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7.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1.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2.xml" ContentType="application/vnd.openxmlformats-officedocument.drawing+xml"/>
  <Override PartName="/xl/comments1.xml" ContentType="application/vnd.openxmlformats-officedocument.spreadsheetml.comment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3.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4.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5.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6.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53222"/>
  <mc:AlternateContent xmlns:mc="http://schemas.openxmlformats.org/markup-compatibility/2006">
    <mc:Choice Requires="x15">
      <x15ac:absPath xmlns:x15ac="http://schemas.microsoft.com/office/spreadsheetml/2010/11/ac" url="G:\И.В. Винокурова\ДКР\ДКР 2017-2018\РДР\3_Метапредметная 1-5\11_Метапредмет 1-5\5 классы\"/>
    </mc:Choice>
  </mc:AlternateContent>
  <bookViews>
    <workbookView xWindow="0" yWindow="0" windowWidth="28800" windowHeight="12435" tabRatio="959"/>
  </bookViews>
  <sheets>
    <sheet name="Оглавление" sheetId="43" r:id="rId1"/>
    <sheet name="ОБщее" sheetId="40" r:id="rId2"/>
    <sheet name="Задания" sheetId="42" r:id="rId3"/>
    <sheet name="Регион" sheetId="1" r:id="rId4"/>
    <sheet name="РАйон" sheetId="41" r:id="rId5"/>
    <sheet name="1" sheetId="4" r:id="rId6"/>
    <sheet name="МШ" sheetId="5" r:id="rId7"/>
    <sheet name="351" sheetId="6" r:id="rId8"/>
    <sheet name="353" sheetId="7" r:id="rId9"/>
    <sheet name="354" sheetId="8" r:id="rId10"/>
    <sheet name="355" sheetId="9" r:id="rId11"/>
    <sheet name="356" sheetId="10" r:id="rId12"/>
    <sheet name="358" sheetId="11" r:id="rId13"/>
    <sheet name="362" sheetId="12" r:id="rId14"/>
    <sheet name="366" sheetId="13" r:id="rId15"/>
    <sheet name="370" sheetId="14" r:id="rId16"/>
    <sheet name="371" sheetId="15" r:id="rId17"/>
    <sheet name="372" sheetId="16" r:id="rId18"/>
    <sheet name="373" sheetId="17" r:id="rId19"/>
    <sheet name="376" sheetId="18" r:id="rId20"/>
    <sheet name="484" sheetId="19" r:id="rId21"/>
    <sheet name="485" sheetId="20" r:id="rId22"/>
    <sheet name="489" sheetId="21" r:id="rId23"/>
    <sheet name="495" sheetId="22" r:id="rId24"/>
    <sheet name="496" sheetId="23" r:id="rId25"/>
    <sheet name="507" sheetId="24" r:id="rId26"/>
    <sheet name="508" sheetId="25" r:id="rId27"/>
    <sheet name="510" sheetId="26" r:id="rId28"/>
    <sheet name="519" sheetId="27" r:id="rId29"/>
    <sheet name="524" sheetId="28" r:id="rId30"/>
    <sheet name="525" sheetId="29" r:id="rId31"/>
    <sheet name="526" sheetId="30" r:id="rId32"/>
    <sheet name="536" sheetId="31" r:id="rId33"/>
    <sheet name="537" sheetId="32" r:id="rId34"/>
    <sheet name="543" sheetId="33" r:id="rId35"/>
    <sheet name="544" sheetId="34" r:id="rId36"/>
    <sheet name="594" sheetId="35" r:id="rId37"/>
    <sheet name="643" sheetId="36" r:id="rId38"/>
    <sheet name="684" sheetId="37" r:id="rId39"/>
    <sheet name="Студиум" sheetId="38" r:id="rId40"/>
    <sheet name="Венеция" sheetId="39" r:id="rId41"/>
    <sheet name="Тет-а-Тет" sheetId="3"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s>
  <definedNames>
    <definedName name="балл1" localSheetId="5">[1]Списки!$G$2:$G$3</definedName>
    <definedName name="балл1" localSheetId="7">[2]Списки!$G$2:$G$3</definedName>
    <definedName name="балл1" localSheetId="8">[3]Списки!$G$2:$G$3</definedName>
    <definedName name="балл1" localSheetId="9">[4]Списки!$G$2:$G$3</definedName>
    <definedName name="балл1" localSheetId="10">[5]Списки!$G$2:$G$3</definedName>
    <definedName name="балл1" localSheetId="11">[6]Списки!$G$2:$G$3</definedName>
    <definedName name="балл1" localSheetId="12">[7]Списки!$G$2:$G$3</definedName>
    <definedName name="балл1" localSheetId="13">[8]Списки!$G$2:$G$3</definedName>
    <definedName name="балл1" localSheetId="14">[9]Списки!$G$2:$G$3</definedName>
    <definedName name="балл1" localSheetId="15">[10]Списки!$G$2:$G$3</definedName>
    <definedName name="балл1" localSheetId="16">[11]Списки!$G$2:$G$3</definedName>
    <definedName name="балл1" localSheetId="17">[12]Списки!$G$2:$G$3</definedName>
    <definedName name="балл1" localSheetId="18">[13]Списки!$G$2:$G$3</definedName>
    <definedName name="балл1" localSheetId="19">[14]Списки!$G$2:$G$3</definedName>
    <definedName name="балл1" localSheetId="20">[15]Списки!$G$2:$G$3</definedName>
    <definedName name="балл1" localSheetId="21">[16]Списки!$G$2:$G$3</definedName>
    <definedName name="балл1" localSheetId="22">[17]Списки!$G$2:$G$3</definedName>
    <definedName name="балл1" localSheetId="23">[18]Списки!$G$2:$G$3</definedName>
    <definedName name="балл1" localSheetId="24">[19]Списки!$G$2:$G$3</definedName>
    <definedName name="балл1" localSheetId="25">[20]Списки!$G$2:$G$3</definedName>
    <definedName name="балл1" localSheetId="26">[21]Списки!$G$2:$G$3</definedName>
    <definedName name="балл1" localSheetId="27">[22]Списки!$G$2:$G$3</definedName>
    <definedName name="балл1" localSheetId="28">[23]Списки!$G$2:$G$3</definedName>
    <definedName name="балл1" localSheetId="29">[24]Списки!$G$2:$G$3</definedName>
    <definedName name="балл1" localSheetId="30">[25]Списки!$G$2:$G$3</definedName>
    <definedName name="балл1" localSheetId="31">[26]Списки!$G$2:$G$3</definedName>
    <definedName name="балл1" localSheetId="32">[27]Списки!$G$2:$G$3</definedName>
    <definedName name="балл1" localSheetId="33">[28]Списки!$G$2:$G$3</definedName>
    <definedName name="балл1" localSheetId="34">[29]Списки!$G$2:$G$3</definedName>
    <definedName name="балл1" localSheetId="35">[30]Списки!$G$2:$G$3</definedName>
    <definedName name="балл1" localSheetId="36">[31]Списки!$G$2:$G$3</definedName>
    <definedName name="балл1" localSheetId="37">[32]Списки!$G$2:$G$3</definedName>
    <definedName name="балл1" localSheetId="38">[33]Списки!$G$2:$G$3</definedName>
    <definedName name="балл1" localSheetId="40">[34]Списки!$G$2:$G$3</definedName>
    <definedName name="балл1" localSheetId="6">[35]Списки!$G$2:$G$3</definedName>
    <definedName name="балл1" localSheetId="39">[36]Списки!$G$2:$G$3</definedName>
    <definedName name="балл1">[37]Списки!$G$2:$G$3</definedName>
    <definedName name="балл2" localSheetId="5">[1]Списки!$G$2:$G$4</definedName>
    <definedName name="балл2" localSheetId="7">[2]Списки!$G$2:$G$4</definedName>
    <definedName name="балл2" localSheetId="8">[3]Списки!$G$2:$G$4</definedName>
    <definedName name="балл2" localSheetId="9">[4]Списки!$G$2:$G$4</definedName>
    <definedName name="балл2" localSheetId="10">[5]Списки!$G$2:$G$4</definedName>
    <definedName name="балл2" localSheetId="11">[6]Списки!$G$2:$G$4</definedName>
    <definedName name="балл2" localSheetId="12">[7]Списки!$G$2:$G$4</definedName>
    <definedName name="балл2" localSheetId="13">[8]Списки!$G$2:$G$4</definedName>
    <definedName name="балл2" localSheetId="14">[9]Списки!$G$2:$G$4</definedName>
    <definedName name="балл2" localSheetId="15">[10]Списки!$G$2:$G$4</definedName>
    <definedName name="балл2" localSheetId="16">[11]Списки!$G$2:$G$4</definedName>
    <definedName name="балл2" localSheetId="17">[12]Списки!$G$2:$G$4</definedName>
    <definedName name="балл2" localSheetId="18">[13]Списки!$G$2:$G$4</definedName>
    <definedName name="балл2" localSheetId="19">[14]Списки!$G$2:$G$4</definedName>
    <definedName name="балл2" localSheetId="20">[15]Списки!$G$2:$G$4</definedName>
    <definedName name="балл2" localSheetId="21">[16]Списки!$G$2:$G$4</definedName>
    <definedName name="балл2" localSheetId="22">[17]Списки!$G$2:$G$4</definedName>
    <definedName name="балл2" localSheetId="23">[18]Списки!$G$2:$G$4</definedName>
    <definedName name="балл2" localSheetId="24">[19]Списки!$G$2:$G$4</definedName>
    <definedName name="балл2" localSheetId="25">[20]Списки!$G$2:$G$4</definedName>
    <definedName name="балл2" localSheetId="26">[21]Списки!$G$2:$G$4</definedName>
    <definedName name="балл2" localSheetId="27">[22]Списки!$G$2:$G$4</definedName>
    <definedName name="балл2" localSheetId="28">[23]Списки!$G$2:$G$4</definedName>
    <definedName name="балл2" localSheetId="29">[24]Списки!$G$2:$G$4</definedName>
    <definedName name="балл2" localSheetId="30">[25]Списки!$G$2:$G$4</definedName>
    <definedName name="балл2" localSheetId="31">[26]Списки!$G$2:$G$4</definedName>
    <definedName name="балл2" localSheetId="32">[27]Списки!$G$2:$G$4</definedName>
    <definedName name="балл2" localSheetId="33">[28]Списки!$G$2:$G$4</definedName>
    <definedName name="балл2" localSheetId="34">[29]Списки!$G$2:$G$4</definedName>
    <definedName name="балл2" localSheetId="35">[30]Списки!$G$2:$G$4</definedName>
    <definedName name="балл2" localSheetId="36">[31]Списки!$G$2:$G$4</definedName>
    <definedName name="балл2" localSheetId="37">[32]Списки!$G$2:$G$4</definedName>
    <definedName name="балл2" localSheetId="38">[33]Списки!$G$2:$G$4</definedName>
    <definedName name="балл2" localSheetId="40">[34]Списки!$G$2:$G$4</definedName>
    <definedName name="балл2" localSheetId="6">[35]Списки!$G$2:$G$4</definedName>
    <definedName name="балл2" localSheetId="39">[36]Списки!$G$2:$G$4</definedName>
    <definedName name="балл2">[37]Списки!$G$2:$G$4</definedName>
    <definedName name="Название" localSheetId="5">[1]Списки!$C$2:$C$40</definedName>
    <definedName name="Название" localSheetId="7">[2]Списки!$C$2:$C$40</definedName>
    <definedName name="Название" localSheetId="8">[3]Списки!$C$2:$C$40</definedName>
    <definedName name="Название" localSheetId="9">[4]Списки!$C$2:$C$40</definedName>
    <definedName name="Название" localSheetId="10">[5]Списки!$C$2:$C$40</definedName>
    <definedName name="Название" localSheetId="11">[6]Списки!$C$2:$C$40</definedName>
    <definedName name="Название" localSheetId="12">[7]Списки!$C$2:$C$40</definedName>
    <definedName name="Название" localSheetId="13">[8]Списки!$C$2:$C$40</definedName>
    <definedName name="Название" localSheetId="14">[9]Списки!$C$2:$C$40</definedName>
    <definedName name="Название" localSheetId="15">[10]Списки!$C$2:$C$40</definedName>
    <definedName name="Название" localSheetId="16">[11]Списки!$C$2:$C$40</definedName>
    <definedName name="Название" localSheetId="17">[12]Списки!$C$2:$C$40</definedName>
    <definedName name="Название" localSheetId="18">[13]Списки!$C$2:$C$40</definedName>
    <definedName name="Название" localSheetId="19">[14]Списки!$C$2:$C$40</definedName>
    <definedName name="Название" localSheetId="20">[15]Списки!$C$2:$C$40</definedName>
    <definedName name="Название" localSheetId="21">[16]Списки!$C$2:$C$40</definedName>
    <definedName name="Название" localSheetId="22">[17]Списки!$C$2:$C$40</definedName>
    <definedName name="Название" localSheetId="23">[18]Списки!$C$2:$C$40</definedName>
    <definedName name="Название" localSheetId="24">[19]Списки!$C$2:$C$40</definedName>
    <definedName name="Название" localSheetId="25">[20]Списки!$C$2:$C$40</definedName>
    <definedName name="Название" localSheetId="26">[21]Списки!$C$2:$C$40</definedName>
    <definedName name="Название" localSheetId="27">[22]Списки!$C$2:$C$40</definedName>
    <definedName name="Название" localSheetId="28">[23]Списки!$C$2:$C$40</definedName>
    <definedName name="Название" localSheetId="29">[24]Списки!$C$2:$C$40</definedName>
    <definedName name="Название" localSheetId="30">[25]Списки!$C$2:$C$40</definedName>
    <definedName name="Название" localSheetId="31">[26]Списки!$C$2:$C$40</definedName>
    <definedName name="Название" localSheetId="32">[27]Списки!$C$2:$C$40</definedName>
    <definedName name="Название" localSheetId="33">[28]Списки!$C$2:$C$40</definedName>
    <definedName name="Название" localSheetId="34">[29]Списки!$C$2:$C$40</definedName>
    <definedName name="Название" localSheetId="35">[30]Списки!$C$2:$C$40</definedName>
    <definedName name="Название" localSheetId="36">[31]Списки!$C$2:$C$40</definedName>
    <definedName name="Название" localSheetId="37">[32]Списки!$C$2:$C$40</definedName>
    <definedName name="Название" localSheetId="38">[33]Списки!$C$2:$C$40</definedName>
    <definedName name="Название" localSheetId="40">[34]Списки!$C$2:$C$44</definedName>
    <definedName name="Название" localSheetId="6">[35]Списки!$C$2:$C$40</definedName>
    <definedName name="Название" localSheetId="39">[36]Списки!$C$2:$C$44</definedName>
    <definedName name="Название">[37]Списки!$C$2:$C$44</definedName>
    <definedName name="Район" localSheetId="40">[34]Списки!$A$2:$A$19</definedName>
    <definedName name="Район" localSheetId="39">[36]Списки!$A$2:$A$19</definedName>
    <definedName name="Район">[37]Списки!$A$2:$A$19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3" i="37" l="1"/>
  <c r="X4" i="37"/>
  <c r="X5" i="37"/>
  <c r="X6" i="37"/>
  <c r="X7" i="37"/>
  <c r="X8" i="37"/>
  <c r="X9" i="37"/>
  <c r="X10" i="37"/>
  <c r="X11" i="37"/>
  <c r="X12" i="37"/>
  <c r="X13" i="37"/>
  <c r="X14" i="37"/>
  <c r="X15" i="37"/>
  <c r="X16" i="37"/>
  <c r="X17" i="37"/>
  <c r="X18" i="37"/>
  <c r="X19" i="37"/>
  <c r="X20" i="37"/>
  <c r="X21" i="37"/>
  <c r="X2" i="37"/>
  <c r="X3" i="36"/>
  <c r="X4" i="36"/>
  <c r="X5" i="36"/>
  <c r="X6" i="36"/>
  <c r="X7" i="36"/>
  <c r="X22" i="36" s="1"/>
  <c r="X8" i="36"/>
  <c r="X9" i="36"/>
  <c r="X10" i="36"/>
  <c r="X11" i="36"/>
  <c r="X12" i="36"/>
  <c r="X13" i="36"/>
  <c r="X14" i="36"/>
  <c r="X15" i="36"/>
  <c r="X16" i="36"/>
  <c r="X17" i="36"/>
  <c r="X18" i="36"/>
  <c r="X19" i="36"/>
  <c r="X20" i="36"/>
  <c r="X21" i="36"/>
  <c r="X2" i="36"/>
  <c r="X3" i="35"/>
  <c r="X4" i="35"/>
  <c r="X5" i="35"/>
  <c r="X6" i="35"/>
  <c r="X7" i="35"/>
  <c r="X8" i="35"/>
  <c r="X9" i="35"/>
  <c r="X10" i="35"/>
  <c r="X11" i="35"/>
  <c r="X12" i="35"/>
  <c r="X13" i="35"/>
  <c r="X14" i="35"/>
  <c r="X15" i="35"/>
  <c r="X16" i="35"/>
  <c r="X17" i="35"/>
  <c r="X18" i="35"/>
  <c r="X19" i="35"/>
  <c r="X20" i="35"/>
  <c r="X21" i="35"/>
  <c r="X2" i="35"/>
  <c r="X3" i="34"/>
  <c r="X4" i="34"/>
  <c r="X5" i="34"/>
  <c r="X6" i="34"/>
  <c r="X7" i="34"/>
  <c r="X8" i="34"/>
  <c r="X9" i="34"/>
  <c r="X10" i="34"/>
  <c r="X11" i="34"/>
  <c r="X12" i="34"/>
  <c r="X13" i="34"/>
  <c r="X14" i="34"/>
  <c r="X15" i="34"/>
  <c r="X16" i="34"/>
  <c r="X17" i="34"/>
  <c r="X18" i="34"/>
  <c r="X19" i="34"/>
  <c r="X20" i="34"/>
  <c r="X21" i="34"/>
  <c r="X2" i="34"/>
  <c r="X21" i="33"/>
  <c r="X20" i="33"/>
  <c r="Y20" i="33" s="1"/>
  <c r="X19" i="33"/>
  <c r="Y19" i="33" s="1"/>
  <c r="X18" i="33"/>
  <c r="X17" i="33"/>
  <c r="Y17" i="33" s="1"/>
  <c r="X16" i="33"/>
  <c r="Y16" i="33" s="1"/>
  <c r="X15" i="33"/>
  <c r="Y15" i="33" s="1"/>
  <c r="X14" i="33"/>
  <c r="X13" i="33"/>
  <c r="X12" i="33"/>
  <c r="Y12" i="33" s="1"/>
  <c r="X11" i="33"/>
  <c r="Y11" i="33" s="1"/>
  <c r="X10" i="33"/>
  <c r="X9" i="33"/>
  <c r="Y9" i="33" s="1"/>
  <c r="X8" i="33"/>
  <c r="Y8" i="33" s="1"/>
  <c r="X7" i="33"/>
  <c r="Y7" i="33" s="1"/>
  <c r="X6" i="33"/>
  <c r="X5" i="33"/>
  <c r="X4" i="33"/>
  <c r="Y4" i="33" s="1"/>
  <c r="X3" i="33"/>
  <c r="Y3" i="33" s="1"/>
  <c r="X2" i="33"/>
  <c r="X22" i="33" s="1"/>
  <c r="X3" i="32"/>
  <c r="X4" i="32"/>
  <c r="X5" i="32"/>
  <c r="X6" i="32"/>
  <c r="X7" i="32"/>
  <c r="X8" i="32"/>
  <c r="X9" i="32"/>
  <c r="X10" i="32"/>
  <c r="X11" i="32"/>
  <c r="X12" i="32"/>
  <c r="X13" i="32"/>
  <c r="X14" i="32"/>
  <c r="X15" i="32"/>
  <c r="X16" i="32"/>
  <c r="X17" i="32"/>
  <c r="X18" i="32"/>
  <c r="X19" i="32"/>
  <c r="X20" i="32"/>
  <c r="X21" i="32"/>
  <c r="X2" i="32"/>
  <c r="X3" i="31"/>
  <c r="X4" i="31"/>
  <c r="X5" i="31"/>
  <c r="X6" i="31"/>
  <c r="X7" i="31"/>
  <c r="X8" i="31"/>
  <c r="X9" i="31"/>
  <c r="X10" i="31"/>
  <c r="X11" i="31"/>
  <c r="X12" i="31"/>
  <c r="X13" i="31"/>
  <c r="X14" i="31"/>
  <c r="X15" i="31"/>
  <c r="X16" i="31"/>
  <c r="X17" i="31"/>
  <c r="X18" i="31"/>
  <c r="X19" i="31"/>
  <c r="X20" i="31"/>
  <c r="X21" i="31"/>
  <c r="X2" i="31"/>
  <c r="X3" i="30"/>
  <c r="X4" i="30"/>
  <c r="X5" i="30"/>
  <c r="X6" i="30"/>
  <c r="X7" i="30"/>
  <c r="X8" i="30"/>
  <c r="X9" i="30"/>
  <c r="X10" i="30"/>
  <c r="X11" i="30"/>
  <c r="X12" i="30"/>
  <c r="X13" i="30"/>
  <c r="X14" i="30"/>
  <c r="X15" i="30"/>
  <c r="X16" i="30"/>
  <c r="X17" i="30"/>
  <c r="X18" i="30"/>
  <c r="X19" i="30"/>
  <c r="X20" i="30"/>
  <c r="X21" i="30"/>
  <c r="X2" i="30"/>
  <c r="X3" i="29"/>
  <c r="X4" i="29"/>
  <c r="X5" i="29"/>
  <c r="X6" i="29"/>
  <c r="X7" i="29"/>
  <c r="X8" i="29"/>
  <c r="X9" i="29"/>
  <c r="X10" i="29"/>
  <c r="X11" i="29"/>
  <c r="X12" i="29"/>
  <c r="X13" i="29"/>
  <c r="X14" i="29"/>
  <c r="X15" i="29"/>
  <c r="X16" i="29"/>
  <c r="X17" i="29"/>
  <c r="X18" i="29"/>
  <c r="X19" i="29"/>
  <c r="X20" i="29"/>
  <c r="X21" i="29"/>
  <c r="X2" i="29"/>
  <c r="X3" i="28"/>
  <c r="X4" i="28"/>
  <c r="X5" i="28"/>
  <c r="X6" i="28"/>
  <c r="X7" i="28"/>
  <c r="X22" i="28" s="1"/>
  <c r="X8" i="28"/>
  <c r="X9" i="28"/>
  <c r="X10" i="28"/>
  <c r="X11" i="28"/>
  <c r="X12" i="28"/>
  <c r="X13" i="28"/>
  <c r="X14" i="28"/>
  <c r="X15" i="28"/>
  <c r="X16" i="28"/>
  <c r="X17" i="28"/>
  <c r="X18" i="28"/>
  <c r="X19" i="28"/>
  <c r="X20" i="28"/>
  <c r="X21" i="28"/>
  <c r="X2" i="28"/>
  <c r="X3" i="27"/>
  <c r="X4" i="27"/>
  <c r="X5" i="27"/>
  <c r="X6" i="27"/>
  <c r="X7" i="27"/>
  <c r="X8" i="27"/>
  <c r="X9" i="27"/>
  <c r="X10" i="27"/>
  <c r="X11" i="27"/>
  <c r="X12" i="27"/>
  <c r="X13" i="27"/>
  <c r="X14" i="27"/>
  <c r="X15" i="27"/>
  <c r="X16" i="27"/>
  <c r="X17" i="27"/>
  <c r="X18" i="27"/>
  <c r="X19" i="27"/>
  <c r="X20" i="27"/>
  <c r="X21" i="27"/>
  <c r="X2" i="27"/>
  <c r="X3" i="26"/>
  <c r="X4" i="26"/>
  <c r="X5" i="26"/>
  <c r="X6" i="26"/>
  <c r="X7" i="26"/>
  <c r="X8" i="26"/>
  <c r="X9" i="26"/>
  <c r="X10" i="26"/>
  <c r="X11" i="26"/>
  <c r="X12" i="26"/>
  <c r="X13" i="26"/>
  <c r="X14" i="26"/>
  <c r="X15" i="26"/>
  <c r="X16" i="26"/>
  <c r="X17" i="26"/>
  <c r="X18" i="26"/>
  <c r="X19" i="26"/>
  <c r="X20" i="26"/>
  <c r="X21" i="26"/>
  <c r="X2" i="26"/>
  <c r="X3" i="25"/>
  <c r="X22" i="25" s="1"/>
  <c r="X4" i="25"/>
  <c r="X5" i="25"/>
  <c r="X6" i="25"/>
  <c r="X7" i="25"/>
  <c r="X8" i="25"/>
  <c r="X9" i="25"/>
  <c r="X10" i="25"/>
  <c r="X11" i="25"/>
  <c r="X12" i="25"/>
  <c r="X13" i="25"/>
  <c r="X14" i="25"/>
  <c r="X15" i="25"/>
  <c r="X16" i="25"/>
  <c r="X17" i="25"/>
  <c r="X18" i="25"/>
  <c r="X19" i="25"/>
  <c r="X20" i="25"/>
  <c r="X21" i="25"/>
  <c r="X2" i="25"/>
  <c r="X3" i="24"/>
  <c r="X4" i="24"/>
  <c r="X5" i="24"/>
  <c r="X6" i="24"/>
  <c r="X7" i="24"/>
  <c r="X8" i="24"/>
  <c r="X9" i="24"/>
  <c r="X10" i="24"/>
  <c r="X11" i="24"/>
  <c r="X12" i="24"/>
  <c r="X13" i="24"/>
  <c r="X14" i="24"/>
  <c r="X15" i="24"/>
  <c r="X16" i="24"/>
  <c r="X17" i="24"/>
  <c r="X18" i="24"/>
  <c r="X19" i="24"/>
  <c r="X20" i="24"/>
  <c r="X21" i="24"/>
  <c r="X2" i="24"/>
  <c r="X3" i="23"/>
  <c r="X4" i="23"/>
  <c r="X5" i="23"/>
  <c r="X6" i="23"/>
  <c r="X7" i="23"/>
  <c r="X8" i="23"/>
  <c r="X9" i="23"/>
  <c r="X10" i="23"/>
  <c r="X11" i="23"/>
  <c r="X12" i="23"/>
  <c r="X13" i="23"/>
  <c r="X14" i="23"/>
  <c r="X15" i="23"/>
  <c r="X16" i="23"/>
  <c r="X17" i="23"/>
  <c r="X18" i="23"/>
  <c r="X19" i="23"/>
  <c r="X20" i="23"/>
  <c r="X21" i="23"/>
  <c r="X2" i="23"/>
  <c r="X22" i="37" l="1"/>
  <c r="Y15" i="37"/>
  <c r="Y8" i="37"/>
  <c r="Y16" i="37"/>
  <c r="Y9" i="37"/>
  <c r="Y17" i="37"/>
  <c r="Y7" i="37"/>
  <c r="Y11" i="37"/>
  <c r="Y18" i="37"/>
  <c r="Y14" i="37"/>
  <c r="Y10" i="37"/>
  <c r="Y6" i="37"/>
  <c r="Y3" i="37"/>
  <c r="Y19" i="37"/>
  <c r="Y4" i="37"/>
  <c r="Y12" i="37"/>
  <c r="Y20" i="37"/>
  <c r="Y5" i="37"/>
  <c r="Y13" i="37"/>
  <c r="Y21" i="37"/>
  <c r="Y2" i="37"/>
  <c r="Y3" i="36"/>
  <c r="Y19" i="36"/>
  <c r="Y4" i="36"/>
  <c r="Y20" i="36"/>
  <c r="Y7" i="36"/>
  <c r="Y15" i="36"/>
  <c r="Y8" i="36"/>
  <c r="Y16" i="36"/>
  <c r="Y9" i="36"/>
  <c r="Y17" i="36"/>
  <c r="Y11" i="36"/>
  <c r="Y12" i="36"/>
  <c r="Y5" i="36"/>
  <c r="Y13" i="36"/>
  <c r="Y21" i="36"/>
  <c r="Y14" i="36"/>
  <c r="Y18" i="36"/>
  <c r="Y10" i="36"/>
  <c r="Y6" i="36"/>
  <c r="Y2" i="36"/>
  <c r="X22" i="35"/>
  <c r="Y15" i="35"/>
  <c r="Y9" i="35"/>
  <c r="Y17" i="35"/>
  <c r="Y7" i="35"/>
  <c r="Y8" i="35"/>
  <c r="Y16" i="35"/>
  <c r="Y18" i="35"/>
  <c r="Y14" i="35"/>
  <c r="Y10" i="35"/>
  <c r="Y6" i="35"/>
  <c r="Y2" i="35"/>
  <c r="Y3" i="35"/>
  <c r="Y11" i="35"/>
  <c r="Y19" i="35"/>
  <c r="Y4" i="35"/>
  <c r="Y20" i="35"/>
  <c r="Y12" i="35"/>
  <c r="Y5" i="35"/>
  <c r="Y13" i="35"/>
  <c r="Y21" i="35"/>
  <c r="X22" i="34"/>
  <c r="Y7" i="34" s="1"/>
  <c r="Y15" i="34"/>
  <c r="Y16" i="34"/>
  <c r="Y9" i="34"/>
  <c r="Y17" i="34"/>
  <c r="Y11" i="34"/>
  <c r="Y4" i="34"/>
  <c r="Y12" i="34"/>
  <c r="Y20" i="34"/>
  <c r="Y18" i="34"/>
  <c r="Y10" i="34"/>
  <c r="Y6" i="34"/>
  <c r="Y14" i="34"/>
  <c r="Y2" i="34"/>
  <c r="Y3" i="34"/>
  <c r="Y19" i="34"/>
  <c r="Y5" i="34"/>
  <c r="Y13" i="34"/>
  <c r="Y21" i="34"/>
  <c r="Y2" i="33"/>
  <c r="Y18" i="33"/>
  <c r="Y14" i="33"/>
  <c r="Y10" i="33"/>
  <c r="Y6" i="33"/>
  <c r="Y5" i="33"/>
  <c r="Y13" i="33"/>
  <c r="Y21" i="33"/>
  <c r="X22" i="32"/>
  <c r="Y9" i="32"/>
  <c r="Y7" i="32"/>
  <c r="Y15" i="32"/>
  <c r="Y17" i="32"/>
  <c r="Y3" i="32"/>
  <c r="Y11" i="32"/>
  <c r="Y19" i="32"/>
  <c r="Y20" i="32"/>
  <c r="Y8" i="32"/>
  <c r="Y16" i="32"/>
  <c r="Y12" i="32"/>
  <c r="Y4" i="32"/>
  <c r="Y18" i="32"/>
  <c r="Y2" i="32"/>
  <c r="Y14" i="32"/>
  <c r="Y10" i="32"/>
  <c r="Y6" i="32"/>
  <c r="Y5" i="32"/>
  <c r="Y13" i="32"/>
  <c r="Y21" i="32"/>
  <c r="X22" i="31"/>
  <c r="Y4" i="31"/>
  <c r="Y7" i="31"/>
  <c r="Y15" i="31"/>
  <c r="Y8" i="31"/>
  <c r="Y16" i="31"/>
  <c r="Y9" i="31"/>
  <c r="Y17" i="31"/>
  <c r="Y3" i="31"/>
  <c r="Y11" i="31"/>
  <c r="Y19" i="31"/>
  <c r="Y18" i="31"/>
  <c r="Y14" i="31"/>
  <c r="Y6" i="31"/>
  <c r="Y2" i="31"/>
  <c r="Y10" i="31"/>
  <c r="Y12" i="31"/>
  <c r="Y20" i="31"/>
  <c r="Y5" i="31"/>
  <c r="Y13" i="31"/>
  <c r="Y21" i="31"/>
  <c r="X22" i="30"/>
  <c r="Y16" i="30"/>
  <c r="Y15" i="30"/>
  <c r="Y9" i="30"/>
  <c r="Y8" i="30"/>
  <c r="Y17" i="30"/>
  <c r="Y7" i="30"/>
  <c r="Y6" i="30"/>
  <c r="Y18" i="30"/>
  <c r="Y14" i="30"/>
  <c r="Y10" i="30"/>
  <c r="Y2" i="30"/>
  <c r="Y11" i="30"/>
  <c r="Y4" i="30"/>
  <c r="Y20" i="30"/>
  <c r="Y3" i="30"/>
  <c r="Y19" i="30"/>
  <c r="Y12" i="30"/>
  <c r="Y5" i="30"/>
  <c r="Y13" i="30"/>
  <c r="Y21" i="30"/>
  <c r="X22" i="29"/>
  <c r="Y7" i="29"/>
  <c r="Y8" i="29"/>
  <c r="Y9" i="29"/>
  <c r="Y15" i="29"/>
  <c r="Y17" i="29"/>
  <c r="Y16" i="29"/>
  <c r="Y11" i="29"/>
  <c r="Y4" i="29"/>
  <c r="Y20" i="29"/>
  <c r="Y18" i="29"/>
  <c r="Y14" i="29"/>
  <c r="Y10" i="29"/>
  <c r="Y6" i="29"/>
  <c r="Y2" i="29"/>
  <c r="Y3" i="29"/>
  <c r="Y19" i="29"/>
  <c r="Y12" i="29"/>
  <c r="Y5" i="29"/>
  <c r="Y13" i="29"/>
  <c r="Y21" i="29"/>
  <c r="Y7" i="28"/>
  <c r="Y15" i="28"/>
  <c r="Y9" i="28"/>
  <c r="Y17" i="28"/>
  <c r="Y20" i="28"/>
  <c r="Y12" i="28"/>
  <c r="Y8" i="28"/>
  <c r="Y18" i="28"/>
  <c r="Y10" i="28"/>
  <c r="Y16" i="28"/>
  <c r="Y14" i="28"/>
  <c r="Y2" i="28"/>
  <c r="Y6" i="28"/>
  <c r="Y11" i="28"/>
  <c r="Y4" i="28"/>
  <c r="Y3" i="28"/>
  <c r="Y19" i="28"/>
  <c r="Y5" i="28"/>
  <c r="Y13" i="28"/>
  <c r="Y21" i="28"/>
  <c r="X22" i="27"/>
  <c r="Y7" i="27"/>
  <c r="Y15" i="27"/>
  <c r="Y18" i="27"/>
  <c r="Y14" i="27"/>
  <c r="Y10" i="27"/>
  <c r="Y6" i="27"/>
  <c r="Y2" i="27"/>
  <c r="Y11" i="27"/>
  <c r="Y4" i="27"/>
  <c r="Y12" i="27"/>
  <c r="Y20" i="27"/>
  <c r="Y8" i="27"/>
  <c r="Y16" i="27"/>
  <c r="Y9" i="27"/>
  <c r="Y17" i="27"/>
  <c r="Y3" i="27"/>
  <c r="Y19" i="27"/>
  <c r="Y5" i="27"/>
  <c r="Y13" i="27"/>
  <c r="Y21" i="27"/>
  <c r="X22" i="26"/>
  <c r="Y7" i="26"/>
  <c r="Y15" i="26"/>
  <c r="Y6" i="26"/>
  <c r="Y14" i="26"/>
  <c r="Y8" i="26"/>
  <c r="Y16" i="26"/>
  <c r="Y9" i="26"/>
  <c r="Y17" i="26"/>
  <c r="Y10" i="26"/>
  <c r="Y11" i="26"/>
  <c r="Y12" i="26"/>
  <c r="Y20" i="26"/>
  <c r="Y18" i="26"/>
  <c r="Y3" i="26"/>
  <c r="Y19" i="26"/>
  <c r="Y4" i="26"/>
  <c r="Y5" i="26"/>
  <c r="Y13" i="26"/>
  <c r="Y21" i="26"/>
  <c r="Y2" i="26"/>
  <c r="Y3" i="25"/>
  <c r="Y11" i="25"/>
  <c r="Y19" i="25"/>
  <c r="Y4" i="25"/>
  <c r="Y12" i="25"/>
  <c r="Y20" i="25"/>
  <c r="Y5" i="25"/>
  <c r="Y7" i="25"/>
  <c r="Y15" i="25"/>
  <c r="Y8" i="25"/>
  <c r="Y16" i="25"/>
  <c r="Y9" i="25"/>
  <c r="Y17" i="25"/>
  <c r="Y18" i="25"/>
  <c r="Y14" i="25"/>
  <c r="Y10" i="25"/>
  <c r="Y6" i="25"/>
  <c r="Y2" i="25"/>
  <c r="Y13" i="25"/>
  <c r="Y21" i="25"/>
  <c r="X22" i="24"/>
  <c r="Y9" i="24"/>
  <c r="Y17" i="24"/>
  <c r="Y18" i="24"/>
  <c r="Y14" i="24"/>
  <c r="Y10" i="24"/>
  <c r="Y6" i="24"/>
  <c r="Y2" i="24"/>
  <c r="Y3" i="24"/>
  <c r="Y11" i="24"/>
  <c r="Y19" i="24"/>
  <c r="Y4" i="24"/>
  <c r="Y12" i="24"/>
  <c r="Y20" i="24"/>
  <c r="Y5" i="24"/>
  <c r="Y13" i="24"/>
  <c r="Y21" i="24"/>
  <c r="Y7" i="24"/>
  <c r="Y15" i="24"/>
  <c r="Y8" i="24"/>
  <c r="Y16" i="24"/>
  <c r="X22" i="23"/>
  <c r="X3" i="22"/>
  <c r="X4" i="22"/>
  <c r="X5" i="22"/>
  <c r="X6" i="22"/>
  <c r="X22" i="22" s="1"/>
  <c r="X7" i="22"/>
  <c r="X8" i="22"/>
  <c r="X9" i="22"/>
  <c r="X10" i="22"/>
  <c r="X11" i="22"/>
  <c r="X12" i="22"/>
  <c r="X13" i="22"/>
  <c r="X14" i="22"/>
  <c r="X15" i="22"/>
  <c r="X16" i="22"/>
  <c r="X17" i="22"/>
  <c r="X18" i="22"/>
  <c r="X19" i="22"/>
  <c r="X20" i="22"/>
  <c r="X21" i="22"/>
  <c r="X2" i="22"/>
  <c r="T119" i="21"/>
  <c r="J119" i="21"/>
  <c r="K119" i="21"/>
  <c r="L119" i="21"/>
  <c r="M119" i="21"/>
  <c r="N119" i="21"/>
  <c r="O119" i="21"/>
  <c r="P119" i="21"/>
  <c r="Q119" i="21"/>
  <c r="R119" i="21"/>
  <c r="S119" i="21"/>
  <c r="I119" i="21"/>
  <c r="X3" i="21"/>
  <c r="X4" i="21"/>
  <c r="X5" i="21"/>
  <c r="X6" i="21"/>
  <c r="X7" i="21"/>
  <c r="X8" i="21"/>
  <c r="X9" i="21"/>
  <c r="X10" i="21"/>
  <c r="X11" i="21"/>
  <c r="X12" i="21"/>
  <c r="X13" i="21"/>
  <c r="X14" i="21"/>
  <c r="X15" i="21"/>
  <c r="X16" i="21"/>
  <c r="X17" i="21"/>
  <c r="X18" i="21"/>
  <c r="X19" i="21"/>
  <c r="X20" i="21"/>
  <c r="X21" i="21"/>
  <c r="X2" i="21"/>
  <c r="X22" i="20"/>
  <c r="X3" i="20"/>
  <c r="X4" i="20"/>
  <c r="X5" i="20"/>
  <c r="Y5" i="20" s="1"/>
  <c r="X6" i="20"/>
  <c r="X7" i="20"/>
  <c r="X8" i="20"/>
  <c r="Y8" i="20" s="1"/>
  <c r="X9" i="20"/>
  <c r="Y9" i="20" s="1"/>
  <c r="X10" i="20"/>
  <c r="X11" i="20"/>
  <c r="X12" i="20"/>
  <c r="X13" i="20"/>
  <c r="Y13" i="20" s="1"/>
  <c r="X14" i="20"/>
  <c r="Y14" i="20" s="1"/>
  <c r="X15" i="20"/>
  <c r="X16" i="20"/>
  <c r="Y16" i="20" s="1"/>
  <c r="X17" i="20"/>
  <c r="Y17" i="20" s="1"/>
  <c r="X18" i="20"/>
  <c r="Y18" i="20" s="1"/>
  <c r="X19" i="20"/>
  <c r="X20" i="20"/>
  <c r="X21" i="20"/>
  <c r="Y21" i="20" s="1"/>
  <c r="X2" i="20"/>
  <c r="Y2" i="20" s="1"/>
  <c r="Y20" i="20"/>
  <c r="Y19" i="20"/>
  <c r="Y15" i="20"/>
  <c r="Y12" i="20"/>
  <c r="Y11" i="20"/>
  <c r="Y10" i="20"/>
  <c r="Y7" i="20"/>
  <c r="Y6" i="20"/>
  <c r="Y4" i="20"/>
  <c r="Y3" i="20"/>
  <c r="X3" i="19"/>
  <c r="X4" i="19"/>
  <c r="X5" i="19"/>
  <c r="X6" i="19"/>
  <c r="X7" i="19"/>
  <c r="X8" i="19"/>
  <c r="X9" i="19"/>
  <c r="X10" i="19"/>
  <c r="X11" i="19"/>
  <c r="X12" i="19"/>
  <c r="X13" i="19"/>
  <c r="X14" i="19"/>
  <c r="X15" i="19"/>
  <c r="X16" i="19"/>
  <c r="X17" i="19"/>
  <c r="X18" i="19"/>
  <c r="X19" i="19"/>
  <c r="X20" i="19"/>
  <c r="X21" i="19"/>
  <c r="X2" i="19"/>
  <c r="X3" i="18"/>
  <c r="X4" i="18"/>
  <c r="X5" i="18"/>
  <c r="X6" i="18"/>
  <c r="X7" i="18"/>
  <c r="X8" i="18"/>
  <c r="X9" i="18"/>
  <c r="X10" i="18"/>
  <c r="X11" i="18"/>
  <c r="X12" i="18"/>
  <c r="X13" i="18"/>
  <c r="X14" i="18"/>
  <c r="X15" i="18"/>
  <c r="X16" i="18"/>
  <c r="X17" i="18"/>
  <c r="X18" i="18"/>
  <c r="X19" i="18"/>
  <c r="X20" i="18"/>
  <c r="X21" i="18"/>
  <c r="X2" i="18"/>
  <c r="X3" i="17"/>
  <c r="X4" i="17"/>
  <c r="X5" i="17"/>
  <c r="X6" i="17"/>
  <c r="X7" i="17"/>
  <c r="X8" i="17"/>
  <c r="X9" i="17"/>
  <c r="X10" i="17"/>
  <c r="X11" i="17"/>
  <c r="X12" i="17"/>
  <c r="X13" i="17"/>
  <c r="X14" i="17"/>
  <c r="X15" i="17"/>
  <c r="X16" i="17"/>
  <c r="X17" i="17"/>
  <c r="X18" i="17"/>
  <c r="X19" i="17"/>
  <c r="X20" i="17"/>
  <c r="X21" i="17"/>
  <c r="X2" i="17"/>
  <c r="X3" i="16"/>
  <c r="X4" i="16"/>
  <c r="X5" i="16"/>
  <c r="X6" i="16"/>
  <c r="X7" i="16"/>
  <c r="X8" i="16"/>
  <c r="X9" i="16"/>
  <c r="X10" i="16"/>
  <c r="X11" i="16"/>
  <c r="X12" i="16"/>
  <c r="X13" i="16"/>
  <c r="X14" i="16"/>
  <c r="X15" i="16"/>
  <c r="X16" i="16"/>
  <c r="X17" i="16"/>
  <c r="X18" i="16"/>
  <c r="X19" i="16"/>
  <c r="X20" i="16"/>
  <c r="X21" i="16"/>
  <c r="X2" i="16"/>
  <c r="X3" i="15"/>
  <c r="X4" i="15"/>
  <c r="X5" i="15"/>
  <c r="X6" i="15"/>
  <c r="X7" i="15"/>
  <c r="X8" i="15"/>
  <c r="X9" i="15"/>
  <c r="X10" i="15"/>
  <c r="X11" i="15"/>
  <c r="X12" i="15"/>
  <c r="X13" i="15"/>
  <c r="X14" i="15"/>
  <c r="X15" i="15"/>
  <c r="X16" i="15"/>
  <c r="X17" i="15"/>
  <c r="X18" i="15"/>
  <c r="X19" i="15"/>
  <c r="X20" i="15"/>
  <c r="X21" i="15"/>
  <c r="X2" i="15"/>
  <c r="X3" i="14"/>
  <c r="X4" i="14"/>
  <c r="X5" i="14"/>
  <c r="X6" i="14"/>
  <c r="X7" i="14"/>
  <c r="X8" i="14"/>
  <c r="X9" i="14"/>
  <c r="X10" i="14"/>
  <c r="X11" i="14"/>
  <c r="X12" i="14"/>
  <c r="X13" i="14"/>
  <c r="X14" i="14"/>
  <c r="X15" i="14"/>
  <c r="X16" i="14"/>
  <c r="X17" i="14"/>
  <c r="X18" i="14"/>
  <c r="X19" i="14"/>
  <c r="X20" i="14"/>
  <c r="X21" i="14"/>
  <c r="X2" i="14"/>
  <c r="X3" i="13"/>
  <c r="X4" i="13"/>
  <c r="X5" i="13"/>
  <c r="X6" i="13"/>
  <c r="X7" i="13"/>
  <c r="X8" i="13"/>
  <c r="X9" i="13"/>
  <c r="X10" i="13"/>
  <c r="X11" i="13"/>
  <c r="X12" i="13"/>
  <c r="X13" i="13"/>
  <c r="X14" i="13"/>
  <c r="X15" i="13"/>
  <c r="X16" i="13"/>
  <c r="X17" i="13"/>
  <c r="X18" i="13"/>
  <c r="X19" i="13"/>
  <c r="X20" i="13"/>
  <c r="X21" i="13"/>
  <c r="X2" i="13"/>
  <c r="X3" i="12"/>
  <c r="X4" i="12"/>
  <c r="X5" i="12"/>
  <c r="X6" i="12"/>
  <c r="X7" i="12"/>
  <c r="X8" i="12"/>
  <c r="X9" i="12"/>
  <c r="X10" i="12"/>
  <c r="X11" i="12"/>
  <c r="X12" i="12"/>
  <c r="X13" i="12"/>
  <c r="X14" i="12"/>
  <c r="X15" i="12"/>
  <c r="X16" i="12"/>
  <c r="X17" i="12"/>
  <c r="X18" i="12"/>
  <c r="X19" i="12"/>
  <c r="X20" i="12"/>
  <c r="X21" i="12"/>
  <c r="X2" i="12"/>
  <c r="X3" i="11"/>
  <c r="X4" i="11"/>
  <c r="X5" i="11"/>
  <c r="X6" i="11"/>
  <c r="X7" i="11"/>
  <c r="X8" i="11"/>
  <c r="X9" i="11"/>
  <c r="X10" i="11"/>
  <c r="X11" i="11"/>
  <c r="X12" i="11"/>
  <c r="X13" i="11"/>
  <c r="X14" i="11"/>
  <c r="X15" i="11"/>
  <c r="X16" i="11"/>
  <c r="X17" i="11"/>
  <c r="X18" i="11"/>
  <c r="X19" i="11"/>
  <c r="X20" i="11"/>
  <c r="X21" i="11"/>
  <c r="X2" i="11"/>
  <c r="X3" i="10"/>
  <c r="X4" i="10"/>
  <c r="X5" i="10"/>
  <c r="X6" i="10"/>
  <c r="X7" i="10"/>
  <c r="X8" i="10"/>
  <c r="X9" i="10"/>
  <c r="X10" i="10"/>
  <c r="X11" i="10"/>
  <c r="X12" i="10"/>
  <c r="X13" i="10"/>
  <c r="X14" i="10"/>
  <c r="X15" i="10"/>
  <c r="X16" i="10"/>
  <c r="X17" i="10"/>
  <c r="X18" i="10"/>
  <c r="X19" i="10"/>
  <c r="X20" i="10"/>
  <c r="X21" i="10"/>
  <c r="X2" i="10"/>
  <c r="X3" i="9"/>
  <c r="X4" i="9"/>
  <c r="X5" i="9"/>
  <c r="X6" i="9"/>
  <c r="X22" i="9" s="1"/>
  <c r="X7" i="9"/>
  <c r="X8" i="9"/>
  <c r="X9" i="9"/>
  <c r="X10" i="9"/>
  <c r="X11" i="9"/>
  <c r="X12" i="9"/>
  <c r="X13" i="9"/>
  <c r="X14" i="9"/>
  <c r="X15" i="9"/>
  <c r="X16" i="9"/>
  <c r="X17" i="9"/>
  <c r="X18" i="9"/>
  <c r="X19" i="9"/>
  <c r="X20" i="9"/>
  <c r="X21" i="9"/>
  <c r="X2" i="9"/>
  <c r="X3" i="8"/>
  <c r="X4" i="8"/>
  <c r="X5" i="8"/>
  <c r="X6" i="8"/>
  <c r="X7" i="8"/>
  <c r="X8" i="8"/>
  <c r="X9" i="8"/>
  <c r="X10" i="8"/>
  <c r="X11" i="8"/>
  <c r="X12" i="8"/>
  <c r="X13" i="8"/>
  <c r="X14" i="8"/>
  <c r="X15" i="8"/>
  <c r="X16" i="8"/>
  <c r="X17" i="8"/>
  <c r="X18" i="8"/>
  <c r="X19" i="8"/>
  <c r="X20" i="8"/>
  <c r="X21" i="8"/>
  <c r="X2" i="8"/>
  <c r="X3" i="7"/>
  <c r="X4" i="7"/>
  <c r="X5" i="7"/>
  <c r="X6" i="7"/>
  <c r="X7" i="7"/>
  <c r="X8" i="7"/>
  <c r="X9" i="7"/>
  <c r="X10" i="7"/>
  <c r="X11" i="7"/>
  <c r="X12" i="7"/>
  <c r="X13" i="7"/>
  <c r="X14" i="7"/>
  <c r="X15" i="7"/>
  <c r="X16" i="7"/>
  <c r="X17" i="7"/>
  <c r="X18" i="7"/>
  <c r="X19" i="7"/>
  <c r="X20" i="7"/>
  <c r="X21" i="7"/>
  <c r="X2" i="7"/>
  <c r="X3" i="6"/>
  <c r="X4" i="6"/>
  <c r="X5" i="6"/>
  <c r="X6" i="6"/>
  <c r="X7" i="6"/>
  <c r="X8" i="6"/>
  <c r="X9" i="6"/>
  <c r="X10" i="6"/>
  <c r="X11" i="6"/>
  <c r="X12" i="6"/>
  <c r="X13" i="6"/>
  <c r="X14" i="6"/>
  <c r="X15" i="6"/>
  <c r="X16" i="6"/>
  <c r="X17" i="6"/>
  <c r="X18" i="6"/>
  <c r="X19" i="6"/>
  <c r="X20" i="6"/>
  <c r="X21" i="6"/>
  <c r="X2" i="6"/>
  <c r="X3" i="5"/>
  <c r="X4" i="5"/>
  <c r="X5" i="5"/>
  <c r="X6" i="5"/>
  <c r="X7" i="5"/>
  <c r="X8" i="5"/>
  <c r="X9" i="5"/>
  <c r="X10" i="5"/>
  <c r="X11" i="5"/>
  <c r="X12" i="5"/>
  <c r="X13" i="5"/>
  <c r="X14" i="5"/>
  <c r="X15" i="5"/>
  <c r="X16" i="5"/>
  <c r="X17" i="5"/>
  <c r="X18" i="5"/>
  <c r="X19" i="5"/>
  <c r="X20" i="5"/>
  <c r="X21" i="5"/>
  <c r="X2" i="5"/>
  <c r="Y3" i="4"/>
  <c r="Y4" i="4"/>
  <c r="Y5" i="4"/>
  <c r="Y6" i="4"/>
  <c r="Y7" i="4"/>
  <c r="Y8" i="4"/>
  <c r="Y9" i="4"/>
  <c r="Y10" i="4"/>
  <c r="Y11" i="4"/>
  <c r="Y12" i="4"/>
  <c r="Y13" i="4"/>
  <c r="Y14" i="4"/>
  <c r="Y15" i="4"/>
  <c r="Y16" i="4"/>
  <c r="Y17" i="4"/>
  <c r="Y18" i="4"/>
  <c r="Y19" i="4"/>
  <c r="Y20" i="4"/>
  <c r="Y21" i="4"/>
  <c r="Y2" i="4"/>
  <c r="X22" i="4"/>
  <c r="X3" i="4"/>
  <c r="X4" i="4"/>
  <c r="X5" i="4"/>
  <c r="X6" i="4"/>
  <c r="X7" i="4"/>
  <c r="X8" i="4"/>
  <c r="X9" i="4"/>
  <c r="X10" i="4"/>
  <c r="X11" i="4"/>
  <c r="X12" i="4"/>
  <c r="X13" i="4"/>
  <c r="X14" i="4"/>
  <c r="X15" i="4"/>
  <c r="X16" i="4"/>
  <c r="X17" i="4"/>
  <c r="X18" i="4"/>
  <c r="X19" i="4"/>
  <c r="X20" i="4"/>
  <c r="X21" i="4"/>
  <c r="X2" i="4"/>
  <c r="D10" i="41"/>
  <c r="D37" i="41"/>
  <c r="D4" i="41"/>
  <c r="D5" i="41"/>
  <c r="D6" i="41"/>
  <c r="D7" i="41"/>
  <c r="D8" i="41"/>
  <c r="D9" i="41"/>
  <c r="D11" i="41"/>
  <c r="D12" i="41"/>
  <c r="D13" i="41"/>
  <c r="D14" i="41"/>
  <c r="D15" i="41"/>
  <c r="D16" i="41"/>
  <c r="D17" i="41"/>
  <c r="D18" i="41"/>
  <c r="D19" i="41"/>
  <c r="D20" i="41"/>
  <c r="D21" i="41"/>
  <c r="D22" i="41"/>
  <c r="D23" i="41"/>
  <c r="D24" i="41"/>
  <c r="D25" i="41"/>
  <c r="D26" i="41"/>
  <c r="D27" i="41"/>
  <c r="D28" i="41"/>
  <c r="D29" i="41"/>
  <c r="D30" i="41"/>
  <c r="D31" i="41"/>
  <c r="D32" i="41"/>
  <c r="D33" i="41"/>
  <c r="D34" i="41"/>
  <c r="D35" i="41"/>
  <c r="D38" i="41"/>
  <c r="D39" i="41"/>
  <c r="D40" i="41"/>
  <c r="D42" i="41"/>
  <c r="D3" i="41"/>
  <c r="B41" i="41"/>
  <c r="D41" i="41" s="1"/>
  <c r="J5" i="39"/>
  <c r="K5" i="39"/>
  <c r="L5" i="39"/>
  <c r="M5" i="39"/>
  <c r="N5" i="39"/>
  <c r="O5" i="39"/>
  <c r="P5" i="39"/>
  <c r="Q5" i="39"/>
  <c r="R5" i="39"/>
  <c r="S5" i="39"/>
  <c r="T5" i="39"/>
  <c r="I5" i="39"/>
  <c r="T4" i="39"/>
  <c r="J5" i="38"/>
  <c r="K5" i="38"/>
  <c r="L5" i="38"/>
  <c r="M5" i="38"/>
  <c r="N5" i="38"/>
  <c r="O5" i="38"/>
  <c r="P5" i="38"/>
  <c r="Q5" i="38"/>
  <c r="R5" i="38"/>
  <c r="S5" i="38"/>
  <c r="T5" i="38"/>
  <c r="I5" i="38"/>
  <c r="T4" i="38"/>
  <c r="J44" i="37"/>
  <c r="K44" i="37"/>
  <c r="L44" i="37"/>
  <c r="M44" i="37"/>
  <c r="N44" i="37"/>
  <c r="O44" i="37"/>
  <c r="P44" i="37"/>
  <c r="Q44" i="37"/>
  <c r="R44" i="37"/>
  <c r="S44" i="37"/>
  <c r="T44" i="37"/>
  <c r="I44" i="37"/>
  <c r="T43" i="37"/>
  <c r="J49" i="36"/>
  <c r="K49" i="36"/>
  <c r="L49" i="36"/>
  <c r="M49" i="36"/>
  <c r="N49" i="36"/>
  <c r="O49" i="36"/>
  <c r="P49" i="36"/>
  <c r="Q49" i="36"/>
  <c r="R49" i="36"/>
  <c r="S49" i="36"/>
  <c r="T49" i="36"/>
  <c r="I49" i="36"/>
  <c r="T48" i="36"/>
  <c r="J33" i="35"/>
  <c r="K33" i="35"/>
  <c r="L33" i="35"/>
  <c r="M33" i="35"/>
  <c r="N33" i="35"/>
  <c r="O33" i="35"/>
  <c r="P33" i="35"/>
  <c r="Q33" i="35"/>
  <c r="R33" i="35"/>
  <c r="S33" i="35"/>
  <c r="T33" i="35"/>
  <c r="I33" i="35"/>
  <c r="T32" i="35"/>
  <c r="J113" i="34"/>
  <c r="K113" i="34"/>
  <c r="L113" i="34"/>
  <c r="M113" i="34"/>
  <c r="N113" i="34"/>
  <c r="O113" i="34"/>
  <c r="P113" i="34"/>
  <c r="Q113" i="34"/>
  <c r="R113" i="34"/>
  <c r="S113" i="34"/>
  <c r="T113" i="34"/>
  <c r="I113" i="34"/>
  <c r="T112" i="34"/>
  <c r="J55" i="33"/>
  <c r="K55" i="33"/>
  <c r="L55" i="33"/>
  <c r="M55" i="33"/>
  <c r="N55" i="33"/>
  <c r="O55" i="33"/>
  <c r="P55" i="33"/>
  <c r="Q55" i="33"/>
  <c r="R55" i="33"/>
  <c r="S55" i="33"/>
  <c r="T55" i="33"/>
  <c r="I55" i="33"/>
  <c r="T54" i="33"/>
  <c r="J55" i="32"/>
  <c r="K55" i="32"/>
  <c r="L55" i="32"/>
  <c r="M55" i="32"/>
  <c r="N55" i="32"/>
  <c r="O55" i="32"/>
  <c r="P55" i="32"/>
  <c r="Q55" i="32"/>
  <c r="R55" i="32"/>
  <c r="S55" i="32"/>
  <c r="T55" i="32"/>
  <c r="I55" i="32"/>
  <c r="T54" i="32"/>
  <c r="J53" i="31"/>
  <c r="K53" i="31"/>
  <c r="L53" i="31"/>
  <c r="M53" i="31"/>
  <c r="N53" i="31"/>
  <c r="O53" i="31"/>
  <c r="P53" i="31"/>
  <c r="Q53" i="31"/>
  <c r="R53" i="31"/>
  <c r="S53" i="31"/>
  <c r="T53" i="31"/>
  <c r="I53" i="31"/>
  <c r="T52" i="31"/>
  <c r="J77" i="30"/>
  <c r="K77" i="30"/>
  <c r="L77" i="30"/>
  <c r="M77" i="30"/>
  <c r="N77" i="30"/>
  <c r="O77" i="30"/>
  <c r="P77" i="30"/>
  <c r="Q77" i="30"/>
  <c r="R77" i="30"/>
  <c r="S77" i="30"/>
  <c r="T77" i="30"/>
  <c r="I77" i="30"/>
  <c r="T76" i="30"/>
  <c r="J68" i="29"/>
  <c r="K68" i="29"/>
  <c r="L68" i="29"/>
  <c r="M68" i="29"/>
  <c r="N68" i="29"/>
  <c r="O68" i="29"/>
  <c r="P68" i="29"/>
  <c r="Q68" i="29"/>
  <c r="R68" i="29"/>
  <c r="S68" i="29"/>
  <c r="T68" i="29"/>
  <c r="I68" i="29"/>
  <c r="T67" i="29"/>
  <c r="J129" i="28"/>
  <c r="K129" i="28"/>
  <c r="L129" i="28"/>
  <c r="M129" i="28"/>
  <c r="N129" i="28"/>
  <c r="O129" i="28"/>
  <c r="P129" i="28"/>
  <c r="Q129" i="28"/>
  <c r="R129" i="28"/>
  <c r="S129" i="28"/>
  <c r="T129" i="28"/>
  <c r="I129" i="28"/>
  <c r="T128" i="28"/>
  <c r="J56" i="27"/>
  <c r="K56" i="27"/>
  <c r="L56" i="27"/>
  <c r="M56" i="27"/>
  <c r="N56" i="27"/>
  <c r="O56" i="27"/>
  <c r="P56" i="27"/>
  <c r="Q56" i="27"/>
  <c r="R56" i="27"/>
  <c r="S56" i="27"/>
  <c r="T56" i="27"/>
  <c r="I56" i="27"/>
  <c r="T55" i="27"/>
  <c r="J40" i="26"/>
  <c r="K40" i="26"/>
  <c r="L40" i="26"/>
  <c r="M40" i="26"/>
  <c r="N40" i="26"/>
  <c r="O40" i="26"/>
  <c r="P40" i="26"/>
  <c r="Q40" i="26"/>
  <c r="R40" i="26"/>
  <c r="S40" i="26"/>
  <c r="T40" i="26"/>
  <c r="I40" i="26"/>
  <c r="T39" i="26"/>
  <c r="J58" i="25"/>
  <c r="K58" i="25"/>
  <c r="L58" i="25"/>
  <c r="M58" i="25"/>
  <c r="N58" i="25"/>
  <c r="O58" i="25"/>
  <c r="P58" i="25"/>
  <c r="Q58" i="25"/>
  <c r="R58" i="25"/>
  <c r="S58" i="25"/>
  <c r="T58" i="25"/>
  <c r="I58" i="25"/>
  <c r="T57" i="25"/>
  <c r="J94" i="24"/>
  <c r="K94" i="24"/>
  <c r="L94" i="24"/>
  <c r="M94" i="24"/>
  <c r="N94" i="24"/>
  <c r="O94" i="24"/>
  <c r="P94" i="24"/>
  <c r="Q94" i="24"/>
  <c r="R94" i="24"/>
  <c r="S94" i="24"/>
  <c r="T94" i="24"/>
  <c r="I94" i="24"/>
  <c r="T93" i="24"/>
  <c r="J46" i="23"/>
  <c r="K46" i="23"/>
  <c r="L46" i="23"/>
  <c r="M46" i="23"/>
  <c r="N46" i="23"/>
  <c r="O46" i="23"/>
  <c r="P46" i="23"/>
  <c r="Q46" i="23"/>
  <c r="R46" i="23"/>
  <c r="S46" i="23"/>
  <c r="T46" i="23"/>
  <c r="I46" i="23"/>
  <c r="T45" i="23"/>
  <c r="J49" i="22"/>
  <c r="K49" i="22"/>
  <c r="L49" i="22"/>
  <c r="M49" i="22"/>
  <c r="N49" i="22"/>
  <c r="O49" i="22"/>
  <c r="P49" i="22"/>
  <c r="Q49" i="22"/>
  <c r="R49" i="22"/>
  <c r="S49" i="22"/>
  <c r="T49" i="22"/>
  <c r="I49" i="22"/>
  <c r="T48" i="22"/>
  <c r="T118" i="21"/>
  <c r="J45" i="20"/>
  <c r="K45" i="20"/>
  <c r="L45" i="20"/>
  <c r="M45" i="20"/>
  <c r="N45" i="20"/>
  <c r="O45" i="20"/>
  <c r="P45" i="20"/>
  <c r="Q45" i="20"/>
  <c r="R45" i="20"/>
  <c r="S45" i="20"/>
  <c r="T45" i="20"/>
  <c r="I45" i="20"/>
  <c r="T44" i="20"/>
  <c r="J60" i="19"/>
  <c r="K60" i="19"/>
  <c r="L60" i="19"/>
  <c r="M60" i="19"/>
  <c r="N60" i="19"/>
  <c r="O60" i="19"/>
  <c r="P60" i="19"/>
  <c r="Q60" i="19"/>
  <c r="R60" i="19"/>
  <c r="S60" i="19"/>
  <c r="T60" i="19"/>
  <c r="I60" i="19"/>
  <c r="T59" i="19"/>
  <c r="J68" i="18"/>
  <c r="K68" i="18"/>
  <c r="L68" i="18"/>
  <c r="M68" i="18"/>
  <c r="N68" i="18"/>
  <c r="O68" i="18"/>
  <c r="P68" i="18"/>
  <c r="Q68" i="18"/>
  <c r="R68" i="18"/>
  <c r="S68" i="18"/>
  <c r="T68" i="18"/>
  <c r="I68" i="18"/>
  <c r="G44" i="18"/>
  <c r="G37" i="18"/>
  <c r="G36" i="18"/>
  <c r="T67" i="18"/>
  <c r="J59" i="17"/>
  <c r="K59" i="17"/>
  <c r="L59" i="17"/>
  <c r="M59" i="17"/>
  <c r="N59" i="17"/>
  <c r="O59" i="17"/>
  <c r="P59" i="17"/>
  <c r="Q59" i="17"/>
  <c r="R59" i="17"/>
  <c r="S59" i="17"/>
  <c r="T59" i="17"/>
  <c r="I59" i="17"/>
  <c r="T58" i="17"/>
  <c r="J60" i="16"/>
  <c r="K60" i="16"/>
  <c r="L60" i="16"/>
  <c r="M60" i="16"/>
  <c r="N60" i="16"/>
  <c r="O60" i="16"/>
  <c r="P60" i="16"/>
  <c r="Q60" i="16"/>
  <c r="R60" i="16"/>
  <c r="S60" i="16"/>
  <c r="T60" i="16"/>
  <c r="I60" i="16"/>
  <c r="T59" i="16"/>
  <c r="Y8" i="34" l="1"/>
  <c r="Y21" i="23"/>
  <c r="Y17" i="23"/>
  <c r="Y13" i="23"/>
  <c r="Y9" i="23"/>
  <c r="Y5" i="23"/>
  <c r="Y20" i="23"/>
  <c r="Y16" i="23"/>
  <c r="Y12" i="23"/>
  <c r="Y8" i="23"/>
  <c r="Y2" i="23"/>
  <c r="Y19" i="23"/>
  <c r="Y7" i="23"/>
  <c r="Y11" i="23"/>
  <c r="Y4" i="23"/>
  <c r="Y15" i="23"/>
  <c r="Y18" i="23"/>
  <c r="Y14" i="23"/>
  <c r="Y3" i="23"/>
  <c r="Y10" i="23"/>
  <c r="Y6" i="23"/>
  <c r="Y17" i="22"/>
  <c r="Y8" i="22"/>
  <c r="Y7" i="22"/>
  <c r="Y16" i="22"/>
  <c r="Y15" i="22"/>
  <c r="Y9" i="22"/>
  <c r="Y3" i="22"/>
  <c r="Y11" i="22"/>
  <c r="Y19" i="22"/>
  <c r="Y10" i="22"/>
  <c r="Y14" i="22"/>
  <c r="Y6" i="22"/>
  <c r="Y18" i="22"/>
  <c r="Y2" i="22"/>
  <c r="Y4" i="22"/>
  <c r="Y12" i="22"/>
  <c r="Y20" i="22"/>
  <c r="Y5" i="22"/>
  <c r="Y13" i="22"/>
  <c r="Y21" i="22"/>
  <c r="X22" i="21"/>
  <c r="Y3" i="21"/>
  <c r="Y4" i="21"/>
  <c r="Y20" i="21"/>
  <c r="Y6" i="21"/>
  <c r="Y14" i="21"/>
  <c r="Y7" i="21"/>
  <c r="Y15" i="21"/>
  <c r="Y11" i="21"/>
  <c r="Y8" i="21"/>
  <c r="Y16" i="21"/>
  <c r="Y9" i="21"/>
  <c r="Y17" i="21"/>
  <c r="Y19" i="21"/>
  <c r="Y12" i="21"/>
  <c r="Y10" i="21"/>
  <c r="Y18" i="21"/>
  <c r="Y5" i="21"/>
  <c r="Y13" i="21"/>
  <c r="Y21" i="21"/>
  <c r="Y2" i="21"/>
  <c r="X22" i="19"/>
  <c r="Y7" i="19"/>
  <c r="Y15" i="19"/>
  <c r="Y8" i="19"/>
  <c r="Y16" i="19"/>
  <c r="Y9" i="19"/>
  <c r="Y17" i="19"/>
  <c r="Y3" i="19"/>
  <c r="Y19" i="19"/>
  <c r="Y11" i="19"/>
  <c r="Y18" i="19"/>
  <c r="Y10" i="19"/>
  <c r="Y6" i="19"/>
  <c r="Y2" i="19"/>
  <c r="Y14" i="19"/>
  <c r="Y4" i="19"/>
  <c r="Y12" i="19"/>
  <c r="Y20" i="19"/>
  <c r="Y5" i="19"/>
  <c r="Y13" i="19"/>
  <c r="Y21" i="19"/>
  <c r="X22" i="18"/>
  <c r="Y7" i="18"/>
  <c r="Y15" i="18"/>
  <c r="Y8" i="18"/>
  <c r="Y16" i="18"/>
  <c r="Y9" i="18"/>
  <c r="Y17" i="18"/>
  <c r="Y19" i="18"/>
  <c r="Y3" i="18"/>
  <c r="Y11" i="18"/>
  <c r="Y14" i="18"/>
  <c r="Y18" i="18"/>
  <c r="Y2" i="18"/>
  <c r="Y6" i="18"/>
  <c r="Y10" i="18"/>
  <c r="Y4" i="18"/>
  <c r="Y12" i="18"/>
  <c r="Y20" i="18"/>
  <c r="Y5" i="18"/>
  <c r="Y13" i="18"/>
  <c r="Y21" i="18"/>
  <c r="X22" i="17"/>
  <c r="Y7" i="17"/>
  <c r="Y15" i="17"/>
  <c r="Y8" i="17"/>
  <c r="Y16" i="17"/>
  <c r="Y9" i="17"/>
  <c r="Y17" i="17"/>
  <c r="Y3" i="17"/>
  <c r="Y18" i="17"/>
  <c r="Y14" i="17"/>
  <c r="Y10" i="17"/>
  <c r="Y6" i="17"/>
  <c r="Y2" i="17"/>
  <c r="Y19" i="17"/>
  <c r="Y4" i="17"/>
  <c r="Y12" i="17"/>
  <c r="Y20" i="17"/>
  <c r="Y11" i="17"/>
  <c r="Y5" i="17"/>
  <c r="Y13" i="17"/>
  <c r="Y21" i="17"/>
  <c r="X22" i="16"/>
  <c r="Y7" i="16" s="1"/>
  <c r="Y15" i="16"/>
  <c r="Y16" i="16"/>
  <c r="Y9" i="16"/>
  <c r="Y19" i="16"/>
  <c r="Y10" i="16"/>
  <c r="Y18" i="16"/>
  <c r="Y2" i="16"/>
  <c r="Y6" i="16"/>
  <c r="Y8" i="16"/>
  <c r="Y17" i="16"/>
  <c r="Y3" i="16"/>
  <c r="Y11" i="16"/>
  <c r="Y4" i="16"/>
  <c r="Y12" i="16"/>
  <c r="Y5" i="16"/>
  <c r="Y13" i="16"/>
  <c r="Y21" i="16"/>
  <c r="X22" i="15"/>
  <c r="Y7" i="15" s="1"/>
  <c r="Y16" i="15"/>
  <c r="Y9" i="15"/>
  <c r="Y17" i="15"/>
  <c r="Y5" i="15"/>
  <c r="Y13" i="15"/>
  <c r="Y2" i="15"/>
  <c r="Y18" i="15"/>
  <c r="Y6" i="15"/>
  <c r="Y3" i="15"/>
  <c r="Y11" i="15"/>
  <c r="Y20" i="15"/>
  <c r="X22" i="14"/>
  <c r="Y7" i="14"/>
  <c r="Y15" i="14"/>
  <c r="Y9" i="14"/>
  <c r="Y17" i="14"/>
  <c r="Y3" i="14"/>
  <c r="Y20" i="14"/>
  <c r="Y8" i="14"/>
  <c r="Y16" i="14"/>
  <c r="Y12" i="14"/>
  <c r="Y4" i="14"/>
  <c r="Y18" i="14"/>
  <c r="Y14" i="14"/>
  <c r="Y10" i="14"/>
  <c r="Y6" i="14"/>
  <c r="Y2" i="14"/>
  <c r="Y11" i="14"/>
  <c r="Y19" i="14"/>
  <c r="Y5" i="14"/>
  <c r="Y13" i="14"/>
  <c r="Y21" i="14"/>
  <c r="X22" i="13"/>
  <c r="Y15" i="13"/>
  <c r="Y16" i="13"/>
  <c r="Y17" i="13"/>
  <c r="Y7" i="13"/>
  <c r="Y8" i="13"/>
  <c r="Y9" i="13"/>
  <c r="Y5" i="13"/>
  <c r="Y18" i="13"/>
  <c r="Y10" i="13"/>
  <c r="Y6" i="13"/>
  <c r="Y2" i="13"/>
  <c r="Y14" i="13"/>
  <c r="Y3" i="13"/>
  <c r="Y11" i="13"/>
  <c r="Y19" i="13"/>
  <c r="Y4" i="13"/>
  <c r="Y12" i="13"/>
  <c r="Y20" i="13"/>
  <c r="Y13" i="13"/>
  <c r="Y21" i="13"/>
  <c r="X22" i="12"/>
  <c r="Y14" i="12" s="1"/>
  <c r="X22" i="11"/>
  <c r="Y7" i="11" s="1"/>
  <c r="Y15" i="11"/>
  <c r="Y17" i="11"/>
  <c r="Y16" i="11"/>
  <c r="Y8" i="11"/>
  <c r="Y14" i="11"/>
  <c r="Y20" i="11"/>
  <c r="Y4" i="11"/>
  <c r="Y18" i="11"/>
  <c r="Y6" i="11"/>
  <c r="Y2" i="11"/>
  <c r="Y11" i="11"/>
  <c r="Y3" i="11"/>
  <c r="Y5" i="11"/>
  <c r="Y21" i="11"/>
  <c r="X22" i="10"/>
  <c r="Y7" i="10"/>
  <c r="Y15" i="10"/>
  <c r="Y8" i="10"/>
  <c r="Y16" i="10"/>
  <c r="Y6" i="10"/>
  <c r="Y14" i="10"/>
  <c r="Y9" i="10"/>
  <c r="Y17" i="10"/>
  <c r="Y18" i="10"/>
  <c r="Y3" i="10"/>
  <c r="Y11" i="10"/>
  <c r="Y19" i="10"/>
  <c r="Y4" i="10"/>
  <c r="Y12" i="10"/>
  <c r="Y20" i="10"/>
  <c r="Y10" i="10"/>
  <c r="Y5" i="10"/>
  <c r="Y13" i="10"/>
  <c r="Y21" i="10"/>
  <c r="Y2" i="10"/>
  <c r="Y17" i="9"/>
  <c r="Y8" i="9"/>
  <c r="Y9" i="9"/>
  <c r="Y7" i="9"/>
  <c r="Y16" i="9"/>
  <c r="Y15" i="9"/>
  <c r="Y6" i="9"/>
  <c r="Y14" i="9"/>
  <c r="Y10" i="9"/>
  <c r="Y18" i="9"/>
  <c r="Y3" i="9"/>
  <c r="Y11" i="9"/>
  <c r="Y4" i="9"/>
  <c r="Y12" i="9"/>
  <c r="Y20" i="9"/>
  <c r="Y19" i="9"/>
  <c r="Y5" i="9"/>
  <c r="Y13" i="9"/>
  <c r="Y21" i="9"/>
  <c r="Y2" i="9"/>
  <c r="X22" i="8"/>
  <c r="Y7" i="8"/>
  <c r="Y15" i="8"/>
  <c r="Y9" i="8"/>
  <c r="Y17" i="8"/>
  <c r="Y20" i="8"/>
  <c r="Y8" i="8"/>
  <c r="Y16" i="8"/>
  <c r="Y12" i="8"/>
  <c r="Y4" i="8"/>
  <c r="Y18" i="8"/>
  <c r="Y14" i="8"/>
  <c r="Y10" i="8"/>
  <c r="Y6" i="8"/>
  <c r="Y2" i="8"/>
  <c r="Y11" i="8"/>
  <c r="Y3" i="8"/>
  <c r="Y19" i="8"/>
  <c r="Y5" i="8"/>
  <c r="Y13" i="8"/>
  <c r="Y21" i="8"/>
  <c r="X22" i="7"/>
  <c r="Y15" i="7"/>
  <c r="Y16" i="7"/>
  <c r="Y9" i="7"/>
  <c r="Y7" i="7"/>
  <c r="Y8" i="7"/>
  <c r="Y17" i="7"/>
  <c r="Y14" i="7"/>
  <c r="Y18" i="7"/>
  <c r="Y10" i="7"/>
  <c r="Y6" i="7"/>
  <c r="Y2" i="7"/>
  <c r="Y3" i="7"/>
  <c r="Y11" i="7"/>
  <c r="Y19" i="7"/>
  <c r="Y4" i="7"/>
  <c r="Y12" i="7"/>
  <c r="Y20" i="7"/>
  <c r="Y5" i="7"/>
  <c r="Y13" i="7"/>
  <c r="Y21" i="7"/>
  <c r="X22" i="6"/>
  <c r="Y7" i="6"/>
  <c r="Y15" i="6"/>
  <c r="Y8" i="6"/>
  <c r="Y16" i="6"/>
  <c r="Y9" i="6"/>
  <c r="Y17" i="6"/>
  <c r="Y10" i="6"/>
  <c r="Y18" i="6"/>
  <c r="Y6" i="6"/>
  <c r="Y2" i="6"/>
  <c r="Y14" i="6"/>
  <c r="Y3" i="6"/>
  <c r="Y11" i="6"/>
  <c r="Y19" i="6"/>
  <c r="Y4" i="6"/>
  <c r="Y12" i="6"/>
  <c r="Y20" i="6"/>
  <c r="Y5" i="6"/>
  <c r="Y13" i="6"/>
  <c r="Y21" i="6"/>
  <c r="X22" i="5"/>
  <c r="Y7" i="5"/>
  <c r="Y15" i="5"/>
  <c r="Y8" i="5"/>
  <c r="Y16" i="5"/>
  <c r="Y9" i="5"/>
  <c r="Y17" i="5"/>
  <c r="Y18" i="5"/>
  <c r="Y14" i="5"/>
  <c r="Y10" i="5"/>
  <c r="Y6" i="5"/>
  <c r="Y2" i="5"/>
  <c r="Y3" i="5"/>
  <c r="Y11" i="5"/>
  <c r="Y19" i="5"/>
  <c r="Y4" i="5"/>
  <c r="Y12" i="5"/>
  <c r="Y20" i="5"/>
  <c r="Y5" i="5"/>
  <c r="Y13" i="5"/>
  <c r="Y21" i="5"/>
  <c r="J83" i="15"/>
  <c r="K83" i="15"/>
  <c r="L83" i="15"/>
  <c r="M83" i="15"/>
  <c r="N83" i="15"/>
  <c r="O83" i="15"/>
  <c r="P83" i="15"/>
  <c r="Q83" i="15"/>
  <c r="R83" i="15"/>
  <c r="S83" i="15"/>
  <c r="T83" i="15"/>
  <c r="I83" i="15"/>
  <c r="T82" i="15"/>
  <c r="J33" i="14"/>
  <c r="K33" i="14"/>
  <c r="L33" i="14"/>
  <c r="M33" i="14"/>
  <c r="N33" i="14"/>
  <c r="O33" i="14"/>
  <c r="P33" i="14"/>
  <c r="Q33" i="14"/>
  <c r="R33" i="14"/>
  <c r="S33" i="14"/>
  <c r="T33" i="14"/>
  <c r="I33" i="14"/>
  <c r="T32" i="14"/>
  <c r="J98" i="13"/>
  <c r="K98" i="13"/>
  <c r="L98" i="13"/>
  <c r="M98" i="13"/>
  <c r="N98" i="13"/>
  <c r="O98" i="13"/>
  <c r="P98" i="13"/>
  <c r="Q98" i="13"/>
  <c r="R98" i="13"/>
  <c r="S98" i="13"/>
  <c r="T98" i="13"/>
  <c r="I98" i="13"/>
  <c r="T97" i="13"/>
  <c r="J88" i="12"/>
  <c r="K88" i="12"/>
  <c r="L88" i="12"/>
  <c r="M88" i="12"/>
  <c r="N88" i="12"/>
  <c r="O88" i="12"/>
  <c r="P88" i="12"/>
  <c r="Q88" i="12"/>
  <c r="R88" i="12"/>
  <c r="S88" i="12"/>
  <c r="T88" i="12"/>
  <c r="I88" i="12"/>
  <c r="T87" i="12"/>
  <c r="J131" i="11"/>
  <c r="K131" i="11"/>
  <c r="L131" i="11"/>
  <c r="M131" i="11"/>
  <c r="N131" i="11"/>
  <c r="O131" i="11"/>
  <c r="P131" i="11"/>
  <c r="Q131" i="11"/>
  <c r="R131" i="11"/>
  <c r="S131" i="11"/>
  <c r="T131" i="11"/>
  <c r="I131" i="11"/>
  <c r="T130" i="11"/>
  <c r="J93" i="10"/>
  <c r="K93" i="10"/>
  <c r="L93" i="10"/>
  <c r="M93" i="10"/>
  <c r="N93" i="10"/>
  <c r="O93" i="10"/>
  <c r="P93" i="10"/>
  <c r="Q93" i="10"/>
  <c r="R93" i="10"/>
  <c r="S93" i="10"/>
  <c r="T93" i="10"/>
  <c r="I93" i="10"/>
  <c r="T92" i="10"/>
  <c r="J38" i="9"/>
  <c r="K38" i="9"/>
  <c r="L38" i="9"/>
  <c r="M38" i="9"/>
  <c r="N38" i="9"/>
  <c r="O38" i="9"/>
  <c r="P38" i="9"/>
  <c r="Q38" i="9"/>
  <c r="R38" i="9"/>
  <c r="S38" i="9"/>
  <c r="T38" i="9"/>
  <c r="I38" i="9"/>
  <c r="T37" i="9"/>
  <c r="J42" i="8"/>
  <c r="K42" i="8"/>
  <c r="L42" i="8"/>
  <c r="M42" i="8"/>
  <c r="N42" i="8"/>
  <c r="O42" i="8"/>
  <c r="P42" i="8"/>
  <c r="Q42" i="8"/>
  <c r="R42" i="8"/>
  <c r="S42" i="8"/>
  <c r="T42" i="8"/>
  <c r="I42" i="8"/>
  <c r="T41" i="8"/>
  <c r="J21" i="7"/>
  <c r="K21" i="7"/>
  <c r="L21" i="7"/>
  <c r="M21" i="7"/>
  <c r="N21" i="7"/>
  <c r="O21" i="7"/>
  <c r="P21" i="7"/>
  <c r="Q21" i="7"/>
  <c r="R21" i="7"/>
  <c r="S21" i="7"/>
  <c r="T21" i="7"/>
  <c r="I21" i="7"/>
  <c r="T20" i="7"/>
  <c r="I39" i="6"/>
  <c r="J39" i="6"/>
  <c r="K39" i="6"/>
  <c r="L39" i="6"/>
  <c r="M39" i="6"/>
  <c r="N39" i="6"/>
  <c r="O39" i="6"/>
  <c r="P39" i="6"/>
  <c r="Q39" i="6"/>
  <c r="R39" i="6"/>
  <c r="S39" i="6"/>
  <c r="T39" i="6"/>
  <c r="T38" i="6"/>
  <c r="J93" i="5"/>
  <c r="K93" i="5"/>
  <c r="L93" i="5"/>
  <c r="M93" i="5"/>
  <c r="N93" i="5"/>
  <c r="O93" i="5"/>
  <c r="P93" i="5"/>
  <c r="Q93" i="5"/>
  <c r="R93" i="5"/>
  <c r="S93" i="5"/>
  <c r="T93" i="5"/>
  <c r="I93" i="5"/>
  <c r="T92" i="5"/>
  <c r="J48" i="4"/>
  <c r="K48" i="4"/>
  <c r="L48" i="4"/>
  <c r="M48" i="4"/>
  <c r="N48" i="4"/>
  <c r="O48" i="4"/>
  <c r="P48" i="4"/>
  <c r="Q48" i="4"/>
  <c r="R48" i="4"/>
  <c r="S48" i="4"/>
  <c r="T48" i="4"/>
  <c r="I48" i="4"/>
  <c r="T47" i="4"/>
  <c r="J6" i="3"/>
  <c r="K6" i="3"/>
  <c r="L6" i="3"/>
  <c r="M6" i="3"/>
  <c r="N6" i="3"/>
  <c r="O6" i="3"/>
  <c r="P6" i="3"/>
  <c r="Q6" i="3"/>
  <c r="R6" i="3"/>
  <c r="S6" i="3"/>
  <c r="T6" i="3"/>
  <c r="I6" i="3"/>
  <c r="T5" i="3"/>
  <c r="I2108" i="40"/>
  <c r="J2108" i="40"/>
  <c r="K2108" i="40"/>
  <c r="L2108" i="40"/>
  <c r="M2108" i="40"/>
  <c r="N2108" i="40"/>
  <c r="O2108" i="40"/>
  <c r="P2108" i="40"/>
  <c r="Q2108" i="40"/>
  <c r="R2108" i="40"/>
  <c r="S2108" i="40"/>
  <c r="H2108" i="40"/>
  <c r="I2106" i="40"/>
  <c r="J2106" i="40"/>
  <c r="K2106" i="40"/>
  <c r="L2106" i="40"/>
  <c r="M2106" i="40"/>
  <c r="N2106" i="40"/>
  <c r="O2106" i="40"/>
  <c r="P2106" i="40"/>
  <c r="Q2106" i="40"/>
  <c r="R2106" i="40"/>
  <c r="S2106" i="40"/>
  <c r="H2106" i="40"/>
  <c r="S2107" i="40"/>
  <c r="Y20" i="16" l="1"/>
  <c r="Y14" i="16"/>
  <c r="Y12" i="15"/>
  <c r="Y10" i="15"/>
  <c r="Y8" i="15"/>
  <c r="Y4" i="15"/>
  <c r="Y14" i="15"/>
  <c r="Y15" i="15"/>
  <c r="Y19" i="15"/>
  <c r="Y21" i="15"/>
  <c r="Y17" i="12"/>
  <c r="Y13" i="12"/>
  <c r="Y9" i="12"/>
  <c r="Y5" i="12"/>
  <c r="Y15" i="12"/>
  <c r="Y10" i="12"/>
  <c r="Y19" i="12"/>
  <c r="Y7" i="12"/>
  <c r="Y21" i="12"/>
  <c r="Y3" i="12"/>
  <c r="Y18" i="12"/>
  <c r="Y16" i="12"/>
  <c r="Y4" i="12"/>
  <c r="Y20" i="12"/>
  <c r="Y12" i="12"/>
  <c r="Y8" i="12"/>
  <c r="Y2" i="12"/>
  <c r="Y11" i="12"/>
  <c r="Y6" i="12"/>
  <c r="Y13" i="11"/>
  <c r="Y10" i="11"/>
  <c r="Y9" i="11"/>
  <c r="Y19" i="11"/>
  <c r="Y12" i="11"/>
  <c r="T3" i="39"/>
  <c r="D3" i="39"/>
  <c r="C3" i="39"/>
  <c r="H3" i="39" s="1"/>
  <c r="T3" i="38" l="1"/>
  <c r="D3" i="38"/>
  <c r="C3" i="38"/>
  <c r="H3" i="38" l="1"/>
  <c r="T42" i="37" l="1"/>
  <c r="T41" i="37"/>
  <c r="T40" i="37"/>
  <c r="T39" i="37"/>
  <c r="T38" i="37"/>
  <c r="T37" i="37"/>
  <c r="T36" i="37"/>
  <c r="T35" i="37"/>
  <c r="T34" i="37"/>
  <c r="T33" i="37"/>
  <c r="T32" i="37"/>
  <c r="T31" i="37"/>
  <c r="T30" i="37"/>
  <c r="T29" i="37"/>
  <c r="T28" i="37"/>
  <c r="T27" i="37"/>
  <c r="T26" i="37"/>
  <c r="T25" i="37"/>
  <c r="T24" i="37"/>
  <c r="T23" i="37"/>
  <c r="T22" i="37"/>
  <c r="G22" i="37"/>
  <c r="G23" i="37" s="1"/>
  <c r="G24" i="37" s="1"/>
  <c r="G25" i="37" s="1"/>
  <c r="G26" i="37" s="1"/>
  <c r="G27" i="37" s="1"/>
  <c r="G28" i="37" s="1"/>
  <c r="G29" i="37" s="1"/>
  <c r="G30" i="37" s="1"/>
  <c r="G31" i="37" s="1"/>
  <c r="G32" i="37" s="1"/>
  <c r="G33" i="37" s="1"/>
  <c r="G34" i="37" s="1"/>
  <c r="G35" i="37" s="1"/>
  <c r="G36" i="37" s="1"/>
  <c r="G37" i="37" s="1"/>
  <c r="G38" i="37" s="1"/>
  <c r="G39" i="37" s="1"/>
  <c r="G40" i="37" s="1"/>
  <c r="G41" i="37" s="1"/>
  <c r="G42" i="37" s="1"/>
  <c r="T21" i="37"/>
  <c r="G21" i="37"/>
  <c r="F21" i="37"/>
  <c r="F22" i="37" s="1"/>
  <c r="F23" i="37" s="1"/>
  <c r="F24" i="37" s="1"/>
  <c r="F25" i="37" s="1"/>
  <c r="F26" i="37" s="1"/>
  <c r="F27" i="37" s="1"/>
  <c r="F28" i="37" s="1"/>
  <c r="F29" i="37" s="1"/>
  <c r="F30" i="37" s="1"/>
  <c r="F31" i="37" s="1"/>
  <c r="F32" i="37" s="1"/>
  <c r="F33" i="37" s="1"/>
  <c r="F34" i="37" s="1"/>
  <c r="F35" i="37" s="1"/>
  <c r="F36" i="37" s="1"/>
  <c r="F37" i="37" s="1"/>
  <c r="F38" i="37" s="1"/>
  <c r="F39" i="37" s="1"/>
  <c r="F40" i="37" s="1"/>
  <c r="F41" i="37" s="1"/>
  <c r="F42" i="37" s="1"/>
  <c r="E21" i="37"/>
  <c r="E22" i="37" s="1"/>
  <c r="E23" i="37" s="1"/>
  <c r="E24" i="37" s="1"/>
  <c r="E25" i="37" s="1"/>
  <c r="E26" i="37" s="1"/>
  <c r="E27" i="37" s="1"/>
  <c r="E28" i="37" s="1"/>
  <c r="E29" i="37" s="1"/>
  <c r="E30" i="37" s="1"/>
  <c r="E31" i="37" s="1"/>
  <c r="E32" i="37" s="1"/>
  <c r="E33" i="37" s="1"/>
  <c r="E34" i="37" s="1"/>
  <c r="E35" i="37" s="1"/>
  <c r="E36" i="37" s="1"/>
  <c r="E37" i="37" s="1"/>
  <c r="E38" i="37" s="1"/>
  <c r="E39" i="37" s="1"/>
  <c r="E40" i="37" s="1"/>
  <c r="E41" i="37" s="1"/>
  <c r="E42" i="37" s="1"/>
  <c r="T20" i="37"/>
  <c r="H20" i="37"/>
  <c r="H21" i="37" s="1"/>
  <c r="H22" i="37" s="1"/>
  <c r="H23" i="37" s="1"/>
  <c r="H24" i="37" s="1"/>
  <c r="H25" i="37" s="1"/>
  <c r="H26" i="37" s="1"/>
  <c r="H27" i="37" s="1"/>
  <c r="H28" i="37" s="1"/>
  <c r="H29" i="37" s="1"/>
  <c r="H30" i="37" s="1"/>
  <c r="H31" i="37" s="1"/>
  <c r="H32" i="37" s="1"/>
  <c r="H33" i="37" s="1"/>
  <c r="H34" i="37" s="1"/>
  <c r="H35" i="37" s="1"/>
  <c r="H36" i="37" s="1"/>
  <c r="H37" i="37" s="1"/>
  <c r="H38" i="37" s="1"/>
  <c r="H39" i="37" s="1"/>
  <c r="H40" i="37" s="1"/>
  <c r="H41" i="37" s="1"/>
  <c r="H42" i="37" s="1"/>
  <c r="T19" i="37"/>
  <c r="T18" i="37"/>
  <c r="T17" i="37"/>
  <c r="T16" i="37"/>
  <c r="T15" i="37"/>
  <c r="T14" i="37"/>
  <c r="T13" i="37"/>
  <c r="T12" i="37"/>
  <c r="T11" i="37"/>
  <c r="T10" i="37"/>
  <c r="T9" i="37"/>
  <c r="T8" i="37"/>
  <c r="T7" i="37"/>
  <c r="T6" i="37"/>
  <c r="T5" i="37"/>
  <c r="T4" i="37"/>
  <c r="G4" i="37"/>
  <c r="G5" i="37" s="1"/>
  <c r="G6" i="37" s="1"/>
  <c r="G7" i="37" s="1"/>
  <c r="G8" i="37" s="1"/>
  <c r="G9" i="37" s="1"/>
  <c r="G10" i="37" s="1"/>
  <c r="G11" i="37" s="1"/>
  <c r="G12" i="37" s="1"/>
  <c r="G13" i="37" s="1"/>
  <c r="G14" i="37" s="1"/>
  <c r="G15" i="37" s="1"/>
  <c r="G16" i="37" s="1"/>
  <c r="G17" i="37" s="1"/>
  <c r="G18" i="37" s="1"/>
  <c r="G19" i="37" s="1"/>
  <c r="F4" i="37"/>
  <c r="F5" i="37" s="1"/>
  <c r="F6" i="37" s="1"/>
  <c r="F7" i="37" s="1"/>
  <c r="F8" i="37" s="1"/>
  <c r="F9" i="37" s="1"/>
  <c r="F10" i="37" s="1"/>
  <c r="F11" i="37" s="1"/>
  <c r="F12" i="37" s="1"/>
  <c r="F13" i="37" s="1"/>
  <c r="F14" i="37" s="1"/>
  <c r="F15" i="37" s="1"/>
  <c r="F16" i="37" s="1"/>
  <c r="F17" i="37" s="1"/>
  <c r="F18" i="37" s="1"/>
  <c r="F19" i="37" s="1"/>
  <c r="E4" i="37"/>
  <c r="E5" i="37" s="1"/>
  <c r="E6" i="37" s="1"/>
  <c r="E7" i="37" s="1"/>
  <c r="E8" i="37" s="1"/>
  <c r="E9" i="37" s="1"/>
  <c r="E10" i="37" s="1"/>
  <c r="E11" i="37" s="1"/>
  <c r="E12" i="37" s="1"/>
  <c r="E13" i="37" s="1"/>
  <c r="E14" i="37" s="1"/>
  <c r="E15" i="37" s="1"/>
  <c r="E16" i="37" s="1"/>
  <c r="E17" i="37" s="1"/>
  <c r="E18" i="37" s="1"/>
  <c r="E19" i="37" s="1"/>
  <c r="B4" i="37"/>
  <c r="B5" i="37" s="1"/>
  <c r="B6" i="37" s="1"/>
  <c r="B7" i="37" s="1"/>
  <c r="B8" i="37" s="1"/>
  <c r="B9" i="37" s="1"/>
  <c r="B10" i="37" s="1"/>
  <c r="B11" i="37" s="1"/>
  <c r="B12" i="37" s="1"/>
  <c r="B13" i="37" s="1"/>
  <c r="B14" i="37" s="1"/>
  <c r="B15" i="37" s="1"/>
  <c r="B16" i="37" s="1"/>
  <c r="B17" i="37" s="1"/>
  <c r="B18" i="37" s="1"/>
  <c r="B19" i="37" s="1"/>
  <c r="B20" i="37" s="1"/>
  <c r="B21" i="37" s="1"/>
  <c r="B22" i="37" s="1"/>
  <c r="B23" i="37" s="1"/>
  <c r="B24" i="37" s="1"/>
  <c r="B25" i="37" s="1"/>
  <c r="B26" i="37" s="1"/>
  <c r="B27" i="37" s="1"/>
  <c r="B28" i="37" s="1"/>
  <c r="B29" i="37" s="1"/>
  <c r="B30" i="37" s="1"/>
  <c r="B31" i="37" s="1"/>
  <c r="B32" i="37" s="1"/>
  <c r="B33" i="37" s="1"/>
  <c r="B34" i="37" s="1"/>
  <c r="B35" i="37" s="1"/>
  <c r="B36" i="37" s="1"/>
  <c r="B37" i="37" s="1"/>
  <c r="B38" i="37" s="1"/>
  <c r="B39" i="37" s="1"/>
  <c r="B40" i="37" s="1"/>
  <c r="B41" i="37" s="1"/>
  <c r="B42" i="37" s="1"/>
  <c r="T3" i="37"/>
  <c r="D3" i="37"/>
  <c r="D4" i="37" s="1"/>
  <c r="D5" i="37" s="1"/>
  <c r="D6" i="37" s="1"/>
  <c r="D7" i="37" s="1"/>
  <c r="D8" i="37" s="1"/>
  <c r="D9" i="37" s="1"/>
  <c r="D10" i="37" s="1"/>
  <c r="D11" i="37" s="1"/>
  <c r="D12" i="37" s="1"/>
  <c r="D13" i="37" s="1"/>
  <c r="D14" i="37" s="1"/>
  <c r="D15" i="37" s="1"/>
  <c r="D16" i="37" s="1"/>
  <c r="D17" i="37" s="1"/>
  <c r="D18" i="37" s="1"/>
  <c r="D19" i="37" s="1"/>
  <c r="D20" i="37" s="1"/>
  <c r="D21" i="37" s="1"/>
  <c r="D22" i="37" s="1"/>
  <c r="D23" i="37" s="1"/>
  <c r="D24" i="37" s="1"/>
  <c r="D25" i="37" s="1"/>
  <c r="D26" i="37" s="1"/>
  <c r="D27" i="37" s="1"/>
  <c r="D28" i="37" s="1"/>
  <c r="D29" i="37" s="1"/>
  <c r="D30" i="37" s="1"/>
  <c r="D31" i="37" s="1"/>
  <c r="D32" i="37" s="1"/>
  <c r="D33" i="37" s="1"/>
  <c r="D34" i="37" s="1"/>
  <c r="D35" i="37" s="1"/>
  <c r="D36" i="37" s="1"/>
  <c r="D37" i="37" s="1"/>
  <c r="D38" i="37" s="1"/>
  <c r="D39" i="37" s="1"/>
  <c r="D40" i="37" s="1"/>
  <c r="D41" i="37" s="1"/>
  <c r="D42" i="37" s="1"/>
  <c r="C3" i="37"/>
  <c r="H3" i="37" s="1"/>
  <c r="H4" i="37" s="1"/>
  <c r="H5" i="37" s="1"/>
  <c r="H6" i="37" s="1"/>
  <c r="H7" i="37" s="1"/>
  <c r="H8" i="37" s="1"/>
  <c r="H9" i="37" s="1"/>
  <c r="H10" i="37" s="1"/>
  <c r="H11" i="37" s="1"/>
  <c r="H12" i="37" s="1"/>
  <c r="H13" i="37" s="1"/>
  <c r="H14" i="37" s="1"/>
  <c r="H15" i="37" s="1"/>
  <c r="H16" i="37" s="1"/>
  <c r="H17" i="37" s="1"/>
  <c r="H18" i="37" s="1"/>
  <c r="H19" i="37" s="1"/>
  <c r="C4" i="37" l="1"/>
  <c r="C5" i="37" s="1"/>
  <c r="C6" i="37" s="1"/>
  <c r="C7" i="37" s="1"/>
  <c r="C8" i="37" s="1"/>
  <c r="C9" i="37" s="1"/>
  <c r="C10" i="37" s="1"/>
  <c r="C11" i="37" s="1"/>
  <c r="C12" i="37" s="1"/>
  <c r="C13" i="37" s="1"/>
  <c r="C14" i="37" s="1"/>
  <c r="C15" i="37" s="1"/>
  <c r="C16" i="37" s="1"/>
  <c r="C17" i="37" s="1"/>
  <c r="C18" i="37" s="1"/>
  <c r="C19" i="37" s="1"/>
  <c r="C20" i="37" s="1"/>
  <c r="C21" i="37" s="1"/>
  <c r="C22" i="37" s="1"/>
  <c r="C23" i="37" s="1"/>
  <c r="C24" i="37" s="1"/>
  <c r="C25" i="37" s="1"/>
  <c r="C26" i="37" s="1"/>
  <c r="C27" i="37" s="1"/>
  <c r="C28" i="37" s="1"/>
  <c r="C29" i="37" s="1"/>
  <c r="C30" i="37" s="1"/>
  <c r="C31" i="37" s="1"/>
  <c r="C32" i="37" s="1"/>
  <c r="C33" i="37" s="1"/>
  <c r="C34" i="37" s="1"/>
  <c r="C35" i="37" s="1"/>
  <c r="C36" i="37" s="1"/>
  <c r="C37" i="37" s="1"/>
  <c r="C38" i="37" s="1"/>
  <c r="C39" i="37" s="1"/>
  <c r="C40" i="37" s="1"/>
  <c r="C41" i="37" s="1"/>
  <c r="C42" i="37" s="1"/>
  <c r="T47" i="36"/>
  <c r="T46" i="36"/>
  <c r="T45" i="36"/>
  <c r="T44" i="36"/>
  <c r="T43" i="36"/>
  <c r="T42" i="36"/>
  <c r="T41" i="36"/>
  <c r="T40" i="36"/>
  <c r="T39" i="36"/>
  <c r="T38" i="36"/>
  <c r="T37" i="36"/>
  <c r="T36" i="36"/>
  <c r="T35" i="36"/>
  <c r="T34" i="36"/>
  <c r="T33" i="36"/>
  <c r="T32" i="36"/>
  <c r="T31" i="36"/>
  <c r="T30" i="36"/>
  <c r="T29" i="36"/>
  <c r="T28" i="36"/>
  <c r="T27" i="36"/>
  <c r="E27" i="36"/>
  <c r="E28" i="36" s="1"/>
  <c r="E29" i="36" s="1"/>
  <c r="E30" i="36" s="1"/>
  <c r="E31" i="36" s="1"/>
  <c r="E32" i="36" s="1"/>
  <c r="E33" i="36" s="1"/>
  <c r="E34" i="36" s="1"/>
  <c r="E35" i="36" s="1"/>
  <c r="E36" i="36" s="1"/>
  <c r="E37" i="36" s="1"/>
  <c r="E38" i="36" s="1"/>
  <c r="E39" i="36" s="1"/>
  <c r="E40" i="36" s="1"/>
  <c r="E41" i="36" s="1"/>
  <c r="E42" i="36" s="1"/>
  <c r="E43" i="36" s="1"/>
  <c r="E44" i="36" s="1"/>
  <c r="E45" i="36" s="1"/>
  <c r="E46" i="36" s="1"/>
  <c r="E47" i="36" s="1"/>
  <c r="T26" i="36"/>
  <c r="T25" i="36"/>
  <c r="T24" i="36"/>
  <c r="T23" i="36"/>
  <c r="T22" i="36"/>
  <c r="T21" i="36"/>
  <c r="T20" i="36"/>
  <c r="T19" i="36"/>
  <c r="T18" i="36"/>
  <c r="T17" i="36"/>
  <c r="T16" i="36"/>
  <c r="T15" i="36"/>
  <c r="T14" i="36"/>
  <c r="T13" i="36"/>
  <c r="T12" i="36"/>
  <c r="T11" i="36"/>
  <c r="T10" i="36"/>
  <c r="T9" i="36"/>
  <c r="T8" i="36"/>
  <c r="T7" i="36"/>
  <c r="T6" i="36"/>
  <c r="T5" i="36"/>
  <c r="T4" i="36"/>
  <c r="G4" i="36"/>
  <c r="G5" i="36" s="1"/>
  <c r="G6" i="36" s="1"/>
  <c r="G7" i="36" s="1"/>
  <c r="G8" i="36" s="1"/>
  <c r="G9" i="36" s="1"/>
  <c r="G10" i="36" s="1"/>
  <c r="G11" i="36" s="1"/>
  <c r="G12" i="36" s="1"/>
  <c r="G13" i="36" s="1"/>
  <c r="G14" i="36" s="1"/>
  <c r="G15" i="36" s="1"/>
  <c r="G16" i="36" s="1"/>
  <c r="G17" i="36" s="1"/>
  <c r="G18" i="36" s="1"/>
  <c r="G19" i="36" s="1"/>
  <c r="G20" i="36" s="1"/>
  <c r="G21" i="36" s="1"/>
  <c r="G22" i="36" s="1"/>
  <c r="G23" i="36" s="1"/>
  <c r="G24" i="36" s="1"/>
  <c r="G25" i="36" s="1"/>
  <c r="G26" i="36" s="1"/>
  <c r="G27" i="36" s="1"/>
  <c r="G28" i="36" s="1"/>
  <c r="G29" i="36" s="1"/>
  <c r="G30" i="36" s="1"/>
  <c r="G31" i="36" s="1"/>
  <c r="G32" i="36" s="1"/>
  <c r="G33" i="36" s="1"/>
  <c r="G34" i="36" s="1"/>
  <c r="G35" i="36" s="1"/>
  <c r="G36" i="36" s="1"/>
  <c r="G37" i="36" s="1"/>
  <c r="G38" i="36" s="1"/>
  <c r="G39" i="36" s="1"/>
  <c r="G40" i="36" s="1"/>
  <c r="G41" i="36" s="1"/>
  <c r="G42" i="36" s="1"/>
  <c r="G43" i="36" s="1"/>
  <c r="G44" i="36" s="1"/>
  <c r="G45" i="36" s="1"/>
  <c r="G46" i="36" s="1"/>
  <c r="G47" i="36" s="1"/>
  <c r="F4" i="36"/>
  <c r="F5" i="36" s="1"/>
  <c r="F6" i="36" s="1"/>
  <c r="F7" i="36" s="1"/>
  <c r="F8" i="36" s="1"/>
  <c r="F9" i="36" s="1"/>
  <c r="F10" i="36" s="1"/>
  <c r="F11" i="36" s="1"/>
  <c r="F12" i="36" s="1"/>
  <c r="F13" i="36" s="1"/>
  <c r="F14" i="36" s="1"/>
  <c r="F15" i="36" s="1"/>
  <c r="F16" i="36" s="1"/>
  <c r="F17" i="36" s="1"/>
  <c r="F18" i="36" s="1"/>
  <c r="F19" i="36" s="1"/>
  <c r="F20" i="36" s="1"/>
  <c r="F21" i="36" s="1"/>
  <c r="F22" i="36" s="1"/>
  <c r="F23" i="36" s="1"/>
  <c r="F24" i="36" s="1"/>
  <c r="F25" i="36" s="1"/>
  <c r="F26" i="36" s="1"/>
  <c r="F27" i="36" s="1"/>
  <c r="F28" i="36" s="1"/>
  <c r="F29" i="36" s="1"/>
  <c r="F30" i="36" s="1"/>
  <c r="F31" i="36" s="1"/>
  <c r="F32" i="36" s="1"/>
  <c r="F33" i="36" s="1"/>
  <c r="F34" i="36" s="1"/>
  <c r="F35" i="36" s="1"/>
  <c r="F36" i="36" s="1"/>
  <c r="F37" i="36" s="1"/>
  <c r="F38" i="36" s="1"/>
  <c r="F39" i="36" s="1"/>
  <c r="F40" i="36" s="1"/>
  <c r="F41" i="36" s="1"/>
  <c r="F42" i="36" s="1"/>
  <c r="F43" i="36" s="1"/>
  <c r="F44" i="36" s="1"/>
  <c r="F45" i="36" s="1"/>
  <c r="F46" i="36" s="1"/>
  <c r="F47" i="36" s="1"/>
  <c r="E4" i="36"/>
  <c r="E5" i="36" s="1"/>
  <c r="E6" i="36" s="1"/>
  <c r="E7" i="36" s="1"/>
  <c r="E8" i="36" s="1"/>
  <c r="E9" i="36" s="1"/>
  <c r="E10" i="36" s="1"/>
  <c r="E11" i="36" s="1"/>
  <c r="E12" i="36" s="1"/>
  <c r="E13" i="36" s="1"/>
  <c r="E14" i="36" s="1"/>
  <c r="E15" i="36" s="1"/>
  <c r="E16" i="36" s="1"/>
  <c r="E17" i="36" s="1"/>
  <c r="E18" i="36" s="1"/>
  <c r="E19" i="36" s="1"/>
  <c r="E20" i="36" s="1"/>
  <c r="E21" i="36" s="1"/>
  <c r="E22" i="36" s="1"/>
  <c r="E23" i="36" s="1"/>
  <c r="E24" i="36" s="1"/>
  <c r="E25" i="36" s="1"/>
  <c r="B4" i="36"/>
  <c r="B5" i="36" s="1"/>
  <c r="B6" i="36" s="1"/>
  <c r="B7" i="36" s="1"/>
  <c r="B8" i="36" s="1"/>
  <c r="B9" i="36" s="1"/>
  <c r="B10" i="36" s="1"/>
  <c r="B11" i="36" s="1"/>
  <c r="B12" i="36" s="1"/>
  <c r="B13" i="36" s="1"/>
  <c r="B14" i="36" s="1"/>
  <c r="B15" i="36" s="1"/>
  <c r="B16" i="36" s="1"/>
  <c r="B17" i="36" s="1"/>
  <c r="B18" i="36" s="1"/>
  <c r="B19" i="36" s="1"/>
  <c r="B20" i="36" s="1"/>
  <c r="B21" i="36" s="1"/>
  <c r="B22" i="36" s="1"/>
  <c r="B23" i="36" s="1"/>
  <c r="B24" i="36" s="1"/>
  <c r="B25" i="36" s="1"/>
  <c r="B26" i="36" s="1"/>
  <c r="B27" i="36" s="1"/>
  <c r="B28" i="36" s="1"/>
  <c r="B29" i="36" s="1"/>
  <c r="B30" i="36" s="1"/>
  <c r="B31" i="36" s="1"/>
  <c r="B32" i="36" s="1"/>
  <c r="B33" i="36" s="1"/>
  <c r="B34" i="36" s="1"/>
  <c r="B35" i="36" s="1"/>
  <c r="B36" i="36" s="1"/>
  <c r="B37" i="36" s="1"/>
  <c r="B38" i="36" s="1"/>
  <c r="B39" i="36" s="1"/>
  <c r="B40" i="36" s="1"/>
  <c r="B41" i="36" s="1"/>
  <c r="B42" i="36" s="1"/>
  <c r="B43" i="36" s="1"/>
  <c r="B44" i="36" s="1"/>
  <c r="B45" i="36" s="1"/>
  <c r="B46" i="36" s="1"/>
  <c r="B47" i="36" s="1"/>
  <c r="T3" i="36"/>
  <c r="D3" i="36"/>
  <c r="D4" i="36" s="1"/>
  <c r="D5" i="36" s="1"/>
  <c r="D6" i="36" s="1"/>
  <c r="D7" i="36" s="1"/>
  <c r="D8" i="36" s="1"/>
  <c r="D9" i="36" s="1"/>
  <c r="D10" i="36" s="1"/>
  <c r="D11" i="36" s="1"/>
  <c r="D12" i="36" s="1"/>
  <c r="D13" i="36" s="1"/>
  <c r="D14" i="36" s="1"/>
  <c r="D15" i="36" s="1"/>
  <c r="D16" i="36" s="1"/>
  <c r="D17" i="36" s="1"/>
  <c r="D18" i="36" s="1"/>
  <c r="D19" i="36" s="1"/>
  <c r="D20" i="36" s="1"/>
  <c r="D21" i="36" s="1"/>
  <c r="D22" i="36" s="1"/>
  <c r="D23" i="36" s="1"/>
  <c r="D24" i="36" s="1"/>
  <c r="D25" i="36" s="1"/>
  <c r="D26" i="36" s="1"/>
  <c r="D27" i="36" s="1"/>
  <c r="D28" i="36" s="1"/>
  <c r="D29" i="36" s="1"/>
  <c r="D30" i="36" s="1"/>
  <c r="D31" i="36" s="1"/>
  <c r="D32" i="36" s="1"/>
  <c r="D33" i="36" s="1"/>
  <c r="D34" i="36" s="1"/>
  <c r="D35" i="36" s="1"/>
  <c r="D36" i="36" s="1"/>
  <c r="D37" i="36" s="1"/>
  <c r="D38" i="36" s="1"/>
  <c r="D39" i="36" s="1"/>
  <c r="D40" i="36" s="1"/>
  <c r="D41" i="36" s="1"/>
  <c r="D42" i="36" s="1"/>
  <c r="D43" i="36" s="1"/>
  <c r="D44" i="36" s="1"/>
  <c r="D45" i="36" s="1"/>
  <c r="D46" i="36" s="1"/>
  <c r="D47" i="36" s="1"/>
  <c r="C3" i="36"/>
  <c r="H3" i="36" s="1"/>
  <c r="H4" i="36" s="1"/>
  <c r="H5" i="36" s="1"/>
  <c r="H6" i="36" s="1"/>
  <c r="H7" i="36" s="1"/>
  <c r="H8" i="36" s="1"/>
  <c r="H9" i="36" s="1"/>
  <c r="H10" i="36" s="1"/>
  <c r="H11" i="36" s="1"/>
  <c r="H12" i="36" s="1"/>
  <c r="H13" i="36" s="1"/>
  <c r="H14" i="36" s="1"/>
  <c r="H15" i="36" s="1"/>
  <c r="H16" i="36" s="1"/>
  <c r="H17" i="36" s="1"/>
  <c r="H18" i="36" s="1"/>
  <c r="H19" i="36" s="1"/>
  <c r="H20" i="36" s="1"/>
  <c r="H21" i="36" s="1"/>
  <c r="H22" i="36" s="1"/>
  <c r="H23" i="36" s="1"/>
  <c r="H24" i="36" s="1"/>
  <c r="H25" i="36" s="1"/>
  <c r="H26" i="36" s="1"/>
  <c r="H27" i="36" s="1"/>
  <c r="H28" i="36" s="1"/>
  <c r="H29" i="36" s="1"/>
  <c r="H30" i="36" s="1"/>
  <c r="H31" i="36" s="1"/>
  <c r="H32" i="36" s="1"/>
  <c r="H33" i="36" s="1"/>
  <c r="H34" i="36" s="1"/>
  <c r="H35" i="36" s="1"/>
  <c r="H36" i="36" s="1"/>
  <c r="H37" i="36" s="1"/>
  <c r="H38" i="36" s="1"/>
  <c r="H39" i="36" s="1"/>
  <c r="H40" i="36" s="1"/>
  <c r="H41" i="36" s="1"/>
  <c r="H42" i="36" s="1"/>
  <c r="H43" i="36" s="1"/>
  <c r="H44" i="36" s="1"/>
  <c r="H45" i="36" s="1"/>
  <c r="H46" i="36" s="1"/>
  <c r="H47" i="36" s="1"/>
  <c r="C4" i="36" l="1"/>
  <c r="C5" i="36" s="1"/>
  <c r="C6" i="36" s="1"/>
  <c r="C7" i="36" s="1"/>
  <c r="C8" i="36" s="1"/>
  <c r="C9" i="36" s="1"/>
  <c r="C10" i="36" s="1"/>
  <c r="C11" i="36" s="1"/>
  <c r="C12" i="36" s="1"/>
  <c r="C13" i="36" s="1"/>
  <c r="C14" i="36" s="1"/>
  <c r="C15" i="36" s="1"/>
  <c r="C16" i="36" s="1"/>
  <c r="C17" i="36" s="1"/>
  <c r="C18" i="36" s="1"/>
  <c r="C19" i="36" s="1"/>
  <c r="C20" i="36" s="1"/>
  <c r="C21" i="36" s="1"/>
  <c r="C22" i="36" s="1"/>
  <c r="C23" i="36" s="1"/>
  <c r="C24" i="36" s="1"/>
  <c r="C25" i="36" s="1"/>
  <c r="C26" i="36" s="1"/>
  <c r="C27" i="36" s="1"/>
  <c r="C28" i="36" s="1"/>
  <c r="C29" i="36" s="1"/>
  <c r="C30" i="36" s="1"/>
  <c r="C31" i="36" s="1"/>
  <c r="C32" i="36" s="1"/>
  <c r="C33" i="36" s="1"/>
  <c r="C34" i="36" s="1"/>
  <c r="C35" i="36" s="1"/>
  <c r="C36" i="36" s="1"/>
  <c r="C37" i="36" s="1"/>
  <c r="C38" i="36" s="1"/>
  <c r="C39" i="36" s="1"/>
  <c r="C40" i="36" s="1"/>
  <c r="C41" i="36" s="1"/>
  <c r="C42" i="36" s="1"/>
  <c r="C43" i="36" s="1"/>
  <c r="C44" i="36" s="1"/>
  <c r="C45" i="36" s="1"/>
  <c r="C46" i="36" s="1"/>
  <c r="C47" i="36" s="1"/>
  <c r="T31" i="35" l="1"/>
  <c r="T30" i="35"/>
  <c r="T29" i="35"/>
  <c r="T28" i="35"/>
  <c r="T27" i="35"/>
  <c r="T26" i="35"/>
  <c r="T25" i="35"/>
  <c r="T24" i="35"/>
  <c r="T23" i="35"/>
  <c r="T22" i="35"/>
  <c r="T21" i="35"/>
  <c r="T20" i="35"/>
  <c r="T19" i="35"/>
  <c r="T18" i="35"/>
  <c r="T17" i="35"/>
  <c r="T16" i="35"/>
  <c r="T15" i="35"/>
  <c r="T14" i="35"/>
  <c r="T13" i="35"/>
  <c r="T12" i="35"/>
  <c r="T11" i="35"/>
  <c r="T10" i="35"/>
  <c r="T9" i="35"/>
  <c r="T8" i="35"/>
  <c r="T7" i="35"/>
  <c r="G7" i="35"/>
  <c r="G8" i="35" s="1"/>
  <c r="G9" i="35" s="1"/>
  <c r="G10" i="35" s="1"/>
  <c r="G11" i="35" s="1"/>
  <c r="G12" i="35" s="1"/>
  <c r="G13" i="35" s="1"/>
  <c r="G14" i="35" s="1"/>
  <c r="G15" i="35" s="1"/>
  <c r="G16" i="35" s="1"/>
  <c r="G17" i="35" s="1"/>
  <c r="G18" i="35" s="1"/>
  <c r="G19" i="35" s="1"/>
  <c r="G20" i="35" s="1"/>
  <c r="G21" i="35" s="1"/>
  <c r="G22" i="35" s="1"/>
  <c r="G23" i="35" s="1"/>
  <c r="G24" i="35" s="1"/>
  <c r="G25" i="35" s="1"/>
  <c r="G26" i="35" s="1"/>
  <c r="G27" i="35" s="1"/>
  <c r="G28" i="35" s="1"/>
  <c r="G29" i="35" s="1"/>
  <c r="G30" i="35" s="1"/>
  <c r="G31" i="35" s="1"/>
  <c r="T6" i="35"/>
  <c r="E6" i="35"/>
  <c r="E7" i="35" s="1"/>
  <c r="E8" i="35" s="1"/>
  <c r="E9" i="35" s="1"/>
  <c r="E10" i="35" s="1"/>
  <c r="E11" i="35" s="1"/>
  <c r="E12" i="35" s="1"/>
  <c r="E13" i="35" s="1"/>
  <c r="E14" i="35" s="1"/>
  <c r="E15" i="35" s="1"/>
  <c r="E16" i="35" s="1"/>
  <c r="E17" i="35" s="1"/>
  <c r="E18" i="35" s="1"/>
  <c r="E19" i="35" s="1"/>
  <c r="E20" i="35" s="1"/>
  <c r="E21" i="35" s="1"/>
  <c r="E22" i="35" s="1"/>
  <c r="E23" i="35" s="1"/>
  <c r="E24" i="35" s="1"/>
  <c r="E25" i="35" s="1"/>
  <c r="E26" i="35" s="1"/>
  <c r="E27" i="35" s="1"/>
  <c r="E28" i="35" s="1"/>
  <c r="E29" i="35" s="1"/>
  <c r="E30" i="35" s="1"/>
  <c r="E31" i="35" s="1"/>
  <c r="T5" i="35"/>
  <c r="T4" i="35"/>
  <c r="G4" i="35"/>
  <c r="G5" i="35" s="1"/>
  <c r="G6" i="35" s="1"/>
  <c r="F4" i="35"/>
  <c r="F5" i="35" s="1"/>
  <c r="F6" i="35" s="1"/>
  <c r="F7" i="35" s="1"/>
  <c r="F8" i="35" s="1"/>
  <c r="F9" i="35" s="1"/>
  <c r="F10" i="35" s="1"/>
  <c r="F11" i="35" s="1"/>
  <c r="F12" i="35" s="1"/>
  <c r="F13" i="35" s="1"/>
  <c r="F14" i="35" s="1"/>
  <c r="F15" i="35" s="1"/>
  <c r="F16" i="35" s="1"/>
  <c r="F17" i="35" s="1"/>
  <c r="F18" i="35" s="1"/>
  <c r="F19" i="35" s="1"/>
  <c r="F20" i="35" s="1"/>
  <c r="F21" i="35" s="1"/>
  <c r="F22" i="35" s="1"/>
  <c r="F23" i="35" s="1"/>
  <c r="F24" i="35" s="1"/>
  <c r="F25" i="35" s="1"/>
  <c r="F26" i="35" s="1"/>
  <c r="F27" i="35" s="1"/>
  <c r="F28" i="35" s="1"/>
  <c r="F29" i="35" s="1"/>
  <c r="F30" i="35" s="1"/>
  <c r="F31" i="35" s="1"/>
  <c r="E4" i="35"/>
  <c r="E5" i="35" s="1"/>
  <c r="B4" i="35"/>
  <c r="B5" i="35" s="1"/>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T3" i="35"/>
  <c r="D3" i="35"/>
  <c r="D4" i="35" s="1"/>
  <c r="D5" i="35" s="1"/>
  <c r="D6" i="35" s="1"/>
  <c r="D7" i="35" s="1"/>
  <c r="D8" i="35" s="1"/>
  <c r="D9" i="35" s="1"/>
  <c r="D10" i="35" s="1"/>
  <c r="D11" i="35" s="1"/>
  <c r="D12" i="35" s="1"/>
  <c r="D13" i="35" s="1"/>
  <c r="D14" i="35" s="1"/>
  <c r="D15" i="35" s="1"/>
  <c r="D16" i="35" s="1"/>
  <c r="D17" i="35" s="1"/>
  <c r="D18" i="35" s="1"/>
  <c r="D19" i="35" s="1"/>
  <c r="D20" i="35" s="1"/>
  <c r="D21" i="35" s="1"/>
  <c r="D22" i="35" s="1"/>
  <c r="D23" i="35" s="1"/>
  <c r="D24" i="35" s="1"/>
  <c r="D25" i="35" s="1"/>
  <c r="D26" i="35" s="1"/>
  <c r="D27" i="35" s="1"/>
  <c r="D28" i="35" s="1"/>
  <c r="D29" i="35" s="1"/>
  <c r="D30" i="35" s="1"/>
  <c r="D31" i="35" s="1"/>
  <c r="C3" i="35"/>
  <c r="C4" i="35" s="1"/>
  <c r="C5" i="35" s="1"/>
  <c r="C6" i="35" s="1"/>
  <c r="C7" i="35" s="1"/>
  <c r="C8" i="35" s="1"/>
  <c r="C9" i="35" s="1"/>
  <c r="C10" i="35" s="1"/>
  <c r="C11" i="35" s="1"/>
  <c r="C12" i="35" s="1"/>
  <c r="C13" i="35" s="1"/>
  <c r="C14" i="35" s="1"/>
  <c r="C15" i="35" s="1"/>
  <c r="C16" i="35" s="1"/>
  <c r="C17" i="35" s="1"/>
  <c r="C18" i="35" s="1"/>
  <c r="C19" i="35" s="1"/>
  <c r="C20" i="35" s="1"/>
  <c r="C21" i="35" s="1"/>
  <c r="C22" i="35" s="1"/>
  <c r="C23" i="35" s="1"/>
  <c r="C24" i="35" s="1"/>
  <c r="C25" i="35" s="1"/>
  <c r="C26" i="35" s="1"/>
  <c r="C27" i="35" s="1"/>
  <c r="C28" i="35" s="1"/>
  <c r="C29" i="35" s="1"/>
  <c r="C30" i="35" s="1"/>
  <c r="C31" i="35" s="1"/>
  <c r="H3" i="35" l="1"/>
  <c r="H4" i="35" s="1"/>
  <c r="H5" i="35" s="1"/>
  <c r="H6" i="35" s="1"/>
  <c r="H7" i="35" s="1"/>
  <c r="H8" i="35" s="1"/>
  <c r="H9" i="35" s="1"/>
  <c r="H10" i="35" s="1"/>
  <c r="H11" i="35" s="1"/>
  <c r="H12" i="35" s="1"/>
  <c r="H13" i="35" s="1"/>
  <c r="H14" i="35" s="1"/>
  <c r="H15" i="35" s="1"/>
  <c r="H16" i="35" s="1"/>
  <c r="H17" i="35" s="1"/>
  <c r="H18" i="35" s="1"/>
  <c r="H19" i="35" s="1"/>
  <c r="H20" i="35" s="1"/>
  <c r="H21" i="35" s="1"/>
  <c r="H22" i="35" s="1"/>
  <c r="H23" i="35" s="1"/>
  <c r="H24" i="35" s="1"/>
  <c r="H25" i="35" s="1"/>
  <c r="H26" i="35" s="1"/>
  <c r="H27" i="35" s="1"/>
  <c r="H28" i="35" s="1"/>
  <c r="H29" i="35" s="1"/>
  <c r="H30" i="35" s="1"/>
  <c r="H31" i="35" s="1"/>
  <c r="T111" i="34" l="1"/>
  <c r="T110" i="34"/>
  <c r="T109" i="34"/>
  <c r="T108" i="34"/>
  <c r="T107" i="34"/>
  <c r="T106" i="34"/>
  <c r="T105" i="34"/>
  <c r="T104" i="34"/>
  <c r="T103" i="34"/>
  <c r="T102" i="34"/>
  <c r="T101" i="34"/>
  <c r="T100" i="34"/>
  <c r="T99" i="34"/>
  <c r="E99" i="34"/>
  <c r="E100" i="34" s="1"/>
  <c r="E101" i="34" s="1"/>
  <c r="E102" i="34" s="1"/>
  <c r="E103" i="34" s="1"/>
  <c r="E104" i="34" s="1"/>
  <c r="E105" i="34" s="1"/>
  <c r="E106" i="34" s="1"/>
  <c r="E107" i="34" s="1"/>
  <c r="E108" i="34" s="1"/>
  <c r="E109" i="34" s="1"/>
  <c r="E110" i="34" s="1"/>
  <c r="E111" i="34" s="1"/>
  <c r="T98" i="34"/>
  <c r="G98" i="34"/>
  <c r="G99" i="34" s="1"/>
  <c r="G100" i="34" s="1"/>
  <c r="G101" i="34" s="1"/>
  <c r="G102" i="34" s="1"/>
  <c r="G103" i="34" s="1"/>
  <c r="G104" i="34" s="1"/>
  <c r="G105" i="34" s="1"/>
  <c r="G106" i="34" s="1"/>
  <c r="G107" i="34" s="1"/>
  <c r="G108" i="34" s="1"/>
  <c r="G109" i="34" s="1"/>
  <c r="G110" i="34" s="1"/>
  <c r="G111" i="34" s="1"/>
  <c r="F98" i="34"/>
  <c r="F99" i="34" s="1"/>
  <c r="F100" i="34" s="1"/>
  <c r="F101" i="34" s="1"/>
  <c r="F102" i="34" s="1"/>
  <c r="F103" i="34" s="1"/>
  <c r="F104" i="34" s="1"/>
  <c r="F105" i="34" s="1"/>
  <c r="F106" i="34" s="1"/>
  <c r="F107" i="34" s="1"/>
  <c r="F108" i="34" s="1"/>
  <c r="F109" i="34" s="1"/>
  <c r="F110" i="34" s="1"/>
  <c r="F111" i="34" s="1"/>
  <c r="E98" i="34"/>
  <c r="T97" i="34"/>
  <c r="T96" i="34"/>
  <c r="T95" i="34"/>
  <c r="T94" i="34"/>
  <c r="T93" i="34"/>
  <c r="T92" i="34"/>
  <c r="T91" i="34"/>
  <c r="T90" i="34"/>
  <c r="T89" i="34"/>
  <c r="T88" i="34"/>
  <c r="T87" i="34"/>
  <c r="T86" i="34"/>
  <c r="T85" i="34"/>
  <c r="T84" i="34"/>
  <c r="T83" i="34"/>
  <c r="T82" i="34"/>
  <c r="T81" i="34"/>
  <c r="T80" i="34"/>
  <c r="T79" i="34"/>
  <c r="T78" i="34"/>
  <c r="T77" i="34"/>
  <c r="T76" i="34"/>
  <c r="T75" i="34"/>
  <c r="T74" i="34"/>
  <c r="E74" i="34"/>
  <c r="E75" i="34" s="1"/>
  <c r="E76" i="34" s="1"/>
  <c r="E77" i="34" s="1"/>
  <c r="E78" i="34" s="1"/>
  <c r="E79" i="34" s="1"/>
  <c r="E80" i="34" s="1"/>
  <c r="E81" i="34" s="1"/>
  <c r="E82" i="34" s="1"/>
  <c r="E83" i="34" s="1"/>
  <c r="E84" i="34" s="1"/>
  <c r="E85" i="34" s="1"/>
  <c r="E86" i="34" s="1"/>
  <c r="E87" i="34" s="1"/>
  <c r="E88" i="34" s="1"/>
  <c r="E89" i="34" s="1"/>
  <c r="E90" i="34" s="1"/>
  <c r="E91" i="34" s="1"/>
  <c r="E92" i="34" s="1"/>
  <c r="E93" i="34" s="1"/>
  <c r="E94" i="34" s="1"/>
  <c r="E95" i="34" s="1"/>
  <c r="E96" i="34" s="1"/>
  <c r="T73" i="34"/>
  <c r="G73" i="34"/>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F73" i="34"/>
  <c r="F74" i="34" s="1"/>
  <c r="F75" i="34" s="1"/>
  <c r="F76" i="34" s="1"/>
  <c r="F77" i="34" s="1"/>
  <c r="F78" i="34" s="1"/>
  <c r="F79" i="34" s="1"/>
  <c r="F80" i="34" s="1"/>
  <c r="F81" i="34" s="1"/>
  <c r="F82" i="34" s="1"/>
  <c r="F83" i="34" s="1"/>
  <c r="F84" i="34" s="1"/>
  <c r="F85" i="34" s="1"/>
  <c r="F86" i="34" s="1"/>
  <c r="F87" i="34" s="1"/>
  <c r="F88" i="34" s="1"/>
  <c r="F89" i="34" s="1"/>
  <c r="F90" i="34" s="1"/>
  <c r="F91" i="34" s="1"/>
  <c r="F92" i="34" s="1"/>
  <c r="F93" i="34" s="1"/>
  <c r="F94" i="34" s="1"/>
  <c r="F95" i="34" s="1"/>
  <c r="F96" i="34" s="1"/>
  <c r="E73" i="34"/>
  <c r="T72" i="34"/>
  <c r="T71" i="34"/>
  <c r="T70" i="34"/>
  <c r="T69" i="34"/>
  <c r="T68" i="34"/>
  <c r="T67" i="34"/>
  <c r="T66" i="34"/>
  <c r="T65" i="34"/>
  <c r="T64" i="34"/>
  <c r="T63" i="34"/>
  <c r="T62" i="34"/>
  <c r="T61" i="34"/>
  <c r="T60" i="34"/>
  <c r="T59" i="34"/>
  <c r="T58" i="34"/>
  <c r="T57" i="34"/>
  <c r="T56" i="34"/>
  <c r="T55" i="34"/>
  <c r="T54" i="34"/>
  <c r="T53" i="34"/>
  <c r="G53" i="34"/>
  <c r="G54" i="34" s="1"/>
  <c r="G55" i="34" s="1"/>
  <c r="G56" i="34" s="1"/>
  <c r="G57" i="34" s="1"/>
  <c r="G58" i="34" s="1"/>
  <c r="G59" i="34" s="1"/>
  <c r="G60" i="34" s="1"/>
  <c r="G61" i="34" s="1"/>
  <c r="G62" i="34" s="1"/>
  <c r="G63" i="34" s="1"/>
  <c r="G64" i="34" s="1"/>
  <c r="G65" i="34" s="1"/>
  <c r="G66" i="34" s="1"/>
  <c r="G67" i="34" s="1"/>
  <c r="G68" i="34" s="1"/>
  <c r="G69" i="34" s="1"/>
  <c r="G70" i="34" s="1"/>
  <c r="G71" i="34" s="1"/>
  <c r="F53" i="34"/>
  <c r="F54" i="34" s="1"/>
  <c r="F55" i="34" s="1"/>
  <c r="F56" i="34" s="1"/>
  <c r="F57" i="34" s="1"/>
  <c r="F58" i="34" s="1"/>
  <c r="F59" i="34" s="1"/>
  <c r="F60" i="34" s="1"/>
  <c r="F61" i="34" s="1"/>
  <c r="F62" i="34" s="1"/>
  <c r="F63" i="34" s="1"/>
  <c r="F64" i="34" s="1"/>
  <c r="F65" i="34" s="1"/>
  <c r="F66" i="34" s="1"/>
  <c r="F67" i="34" s="1"/>
  <c r="F68" i="34" s="1"/>
  <c r="F69" i="34" s="1"/>
  <c r="F70" i="34" s="1"/>
  <c r="F71" i="34" s="1"/>
  <c r="E53" i="34"/>
  <c r="E54" i="34" s="1"/>
  <c r="E55" i="34" s="1"/>
  <c r="E56" i="34" s="1"/>
  <c r="E57" i="34" s="1"/>
  <c r="E58" i="34" s="1"/>
  <c r="E59" i="34" s="1"/>
  <c r="E60" i="34" s="1"/>
  <c r="E61" i="34" s="1"/>
  <c r="E62" i="34" s="1"/>
  <c r="E63" i="34" s="1"/>
  <c r="E64" i="34" s="1"/>
  <c r="E65" i="34" s="1"/>
  <c r="E66" i="34" s="1"/>
  <c r="E67" i="34" s="1"/>
  <c r="E68" i="34" s="1"/>
  <c r="E69" i="34" s="1"/>
  <c r="E70" i="34" s="1"/>
  <c r="E71" i="34" s="1"/>
  <c r="T52" i="34"/>
  <c r="T51" i="34"/>
  <c r="T50" i="34"/>
  <c r="T49" i="34"/>
  <c r="T48" i="34"/>
  <c r="T47" i="34"/>
  <c r="T46" i="34"/>
  <c r="T45" i="34"/>
  <c r="T44" i="34"/>
  <c r="T43" i="34"/>
  <c r="T42" i="34"/>
  <c r="T41" i="34"/>
  <c r="T40" i="34"/>
  <c r="T39" i="34"/>
  <c r="T38" i="34"/>
  <c r="T37" i="34"/>
  <c r="T36" i="34"/>
  <c r="T35" i="34"/>
  <c r="T34" i="34"/>
  <c r="T33" i="34"/>
  <c r="T32" i="34"/>
  <c r="T31" i="34"/>
  <c r="T30" i="34"/>
  <c r="T29" i="34"/>
  <c r="F29" i="34"/>
  <c r="F30" i="34" s="1"/>
  <c r="F31" i="34" s="1"/>
  <c r="F32" i="34" s="1"/>
  <c r="F33" i="34" s="1"/>
  <c r="F34" i="34" s="1"/>
  <c r="F35" i="34" s="1"/>
  <c r="F36" i="34" s="1"/>
  <c r="F37" i="34" s="1"/>
  <c r="F38" i="34" s="1"/>
  <c r="F39" i="34" s="1"/>
  <c r="F40" i="34" s="1"/>
  <c r="F41" i="34" s="1"/>
  <c r="F42" i="34" s="1"/>
  <c r="F43" i="34" s="1"/>
  <c r="F44" i="34" s="1"/>
  <c r="F45" i="34" s="1"/>
  <c r="F46" i="34" s="1"/>
  <c r="F47" i="34" s="1"/>
  <c r="F48" i="34" s="1"/>
  <c r="F49" i="34" s="1"/>
  <c r="F50" i="34" s="1"/>
  <c r="F51" i="34" s="1"/>
  <c r="E29" i="34"/>
  <c r="E30" i="34" s="1"/>
  <c r="E31" i="34" s="1"/>
  <c r="E32" i="34" s="1"/>
  <c r="E33" i="34" s="1"/>
  <c r="E34" i="34" s="1"/>
  <c r="E35" i="34" s="1"/>
  <c r="E36" i="34" s="1"/>
  <c r="E37" i="34" s="1"/>
  <c r="E38" i="34" s="1"/>
  <c r="E39" i="34" s="1"/>
  <c r="E40" i="34" s="1"/>
  <c r="E41" i="34" s="1"/>
  <c r="E42" i="34" s="1"/>
  <c r="E43" i="34" s="1"/>
  <c r="E44" i="34" s="1"/>
  <c r="E45" i="34" s="1"/>
  <c r="E46" i="34" s="1"/>
  <c r="E47" i="34" s="1"/>
  <c r="E48" i="34" s="1"/>
  <c r="E49" i="34" s="1"/>
  <c r="E50" i="34" s="1"/>
  <c r="E51" i="34" s="1"/>
  <c r="T28" i="34"/>
  <c r="G28" i="34"/>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F28" i="34"/>
  <c r="E28" i="34"/>
  <c r="T27" i="34"/>
  <c r="T26" i="34"/>
  <c r="T25" i="34"/>
  <c r="T24" i="34"/>
  <c r="T23" i="34"/>
  <c r="T22" i="34"/>
  <c r="T21" i="34"/>
  <c r="T20" i="34"/>
  <c r="T19" i="34"/>
  <c r="T18" i="34"/>
  <c r="T17" i="34"/>
  <c r="T16" i="34"/>
  <c r="C16" i="34"/>
  <c r="C17" i="34" s="1"/>
  <c r="C18" i="34" s="1"/>
  <c r="C19" i="34" s="1"/>
  <c r="C20" i="34" s="1"/>
  <c r="C21" i="34" s="1"/>
  <c r="C22" i="34" s="1"/>
  <c r="C23" i="34" s="1"/>
  <c r="C24" i="34" s="1"/>
  <c r="C25" i="34" s="1"/>
  <c r="C26" i="34" s="1"/>
  <c r="C27" i="34" s="1"/>
  <c r="C28" i="34" s="1"/>
  <c r="C29" i="34" s="1"/>
  <c r="C30" i="34" s="1"/>
  <c r="C31" i="34" s="1"/>
  <c r="C32" i="34" s="1"/>
  <c r="C33" i="34" s="1"/>
  <c r="C34" i="34" s="1"/>
  <c r="C35" i="34" s="1"/>
  <c r="C36" i="34" s="1"/>
  <c r="C37" i="34" s="1"/>
  <c r="C38" i="34" s="1"/>
  <c r="C39" i="34" s="1"/>
  <c r="C40" i="34" s="1"/>
  <c r="C41" i="34" s="1"/>
  <c r="C42" i="34" s="1"/>
  <c r="C43" i="34" s="1"/>
  <c r="C44" i="34" s="1"/>
  <c r="C45" i="34" s="1"/>
  <c r="C46" i="34" s="1"/>
  <c r="C47" i="34" s="1"/>
  <c r="C48" i="34" s="1"/>
  <c r="C49" i="34" s="1"/>
  <c r="C50" i="34" s="1"/>
  <c r="C51" i="34" s="1"/>
  <c r="C52" i="34" s="1"/>
  <c r="C53" i="34" s="1"/>
  <c r="C54" i="34" s="1"/>
  <c r="C55" i="34" s="1"/>
  <c r="C56" i="34" s="1"/>
  <c r="C57" i="34" s="1"/>
  <c r="C58" i="34" s="1"/>
  <c r="C59" i="34" s="1"/>
  <c r="C60" i="34" s="1"/>
  <c r="C61" i="34" s="1"/>
  <c r="C62" i="34" s="1"/>
  <c r="C63" i="34" s="1"/>
  <c r="C64" i="34" s="1"/>
  <c r="C65" i="34" s="1"/>
  <c r="C66" i="34" s="1"/>
  <c r="C67" i="34" s="1"/>
  <c r="C68" i="34" s="1"/>
  <c r="C69" i="34" s="1"/>
  <c r="C70" i="34" s="1"/>
  <c r="C71" i="34" s="1"/>
  <c r="C72" i="34" s="1"/>
  <c r="C73" i="34" s="1"/>
  <c r="C74" i="34" s="1"/>
  <c r="C75" i="34" s="1"/>
  <c r="C76" i="34" s="1"/>
  <c r="C77" i="34" s="1"/>
  <c r="C78" i="34" s="1"/>
  <c r="C79" i="34" s="1"/>
  <c r="C80" i="34" s="1"/>
  <c r="C81" i="34" s="1"/>
  <c r="C82" i="34" s="1"/>
  <c r="C83" i="34" s="1"/>
  <c r="C84" i="34" s="1"/>
  <c r="C85" i="34" s="1"/>
  <c r="C86" i="34" s="1"/>
  <c r="C87" i="34" s="1"/>
  <c r="C88" i="34" s="1"/>
  <c r="C89" i="34" s="1"/>
  <c r="C90" i="34" s="1"/>
  <c r="C91" i="34" s="1"/>
  <c r="C92" i="34" s="1"/>
  <c r="C93" i="34" s="1"/>
  <c r="C94" i="34" s="1"/>
  <c r="C95" i="34" s="1"/>
  <c r="C96" i="34" s="1"/>
  <c r="C97" i="34" s="1"/>
  <c r="C98" i="34" s="1"/>
  <c r="C99" i="34" s="1"/>
  <c r="C100" i="34" s="1"/>
  <c r="C101" i="34" s="1"/>
  <c r="C102" i="34" s="1"/>
  <c r="C103" i="34" s="1"/>
  <c r="C104" i="34" s="1"/>
  <c r="C105" i="34" s="1"/>
  <c r="C106" i="34" s="1"/>
  <c r="C107" i="34" s="1"/>
  <c r="C108" i="34" s="1"/>
  <c r="C109" i="34" s="1"/>
  <c r="C110" i="34" s="1"/>
  <c r="C111" i="34" s="1"/>
  <c r="T14" i="34"/>
  <c r="T13" i="34"/>
  <c r="T12" i="34"/>
  <c r="T11" i="34"/>
  <c r="T10" i="34"/>
  <c r="T9" i="34"/>
  <c r="T8" i="34"/>
  <c r="T7" i="34"/>
  <c r="T6" i="34"/>
  <c r="T5" i="34"/>
  <c r="B5" i="34"/>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T4" i="34"/>
  <c r="G4" i="34"/>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F4" i="34"/>
  <c r="F5" i="34" s="1"/>
  <c r="F6" i="34" s="1"/>
  <c r="F7" i="34" s="1"/>
  <c r="F8" i="34" s="1"/>
  <c r="F9" i="34" s="1"/>
  <c r="F10" i="34" s="1"/>
  <c r="F11" i="34" s="1"/>
  <c r="F12" i="34" s="1"/>
  <c r="F13" i="34" s="1"/>
  <c r="F14" i="34" s="1"/>
  <c r="F15" i="34" s="1"/>
  <c r="F16" i="34" s="1"/>
  <c r="F17" i="34" s="1"/>
  <c r="F18" i="34" s="1"/>
  <c r="F19" i="34" s="1"/>
  <c r="F20" i="34" s="1"/>
  <c r="F21" i="34" s="1"/>
  <c r="F22" i="34" s="1"/>
  <c r="F23" i="34" s="1"/>
  <c r="F24" i="34" s="1"/>
  <c r="F25" i="34" s="1"/>
  <c r="F26" i="34" s="1"/>
  <c r="E4" i="34"/>
  <c r="E5" i="34" s="1"/>
  <c r="E6" i="34" s="1"/>
  <c r="E7" i="34" s="1"/>
  <c r="E8" i="34" s="1"/>
  <c r="E9" i="34" s="1"/>
  <c r="E10" i="34" s="1"/>
  <c r="E11" i="34" s="1"/>
  <c r="E12" i="34" s="1"/>
  <c r="E13" i="34" s="1"/>
  <c r="E14" i="34" s="1"/>
  <c r="E15" i="34" s="1"/>
  <c r="E16" i="34" s="1"/>
  <c r="E17" i="34" s="1"/>
  <c r="E18" i="34" s="1"/>
  <c r="E19" i="34" s="1"/>
  <c r="E20" i="34" s="1"/>
  <c r="E21" i="34" s="1"/>
  <c r="E22" i="34" s="1"/>
  <c r="E23" i="34" s="1"/>
  <c r="E24" i="34" s="1"/>
  <c r="E25" i="34" s="1"/>
  <c r="E26" i="34" s="1"/>
  <c r="B4" i="34"/>
  <c r="T3" i="34"/>
  <c r="D3" i="34"/>
  <c r="D4" i="34" s="1"/>
  <c r="D5" i="34" s="1"/>
  <c r="D6" i="34" s="1"/>
  <c r="D7" i="34" s="1"/>
  <c r="D8" i="34" s="1"/>
  <c r="D9" i="34" s="1"/>
  <c r="D10" i="34" s="1"/>
  <c r="D11" i="34" s="1"/>
  <c r="D12" i="34" s="1"/>
  <c r="D13" i="34" s="1"/>
  <c r="D14" i="34" s="1"/>
  <c r="D15" i="34" s="1"/>
  <c r="D16" i="34" s="1"/>
  <c r="D17" i="34" s="1"/>
  <c r="D18" i="34" s="1"/>
  <c r="D19" i="34" s="1"/>
  <c r="D20" i="34" s="1"/>
  <c r="D21" i="34" s="1"/>
  <c r="D22" i="34" s="1"/>
  <c r="D23" i="34" s="1"/>
  <c r="D24" i="34" s="1"/>
  <c r="D25" i="34" s="1"/>
  <c r="D26" i="34" s="1"/>
  <c r="D27" i="34" s="1"/>
  <c r="D28" i="34" s="1"/>
  <c r="D29" i="34" s="1"/>
  <c r="D30" i="34" s="1"/>
  <c r="D31" i="34" s="1"/>
  <c r="D32" i="34" s="1"/>
  <c r="D33" i="34" s="1"/>
  <c r="D34" i="34" s="1"/>
  <c r="D35" i="34" s="1"/>
  <c r="D36" i="34" s="1"/>
  <c r="D37" i="34" s="1"/>
  <c r="D38" i="34" s="1"/>
  <c r="D39" i="34" s="1"/>
  <c r="D40" i="34" s="1"/>
  <c r="D41" i="34" s="1"/>
  <c r="D42" i="34" s="1"/>
  <c r="D43" i="34" s="1"/>
  <c r="D44" i="34" s="1"/>
  <c r="D45" i="34" s="1"/>
  <c r="D46" i="34" s="1"/>
  <c r="D47" i="34" s="1"/>
  <c r="D48" i="34" s="1"/>
  <c r="D49" i="34" s="1"/>
  <c r="D50" i="34" s="1"/>
  <c r="D51" i="34" s="1"/>
  <c r="D52" i="34" s="1"/>
  <c r="D53" i="34" s="1"/>
  <c r="D54" i="34" s="1"/>
  <c r="D55" i="34" s="1"/>
  <c r="D56" i="34" s="1"/>
  <c r="D57" i="34" s="1"/>
  <c r="D58" i="34" s="1"/>
  <c r="D59" i="34" s="1"/>
  <c r="D60" i="34" s="1"/>
  <c r="D61" i="34" s="1"/>
  <c r="D62" i="34" s="1"/>
  <c r="D63" i="34" s="1"/>
  <c r="D64" i="34" s="1"/>
  <c r="D65" i="34" s="1"/>
  <c r="D66" i="34" s="1"/>
  <c r="D67" i="34" s="1"/>
  <c r="D68" i="34" s="1"/>
  <c r="D69" i="34" s="1"/>
  <c r="D70" i="34" s="1"/>
  <c r="D71" i="34" s="1"/>
  <c r="D72" i="34" s="1"/>
  <c r="D73" i="34" s="1"/>
  <c r="D74" i="34" s="1"/>
  <c r="D75" i="34" s="1"/>
  <c r="D76" i="34" s="1"/>
  <c r="D77" i="34" s="1"/>
  <c r="D78" i="34" s="1"/>
  <c r="D79" i="34" s="1"/>
  <c r="D80" i="34" s="1"/>
  <c r="D81" i="34" s="1"/>
  <c r="D82" i="34" s="1"/>
  <c r="D83" i="34" s="1"/>
  <c r="D84" i="34" s="1"/>
  <c r="D85" i="34" s="1"/>
  <c r="D86" i="34" s="1"/>
  <c r="D87" i="34" s="1"/>
  <c r="D88" i="34" s="1"/>
  <c r="D89" i="34" s="1"/>
  <c r="D90" i="34" s="1"/>
  <c r="D91" i="34" s="1"/>
  <c r="D92" i="34" s="1"/>
  <c r="D93" i="34" s="1"/>
  <c r="D94" i="34" s="1"/>
  <c r="D95" i="34" s="1"/>
  <c r="D96" i="34" s="1"/>
  <c r="D97" i="34" s="1"/>
  <c r="D98" i="34" s="1"/>
  <c r="D99" i="34" s="1"/>
  <c r="D100" i="34" s="1"/>
  <c r="D101" i="34" s="1"/>
  <c r="D102" i="34" s="1"/>
  <c r="D103" i="34" s="1"/>
  <c r="D104" i="34" s="1"/>
  <c r="D105" i="34" s="1"/>
  <c r="D106" i="34" s="1"/>
  <c r="D107" i="34" s="1"/>
  <c r="D108" i="34" s="1"/>
  <c r="D109" i="34" s="1"/>
  <c r="D110" i="34" s="1"/>
  <c r="D111" i="34" s="1"/>
  <c r="C3" i="34"/>
  <c r="C4" i="34" s="1"/>
  <c r="C5" i="34" s="1"/>
  <c r="C6" i="34" s="1"/>
  <c r="C7" i="34" s="1"/>
  <c r="C8" i="34" s="1"/>
  <c r="C9" i="34" s="1"/>
  <c r="C10" i="34" s="1"/>
  <c r="C11" i="34" s="1"/>
  <c r="C12" i="34" s="1"/>
  <c r="C13" i="34" s="1"/>
  <c r="C14" i="34" s="1"/>
  <c r="C15" i="34" s="1"/>
  <c r="T53" i="33"/>
  <c r="T52" i="33"/>
  <c r="T51" i="33"/>
  <c r="T50" i="33"/>
  <c r="T49" i="33"/>
  <c r="T48" i="33"/>
  <c r="T47" i="33"/>
  <c r="T46" i="33"/>
  <c r="T45" i="33"/>
  <c r="T44" i="33"/>
  <c r="T43" i="33"/>
  <c r="T42" i="33"/>
  <c r="T41" i="33"/>
  <c r="T40" i="33"/>
  <c r="T39" i="33"/>
  <c r="T38" i="33"/>
  <c r="T37" i="33"/>
  <c r="T36" i="33"/>
  <c r="T35" i="33"/>
  <c r="T34" i="33"/>
  <c r="T33" i="33"/>
  <c r="T32" i="33"/>
  <c r="T31" i="33"/>
  <c r="T30" i="33"/>
  <c r="T29" i="33"/>
  <c r="T28" i="33"/>
  <c r="T26" i="33"/>
  <c r="T25" i="33"/>
  <c r="T24" i="33"/>
  <c r="T23" i="33"/>
  <c r="T22" i="33"/>
  <c r="T21" i="33"/>
  <c r="T20" i="33"/>
  <c r="T19" i="33"/>
  <c r="T18" i="33"/>
  <c r="T15" i="33"/>
  <c r="T14" i="33"/>
  <c r="T13" i="33"/>
  <c r="T12" i="33"/>
  <c r="T11" i="33"/>
  <c r="T10" i="33"/>
  <c r="T9" i="33"/>
  <c r="T8" i="33"/>
  <c r="T7" i="33"/>
  <c r="T6" i="33"/>
  <c r="T5" i="33"/>
  <c r="F5" i="33"/>
  <c r="F6" i="33" s="1"/>
  <c r="F7" i="33" s="1"/>
  <c r="F8" i="33" s="1"/>
  <c r="F9" i="33" s="1"/>
  <c r="F10" i="33" s="1"/>
  <c r="F11" i="33" s="1"/>
  <c r="F12" i="33" s="1"/>
  <c r="F13" i="33" s="1"/>
  <c r="F14" i="33" s="1"/>
  <c r="F15" i="33" s="1"/>
  <c r="F16" i="33" s="1"/>
  <c r="F17" i="33" s="1"/>
  <c r="F18" i="33" s="1"/>
  <c r="F19" i="33" s="1"/>
  <c r="F20" i="33" s="1"/>
  <c r="F21" i="33" s="1"/>
  <c r="F22" i="33" s="1"/>
  <c r="F23" i="33" s="1"/>
  <c r="F24" i="33" s="1"/>
  <c r="F25" i="33" s="1"/>
  <c r="F26" i="33" s="1"/>
  <c r="F27" i="33" s="1"/>
  <c r="F28" i="33" s="1"/>
  <c r="F29" i="33" s="1"/>
  <c r="F30" i="33" s="1"/>
  <c r="F31" i="33" s="1"/>
  <c r="F32" i="33" s="1"/>
  <c r="F33" i="33" s="1"/>
  <c r="F34" i="33" s="1"/>
  <c r="F35" i="33" s="1"/>
  <c r="F36" i="33" s="1"/>
  <c r="F37" i="33" s="1"/>
  <c r="F38" i="33" s="1"/>
  <c r="F39" i="33" s="1"/>
  <c r="F40" i="33" s="1"/>
  <c r="F41" i="33" s="1"/>
  <c r="F42" i="33" s="1"/>
  <c r="F43" i="33" s="1"/>
  <c r="F44" i="33" s="1"/>
  <c r="F45" i="33" s="1"/>
  <c r="F46" i="33" s="1"/>
  <c r="F47" i="33" s="1"/>
  <c r="F48" i="33" s="1"/>
  <c r="F49" i="33" s="1"/>
  <c r="F50" i="33" s="1"/>
  <c r="F51" i="33" s="1"/>
  <c r="F52" i="33" s="1"/>
  <c r="F53" i="33" s="1"/>
  <c r="T4" i="33"/>
  <c r="G4" i="33"/>
  <c r="G5" i="33" s="1"/>
  <c r="G6" i="33" s="1"/>
  <c r="G7" i="33" s="1"/>
  <c r="G8" i="33" s="1"/>
  <c r="G9" i="33" s="1"/>
  <c r="G10" i="33" s="1"/>
  <c r="G11" i="33" s="1"/>
  <c r="G12" i="33" s="1"/>
  <c r="G13" i="33" s="1"/>
  <c r="G14" i="33" s="1"/>
  <c r="G15" i="33" s="1"/>
  <c r="G16" i="33" s="1"/>
  <c r="G17" i="33" s="1"/>
  <c r="G18" i="33" s="1"/>
  <c r="G19" i="33" s="1"/>
  <c r="G20" i="33" s="1"/>
  <c r="G21" i="33" s="1"/>
  <c r="G22" i="33" s="1"/>
  <c r="G23" i="33" s="1"/>
  <c r="G24" i="33" s="1"/>
  <c r="G25" i="33" s="1"/>
  <c r="G26" i="33" s="1"/>
  <c r="G27" i="33" s="1"/>
  <c r="G28" i="33" s="1"/>
  <c r="G29" i="33" s="1"/>
  <c r="G30" i="33" s="1"/>
  <c r="G31" i="33" s="1"/>
  <c r="G32" i="33" s="1"/>
  <c r="G33" i="33" s="1"/>
  <c r="G34" i="33" s="1"/>
  <c r="G35" i="33" s="1"/>
  <c r="G36" i="33" s="1"/>
  <c r="G37" i="33" s="1"/>
  <c r="G38" i="33" s="1"/>
  <c r="G39" i="33" s="1"/>
  <c r="G40" i="33" s="1"/>
  <c r="G41" i="33" s="1"/>
  <c r="G42" i="33" s="1"/>
  <c r="G43" i="33" s="1"/>
  <c r="G44" i="33" s="1"/>
  <c r="G45" i="33" s="1"/>
  <c r="G46" i="33" s="1"/>
  <c r="G47" i="33" s="1"/>
  <c r="G48" i="33" s="1"/>
  <c r="G49" i="33" s="1"/>
  <c r="G50" i="33" s="1"/>
  <c r="G51" i="33" s="1"/>
  <c r="G52" i="33" s="1"/>
  <c r="G53" i="33" s="1"/>
  <c r="F4" i="33"/>
  <c r="E4" i="33"/>
  <c r="E5" i="33" s="1"/>
  <c r="E6" i="33" s="1"/>
  <c r="E7" i="33" s="1"/>
  <c r="E8" i="33" s="1"/>
  <c r="E9" i="33" s="1"/>
  <c r="E10" i="33" s="1"/>
  <c r="E11" i="33" s="1"/>
  <c r="E12" i="33" s="1"/>
  <c r="E13" i="33" s="1"/>
  <c r="E14" i="33" s="1"/>
  <c r="E15" i="33" s="1"/>
  <c r="E16" i="33" s="1"/>
  <c r="E17" i="33" s="1"/>
  <c r="E18" i="33" s="1"/>
  <c r="E19" i="33" s="1"/>
  <c r="E20" i="33" s="1"/>
  <c r="E21" i="33" s="1"/>
  <c r="E22" i="33" s="1"/>
  <c r="E23" i="33" s="1"/>
  <c r="E24" i="33" s="1"/>
  <c r="E25" i="33" s="1"/>
  <c r="E26" i="33" s="1"/>
  <c r="E27" i="33" s="1"/>
  <c r="E28" i="33" s="1"/>
  <c r="E29" i="33" s="1"/>
  <c r="E30" i="33" s="1"/>
  <c r="E31" i="33" s="1"/>
  <c r="E32" i="33" s="1"/>
  <c r="E33" i="33" s="1"/>
  <c r="E34" i="33" s="1"/>
  <c r="E35" i="33" s="1"/>
  <c r="E36" i="33" s="1"/>
  <c r="E37" i="33" s="1"/>
  <c r="E38" i="33" s="1"/>
  <c r="E39" i="33" s="1"/>
  <c r="E40" i="33" s="1"/>
  <c r="E41" i="33" s="1"/>
  <c r="E42" i="33" s="1"/>
  <c r="E43" i="33" s="1"/>
  <c r="E44" i="33" s="1"/>
  <c r="E45" i="33" s="1"/>
  <c r="E46" i="33" s="1"/>
  <c r="E47" i="33" s="1"/>
  <c r="E48" i="33" s="1"/>
  <c r="E49" i="33" s="1"/>
  <c r="E50" i="33" s="1"/>
  <c r="E51" i="33" s="1"/>
  <c r="E52" i="33" s="1"/>
  <c r="E53" i="33" s="1"/>
  <c r="B4" i="33"/>
  <c r="B5" i="33" s="1"/>
  <c r="B6" i="33" s="1"/>
  <c r="B7" i="33" s="1"/>
  <c r="B8" i="33" s="1"/>
  <c r="B9" i="33" s="1"/>
  <c r="B10" i="33" s="1"/>
  <c r="B11" i="33" s="1"/>
  <c r="B12" i="33" s="1"/>
  <c r="B13" i="33" s="1"/>
  <c r="B14" i="33" s="1"/>
  <c r="B15" i="33" s="1"/>
  <c r="B16" i="33" s="1"/>
  <c r="B17" i="33" s="1"/>
  <c r="B18" i="33" s="1"/>
  <c r="B19" i="33" s="1"/>
  <c r="B20" i="33" s="1"/>
  <c r="B21" i="33" s="1"/>
  <c r="B22" i="33" s="1"/>
  <c r="B23" i="33" s="1"/>
  <c r="B24" i="33" s="1"/>
  <c r="B25" i="33" s="1"/>
  <c r="B26" i="33" s="1"/>
  <c r="B27" i="33" s="1"/>
  <c r="B28" i="33" s="1"/>
  <c r="B29" i="33" s="1"/>
  <c r="B30" i="33" s="1"/>
  <c r="B31" i="33" s="1"/>
  <c r="B32" i="33" s="1"/>
  <c r="B33" i="33" s="1"/>
  <c r="B34" i="33" s="1"/>
  <c r="B35" i="33" s="1"/>
  <c r="B36" i="33" s="1"/>
  <c r="B37" i="33" s="1"/>
  <c r="B38" i="33" s="1"/>
  <c r="B39" i="33" s="1"/>
  <c r="B40" i="33" s="1"/>
  <c r="B41" i="33" s="1"/>
  <c r="B42" i="33" s="1"/>
  <c r="B43" i="33" s="1"/>
  <c r="B44" i="33" s="1"/>
  <c r="B45" i="33" s="1"/>
  <c r="B46" i="33" s="1"/>
  <c r="B47" i="33" s="1"/>
  <c r="B48" i="33" s="1"/>
  <c r="B49" i="33" s="1"/>
  <c r="B50" i="33" s="1"/>
  <c r="B51" i="33" s="1"/>
  <c r="B52" i="33" s="1"/>
  <c r="B53" i="33" s="1"/>
  <c r="T3" i="33"/>
  <c r="H3" i="33"/>
  <c r="H4" i="33" s="1"/>
  <c r="H5" i="33" s="1"/>
  <c r="H6" i="33" s="1"/>
  <c r="H7" i="33" s="1"/>
  <c r="H8" i="33" s="1"/>
  <c r="H9" i="33" s="1"/>
  <c r="H10" i="33" s="1"/>
  <c r="H11" i="33" s="1"/>
  <c r="H12" i="33" s="1"/>
  <c r="H13" i="33" s="1"/>
  <c r="H14" i="33" s="1"/>
  <c r="H15" i="33" s="1"/>
  <c r="H16" i="33" s="1"/>
  <c r="H17" i="33" s="1"/>
  <c r="H18" i="33" s="1"/>
  <c r="H19" i="33" s="1"/>
  <c r="H20" i="33" s="1"/>
  <c r="H21" i="33" s="1"/>
  <c r="H22" i="33" s="1"/>
  <c r="H23" i="33" s="1"/>
  <c r="H24" i="33" s="1"/>
  <c r="H25" i="33" s="1"/>
  <c r="H26" i="33" s="1"/>
  <c r="H27" i="33" s="1"/>
  <c r="H28" i="33" s="1"/>
  <c r="H29" i="33" s="1"/>
  <c r="H30" i="33" s="1"/>
  <c r="H31" i="33" s="1"/>
  <c r="H32" i="33" s="1"/>
  <c r="H33" i="33" s="1"/>
  <c r="H34" i="33" s="1"/>
  <c r="H35" i="33" s="1"/>
  <c r="H36" i="33" s="1"/>
  <c r="H37" i="33" s="1"/>
  <c r="H38" i="33" s="1"/>
  <c r="H39" i="33" s="1"/>
  <c r="H40" i="33" s="1"/>
  <c r="H41" i="33" s="1"/>
  <c r="H42" i="33" s="1"/>
  <c r="H43" i="33" s="1"/>
  <c r="H44" i="33" s="1"/>
  <c r="H45" i="33" s="1"/>
  <c r="H46" i="33" s="1"/>
  <c r="H47" i="33" s="1"/>
  <c r="H48" i="33" s="1"/>
  <c r="H49" i="33" s="1"/>
  <c r="H50" i="33" s="1"/>
  <c r="H51" i="33" s="1"/>
  <c r="H52" i="33" s="1"/>
  <c r="H53" i="33" s="1"/>
  <c r="D3" i="33"/>
  <c r="D4" i="33" s="1"/>
  <c r="D5" i="33" s="1"/>
  <c r="D6" i="33" s="1"/>
  <c r="D7" i="33" s="1"/>
  <c r="D8" i="33" s="1"/>
  <c r="D9" i="33" s="1"/>
  <c r="D10" i="33" s="1"/>
  <c r="D11" i="33" s="1"/>
  <c r="D12" i="33" s="1"/>
  <c r="D13" i="33" s="1"/>
  <c r="D14" i="33" s="1"/>
  <c r="D15" i="33" s="1"/>
  <c r="D16" i="33" s="1"/>
  <c r="D17" i="33" s="1"/>
  <c r="D18" i="33" s="1"/>
  <c r="D19" i="33" s="1"/>
  <c r="D20" i="33" s="1"/>
  <c r="D21" i="33" s="1"/>
  <c r="D22" i="33" s="1"/>
  <c r="D23" i="33" s="1"/>
  <c r="D24" i="33" s="1"/>
  <c r="D25" i="33" s="1"/>
  <c r="D26" i="33" s="1"/>
  <c r="D27" i="33" s="1"/>
  <c r="D28" i="33" s="1"/>
  <c r="D29" i="33" s="1"/>
  <c r="D30" i="33" s="1"/>
  <c r="D31" i="33" s="1"/>
  <c r="D32" i="33" s="1"/>
  <c r="D33" i="33" s="1"/>
  <c r="D34" i="33" s="1"/>
  <c r="D35" i="33" s="1"/>
  <c r="D36" i="33" s="1"/>
  <c r="D37" i="33" s="1"/>
  <c r="D38" i="33" s="1"/>
  <c r="D39" i="33" s="1"/>
  <c r="D40" i="33" s="1"/>
  <c r="D41" i="33" s="1"/>
  <c r="D42" i="33" s="1"/>
  <c r="D43" i="33" s="1"/>
  <c r="D44" i="33" s="1"/>
  <c r="D45" i="33" s="1"/>
  <c r="D46" i="33" s="1"/>
  <c r="D47" i="33" s="1"/>
  <c r="D48" i="33" s="1"/>
  <c r="D49" i="33" s="1"/>
  <c r="D50" i="33" s="1"/>
  <c r="D51" i="33" s="1"/>
  <c r="D52" i="33" s="1"/>
  <c r="D53" i="33" s="1"/>
  <c r="C3" i="33"/>
  <c r="C4" i="33" s="1"/>
  <c r="C5" i="33" s="1"/>
  <c r="C6" i="33" s="1"/>
  <c r="C7" i="33" s="1"/>
  <c r="C8" i="33" s="1"/>
  <c r="C9" i="33" s="1"/>
  <c r="C10" i="33" s="1"/>
  <c r="C11" i="33" s="1"/>
  <c r="C12" i="33" s="1"/>
  <c r="C13" i="33" s="1"/>
  <c r="C14" i="33" s="1"/>
  <c r="C15" i="33" s="1"/>
  <c r="C16" i="33" s="1"/>
  <c r="C17" i="33" s="1"/>
  <c r="C18" i="33" s="1"/>
  <c r="C19" i="33" s="1"/>
  <c r="C20" i="33" s="1"/>
  <c r="C21" i="33" s="1"/>
  <c r="C22" i="33" s="1"/>
  <c r="C23" i="33" s="1"/>
  <c r="C24" i="33" s="1"/>
  <c r="C25" i="33" s="1"/>
  <c r="C26" i="33" s="1"/>
  <c r="C27" i="33" s="1"/>
  <c r="C28" i="33" s="1"/>
  <c r="C29" i="33" s="1"/>
  <c r="C30" i="33" s="1"/>
  <c r="C31" i="33" s="1"/>
  <c r="C32" i="33" s="1"/>
  <c r="C33" i="33" s="1"/>
  <c r="C34" i="33" s="1"/>
  <c r="C35" i="33" s="1"/>
  <c r="C36" i="33" s="1"/>
  <c r="C37" i="33" s="1"/>
  <c r="C38" i="33" s="1"/>
  <c r="C39" i="33" s="1"/>
  <c r="C40" i="33" s="1"/>
  <c r="C41" i="33" s="1"/>
  <c r="C42" i="33" s="1"/>
  <c r="C43" i="33" s="1"/>
  <c r="C44" i="33" s="1"/>
  <c r="C45" i="33" s="1"/>
  <c r="C46" i="33" s="1"/>
  <c r="C47" i="33" s="1"/>
  <c r="C48" i="33" s="1"/>
  <c r="C49" i="33" s="1"/>
  <c r="C50" i="33" s="1"/>
  <c r="C51" i="33" s="1"/>
  <c r="C52" i="33" s="1"/>
  <c r="C53" i="33" s="1"/>
  <c r="H3" i="34" l="1"/>
  <c r="H4" i="34" s="1"/>
  <c r="H5" i="34" s="1"/>
  <c r="H6" i="34" s="1"/>
  <c r="H7" i="34" s="1"/>
  <c r="H8" i="34" s="1"/>
  <c r="H9" i="34" s="1"/>
  <c r="H10" i="34" s="1"/>
  <c r="H11" i="34" s="1"/>
  <c r="H12" i="34" s="1"/>
  <c r="H13" i="34" s="1"/>
  <c r="H14" i="34" s="1"/>
  <c r="H15" i="34" s="1"/>
  <c r="H16" i="34" s="1"/>
  <c r="H17" i="34" s="1"/>
  <c r="H18" i="34" s="1"/>
  <c r="H19" i="34" s="1"/>
  <c r="H20" i="34" s="1"/>
  <c r="H21" i="34" s="1"/>
  <c r="H22" i="34" s="1"/>
  <c r="H23" i="34" s="1"/>
  <c r="H24" i="34" s="1"/>
  <c r="H25" i="34" s="1"/>
  <c r="H26" i="34" s="1"/>
  <c r="H27" i="34" s="1"/>
  <c r="H28" i="34" s="1"/>
  <c r="H29" i="34" s="1"/>
  <c r="H30" i="34" s="1"/>
  <c r="H31" i="34" s="1"/>
  <c r="H32" i="34" s="1"/>
  <c r="H33" i="34" s="1"/>
  <c r="H34" i="34" s="1"/>
  <c r="H35" i="34" s="1"/>
  <c r="H36" i="34" s="1"/>
  <c r="H37" i="34" s="1"/>
  <c r="H38" i="34" s="1"/>
  <c r="H39" i="34" s="1"/>
  <c r="H40" i="34" s="1"/>
  <c r="H41" i="34" s="1"/>
  <c r="H42" i="34" s="1"/>
  <c r="H43" i="34" s="1"/>
  <c r="H44" i="34" s="1"/>
  <c r="H45" i="34" s="1"/>
  <c r="H46" i="34" s="1"/>
  <c r="H47" i="34" s="1"/>
  <c r="H48" i="34" s="1"/>
  <c r="H49" i="34" s="1"/>
  <c r="H50" i="34" s="1"/>
  <c r="H51" i="34" s="1"/>
  <c r="H52" i="34" s="1"/>
  <c r="H53" i="34" s="1"/>
  <c r="H54" i="34" s="1"/>
  <c r="H55" i="34" s="1"/>
  <c r="H56" i="34" s="1"/>
  <c r="H57" i="34" s="1"/>
  <c r="H58" i="34" s="1"/>
  <c r="H59" i="34" s="1"/>
  <c r="H60" i="34" s="1"/>
  <c r="H61" i="34" s="1"/>
  <c r="H62" i="34" s="1"/>
  <c r="H63" i="34" s="1"/>
  <c r="H64" i="34" s="1"/>
  <c r="H65" i="34" s="1"/>
  <c r="H66" i="34" s="1"/>
  <c r="H67" i="34" s="1"/>
  <c r="H68" i="34" s="1"/>
  <c r="H69" i="34" s="1"/>
  <c r="H70" i="34" s="1"/>
  <c r="H71" i="34" s="1"/>
  <c r="H72" i="34" s="1"/>
  <c r="H73" i="34" s="1"/>
  <c r="H74" i="34" s="1"/>
  <c r="H75" i="34" s="1"/>
  <c r="H76" i="34" s="1"/>
  <c r="H77" i="34" s="1"/>
  <c r="H78" i="34" s="1"/>
  <c r="H79" i="34" s="1"/>
  <c r="H80" i="34" s="1"/>
  <c r="H81" i="34" s="1"/>
  <c r="H82" i="34" s="1"/>
  <c r="H83" i="34" s="1"/>
  <c r="H84" i="34" s="1"/>
  <c r="H85" i="34" s="1"/>
  <c r="H86" i="34" s="1"/>
  <c r="H87" i="34" s="1"/>
  <c r="H88" i="34" s="1"/>
  <c r="H89" i="34" s="1"/>
  <c r="H90" i="34" s="1"/>
  <c r="H91" i="34" s="1"/>
  <c r="H92" i="34" s="1"/>
  <c r="H93" i="34" s="1"/>
  <c r="H94" i="34" s="1"/>
  <c r="H95" i="34" s="1"/>
  <c r="H96" i="34" s="1"/>
  <c r="H97" i="34" s="1"/>
  <c r="H98" i="34" s="1"/>
  <c r="H99" i="34" s="1"/>
  <c r="H100" i="34" s="1"/>
  <c r="H101" i="34" s="1"/>
  <c r="H102" i="34" s="1"/>
  <c r="H103" i="34" s="1"/>
  <c r="H104" i="34" s="1"/>
  <c r="H105" i="34" s="1"/>
  <c r="H106" i="34" s="1"/>
  <c r="H107" i="34" s="1"/>
  <c r="H108" i="34" s="1"/>
  <c r="H109" i="34" s="1"/>
  <c r="H110" i="34" s="1"/>
  <c r="H111" i="34" s="1"/>
  <c r="T53" i="32"/>
  <c r="T52" i="32"/>
  <c r="T51" i="32"/>
  <c r="T50" i="32"/>
  <c r="T49" i="32"/>
  <c r="T48" i="32"/>
  <c r="T47" i="32"/>
  <c r="T46" i="32"/>
  <c r="T45" i="32"/>
  <c r="T44" i="32"/>
  <c r="T43" i="32"/>
  <c r="T42" i="32"/>
  <c r="T41" i="32"/>
  <c r="T40" i="32"/>
  <c r="T39" i="32"/>
  <c r="T38" i="32"/>
  <c r="T37" i="32"/>
  <c r="T36" i="32"/>
  <c r="T35" i="32"/>
  <c r="T34" i="32"/>
  <c r="T33" i="32"/>
  <c r="T32" i="32"/>
  <c r="T31" i="32"/>
  <c r="T30" i="32"/>
  <c r="G30" i="32"/>
  <c r="G31" i="32" s="1"/>
  <c r="G32" i="32" s="1"/>
  <c r="G33" i="32" s="1"/>
  <c r="G34" i="32" s="1"/>
  <c r="G35" i="32" s="1"/>
  <c r="G36" i="32" s="1"/>
  <c r="G37" i="32" s="1"/>
  <c r="G38" i="32" s="1"/>
  <c r="G39" i="32" s="1"/>
  <c r="G40" i="32" s="1"/>
  <c r="G41" i="32" s="1"/>
  <c r="G42" i="32" s="1"/>
  <c r="G43" i="32" s="1"/>
  <c r="G44" i="32" s="1"/>
  <c r="G45" i="32" s="1"/>
  <c r="G46" i="32" s="1"/>
  <c r="G47" i="32" s="1"/>
  <c r="G48" i="32" s="1"/>
  <c r="G49" i="32" s="1"/>
  <c r="G50" i="32" s="1"/>
  <c r="G51" i="32" s="1"/>
  <c r="G52" i="32" s="1"/>
  <c r="G53" i="32" s="1"/>
  <c r="F30" i="32"/>
  <c r="F31" i="32" s="1"/>
  <c r="F32" i="32" s="1"/>
  <c r="F33" i="32" s="1"/>
  <c r="F34" i="32" s="1"/>
  <c r="F35" i="32" s="1"/>
  <c r="F36" i="32" s="1"/>
  <c r="F37" i="32" s="1"/>
  <c r="F38" i="32" s="1"/>
  <c r="F39" i="32" s="1"/>
  <c r="F40" i="32" s="1"/>
  <c r="F41" i="32" s="1"/>
  <c r="F42" i="32" s="1"/>
  <c r="F43" i="32" s="1"/>
  <c r="F44" i="32" s="1"/>
  <c r="F45" i="32" s="1"/>
  <c r="F46" i="32" s="1"/>
  <c r="F47" i="32" s="1"/>
  <c r="F48" i="32" s="1"/>
  <c r="F49" i="32" s="1"/>
  <c r="F50" i="32" s="1"/>
  <c r="F51" i="32" s="1"/>
  <c r="F52" i="32" s="1"/>
  <c r="F53" i="32" s="1"/>
  <c r="E30" i="32"/>
  <c r="E31" i="32" s="1"/>
  <c r="E32" i="32" s="1"/>
  <c r="E33" i="32" s="1"/>
  <c r="E34" i="32" s="1"/>
  <c r="E35" i="32" s="1"/>
  <c r="E36" i="32" s="1"/>
  <c r="E37" i="32" s="1"/>
  <c r="E38" i="32" s="1"/>
  <c r="E39" i="32" s="1"/>
  <c r="E40" i="32" s="1"/>
  <c r="E41" i="32" s="1"/>
  <c r="E42" i="32" s="1"/>
  <c r="E43" i="32" s="1"/>
  <c r="E44" i="32" s="1"/>
  <c r="E45" i="32" s="1"/>
  <c r="E46" i="32" s="1"/>
  <c r="E47" i="32" s="1"/>
  <c r="E48" i="32" s="1"/>
  <c r="E49" i="32" s="1"/>
  <c r="E50" i="32" s="1"/>
  <c r="E51" i="32" s="1"/>
  <c r="E52" i="32" s="1"/>
  <c r="E53" i="32" s="1"/>
  <c r="T29" i="32"/>
  <c r="T28" i="32"/>
  <c r="T27" i="32"/>
  <c r="T26" i="32"/>
  <c r="T25" i="32"/>
  <c r="T24" i="32"/>
  <c r="T23" i="32"/>
  <c r="T22" i="32"/>
  <c r="T21" i="32"/>
  <c r="T20" i="32"/>
  <c r="T19" i="32"/>
  <c r="T18" i="32"/>
  <c r="T17" i="32"/>
  <c r="T16" i="32"/>
  <c r="T15" i="32"/>
  <c r="T14" i="32"/>
  <c r="T13" i="32"/>
  <c r="T12" i="32"/>
  <c r="T11" i="32"/>
  <c r="T10" i="32"/>
  <c r="T9" i="32"/>
  <c r="T8" i="32"/>
  <c r="T7" i="32"/>
  <c r="T6" i="32"/>
  <c r="T5" i="32"/>
  <c r="T4" i="32"/>
  <c r="G4" i="32"/>
  <c r="G5" i="32" s="1"/>
  <c r="G6" i="32" s="1"/>
  <c r="G7" i="32" s="1"/>
  <c r="G8" i="32" s="1"/>
  <c r="G9" i="32" s="1"/>
  <c r="G10" i="32" s="1"/>
  <c r="G11" i="32" s="1"/>
  <c r="G12" i="32" s="1"/>
  <c r="G13" i="32" s="1"/>
  <c r="G14" i="32" s="1"/>
  <c r="G15" i="32" s="1"/>
  <c r="G16" i="32" s="1"/>
  <c r="G17" i="32" s="1"/>
  <c r="G18" i="32" s="1"/>
  <c r="G19" i="32" s="1"/>
  <c r="G20" i="32" s="1"/>
  <c r="G21" i="32" s="1"/>
  <c r="G22" i="32" s="1"/>
  <c r="G23" i="32" s="1"/>
  <c r="G24" i="32" s="1"/>
  <c r="G25" i="32" s="1"/>
  <c r="G26" i="32" s="1"/>
  <c r="G27" i="32" s="1"/>
  <c r="G28" i="32" s="1"/>
  <c r="F4" i="32"/>
  <c r="F5" i="32" s="1"/>
  <c r="F6" i="32" s="1"/>
  <c r="F7" i="32" s="1"/>
  <c r="F8" i="32" s="1"/>
  <c r="F9" i="32" s="1"/>
  <c r="F10" i="32" s="1"/>
  <c r="F11" i="32" s="1"/>
  <c r="F12" i="32" s="1"/>
  <c r="F13" i="32" s="1"/>
  <c r="F14" i="32" s="1"/>
  <c r="F15" i="32" s="1"/>
  <c r="F16" i="32" s="1"/>
  <c r="F17" i="32" s="1"/>
  <c r="F18" i="32" s="1"/>
  <c r="F19" i="32" s="1"/>
  <c r="F20" i="32" s="1"/>
  <c r="F21" i="32" s="1"/>
  <c r="F22" i="32" s="1"/>
  <c r="F23" i="32" s="1"/>
  <c r="F24" i="32" s="1"/>
  <c r="F25" i="32" s="1"/>
  <c r="F26" i="32" s="1"/>
  <c r="F27" i="32" s="1"/>
  <c r="F28" i="32" s="1"/>
  <c r="E4" i="32"/>
  <c r="E5" i="32" s="1"/>
  <c r="E6" i="32" s="1"/>
  <c r="E7" i="32" s="1"/>
  <c r="E8" i="32" s="1"/>
  <c r="E9" i="32" s="1"/>
  <c r="E10" i="32" s="1"/>
  <c r="E11" i="32" s="1"/>
  <c r="E12" i="32" s="1"/>
  <c r="E13" i="32" s="1"/>
  <c r="E14" i="32" s="1"/>
  <c r="E15" i="32" s="1"/>
  <c r="E16" i="32" s="1"/>
  <c r="E17" i="32" s="1"/>
  <c r="E18" i="32" s="1"/>
  <c r="E19" i="32" s="1"/>
  <c r="E20" i="32" s="1"/>
  <c r="E21" i="32" s="1"/>
  <c r="E22" i="32" s="1"/>
  <c r="E23" i="32" s="1"/>
  <c r="E24" i="32" s="1"/>
  <c r="E25" i="32" s="1"/>
  <c r="E26" i="32" s="1"/>
  <c r="E27" i="32" s="1"/>
  <c r="E28" i="32" s="1"/>
  <c r="B4" i="32"/>
  <c r="B5" i="32" s="1"/>
  <c r="B6" i="32" s="1"/>
  <c r="B7" i="32" s="1"/>
  <c r="B8" i="32" s="1"/>
  <c r="B9" i="32" s="1"/>
  <c r="B10" i="32" s="1"/>
  <c r="B11" i="32" s="1"/>
  <c r="B12" i="32" s="1"/>
  <c r="B13" i="32" s="1"/>
  <c r="B14" i="32" s="1"/>
  <c r="B15" i="32" s="1"/>
  <c r="B16" i="32" s="1"/>
  <c r="B17" i="32" s="1"/>
  <c r="B18" i="32" s="1"/>
  <c r="B19" i="32" s="1"/>
  <c r="B20" i="32" s="1"/>
  <c r="B21" i="32" s="1"/>
  <c r="B22" i="32" s="1"/>
  <c r="B23" i="32" s="1"/>
  <c r="B24" i="32" s="1"/>
  <c r="B25" i="32" s="1"/>
  <c r="B26" i="32" s="1"/>
  <c r="B27" i="32" s="1"/>
  <c r="B28" i="32" s="1"/>
  <c r="B29" i="32" s="1"/>
  <c r="B30" i="32" s="1"/>
  <c r="B31" i="32" s="1"/>
  <c r="B32" i="32" s="1"/>
  <c r="B33" i="32" s="1"/>
  <c r="B34" i="32" s="1"/>
  <c r="B35" i="32" s="1"/>
  <c r="B36" i="32" s="1"/>
  <c r="B37" i="32" s="1"/>
  <c r="B38" i="32" s="1"/>
  <c r="B39" i="32" s="1"/>
  <c r="B40" i="32" s="1"/>
  <c r="B41" i="32" s="1"/>
  <c r="B42" i="32" s="1"/>
  <c r="B43" i="32" s="1"/>
  <c r="B44" i="32" s="1"/>
  <c r="B45" i="32" s="1"/>
  <c r="B46" i="32" s="1"/>
  <c r="B47" i="32" s="1"/>
  <c r="B48" i="32" s="1"/>
  <c r="B49" i="32" s="1"/>
  <c r="B50" i="32" s="1"/>
  <c r="B51" i="32" s="1"/>
  <c r="B52" i="32" s="1"/>
  <c r="B53" i="32" s="1"/>
  <c r="T3" i="32"/>
  <c r="D3" i="32"/>
  <c r="D4" i="32" s="1"/>
  <c r="D5" i="32" s="1"/>
  <c r="D6" i="32" s="1"/>
  <c r="D7" i="32" s="1"/>
  <c r="D8" i="32" s="1"/>
  <c r="D9" i="32" s="1"/>
  <c r="D10" i="32" s="1"/>
  <c r="D11" i="32" s="1"/>
  <c r="D12" i="32" s="1"/>
  <c r="D13" i="32" s="1"/>
  <c r="D14" i="32" s="1"/>
  <c r="D15" i="32" s="1"/>
  <c r="D16" i="32" s="1"/>
  <c r="D17" i="32" s="1"/>
  <c r="D18" i="32" s="1"/>
  <c r="D19" i="32" s="1"/>
  <c r="D20" i="32" s="1"/>
  <c r="D21" i="32" s="1"/>
  <c r="D22" i="32" s="1"/>
  <c r="D23" i="32" s="1"/>
  <c r="D24" i="32" s="1"/>
  <c r="D25" i="32" s="1"/>
  <c r="D26" i="32" s="1"/>
  <c r="D27" i="32" s="1"/>
  <c r="D28" i="32" s="1"/>
  <c r="D29" i="32" s="1"/>
  <c r="D30" i="32" s="1"/>
  <c r="D31" i="32" s="1"/>
  <c r="D32" i="32" s="1"/>
  <c r="D33" i="32" s="1"/>
  <c r="D34" i="32" s="1"/>
  <c r="D35" i="32" s="1"/>
  <c r="D36" i="32" s="1"/>
  <c r="D37" i="32" s="1"/>
  <c r="D38" i="32" s="1"/>
  <c r="D39" i="32" s="1"/>
  <c r="D40" i="32" s="1"/>
  <c r="D41" i="32" s="1"/>
  <c r="D42" i="32" s="1"/>
  <c r="D43" i="32" s="1"/>
  <c r="D44" i="32" s="1"/>
  <c r="D45" i="32" s="1"/>
  <c r="D46" i="32" s="1"/>
  <c r="D47" i="32" s="1"/>
  <c r="D48" i="32" s="1"/>
  <c r="D49" i="32" s="1"/>
  <c r="D50" i="32" s="1"/>
  <c r="D51" i="32" s="1"/>
  <c r="D52" i="32" s="1"/>
  <c r="D53" i="32" s="1"/>
  <c r="C3" i="32"/>
  <c r="C4" i="32" s="1"/>
  <c r="C5" i="32" s="1"/>
  <c r="C6" i="32" s="1"/>
  <c r="C7" i="32" s="1"/>
  <c r="C8" i="32" s="1"/>
  <c r="C9" i="32" s="1"/>
  <c r="C10" i="32" s="1"/>
  <c r="C11" i="32" s="1"/>
  <c r="C12" i="32" s="1"/>
  <c r="C13" i="32" s="1"/>
  <c r="C14" i="32" s="1"/>
  <c r="C15" i="32" s="1"/>
  <c r="C16" i="32" s="1"/>
  <c r="C17" i="32" s="1"/>
  <c r="C18" i="32" s="1"/>
  <c r="C19" i="32" s="1"/>
  <c r="C20" i="32" s="1"/>
  <c r="C21" i="32" s="1"/>
  <c r="C22" i="32" s="1"/>
  <c r="C23" i="32" s="1"/>
  <c r="C24" i="32" s="1"/>
  <c r="C25" i="32" s="1"/>
  <c r="C26" i="32" s="1"/>
  <c r="C27" i="32" s="1"/>
  <c r="C28" i="32" s="1"/>
  <c r="C29" i="32" s="1"/>
  <c r="C30" i="32" s="1"/>
  <c r="C31" i="32" s="1"/>
  <c r="C32" i="32" s="1"/>
  <c r="C33" i="32" s="1"/>
  <c r="C34" i="32" s="1"/>
  <c r="C35" i="32" s="1"/>
  <c r="C36" i="32" s="1"/>
  <c r="C37" i="32" s="1"/>
  <c r="C38" i="32" s="1"/>
  <c r="C39" i="32" s="1"/>
  <c r="C40" i="32" s="1"/>
  <c r="C41" i="32" s="1"/>
  <c r="C42" i="32" s="1"/>
  <c r="C43" i="32" s="1"/>
  <c r="C44" i="32" s="1"/>
  <c r="C45" i="32" s="1"/>
  <c r="C46" i="32" s="1"/>
  <c r="C47" i="32" s="1"/>
  <c r="C48" i="32" s="1"/>
  <c r="C49" i="32" s="1"/>
  <c r="C50" i="32" s="1"/>
  <c r="C51" i="32" s="1"/>
  <c r="C52" i="32" s="1"/>
  <c r="C53" i="32" s="1"/>
  <c r="H3" i="32" l="1"/>
  <c r="H4" i="32" s="1"/>
  <c r="H5" i="32" s="1"/>
  <c r="H6" i="32" s="1"/>
  <c r="H7" i="32" s="1"/>
  <c r="H8" i="32" s="1"/>
  <c r="H9" i="32" s="1"/>
  <c r="H10" i="32" s="1"/>
  <c r="H11" i="32" s="1"/>
  <c r="H12" i="32" s="1"/>
  <c r="H13" i="32" s="1"/>
  <c r="H14" i="32" s="1"/>
  <c r="H15" i="32" s="1"/>
  <c r="H16" i="32" s="1"/>
  <c r="H17" i="32" s="1"/>
  <c r="H18" i="32" s="1"/>
  <c r="H19" i="32" s="1"/>
  <c r="H20" i="32" s="1"/>
  <c r="H21" i="32" s="1"/>
  <c r="H22" i="32" s="1"/>
  <c r="H23" i="32" s="1"/>
  <c r="H24" i="32" s="1"/>
  <c r="H25" i="32" s="1"/>
  <c r="H26" i="32" s="1"/>
  <c r="H27" i="32" s="1"/>
  <c r="H28" i="32" s="1"/>
  <c r="H29" i="32" s="1"/>
  <c r="H30" i="32" s="1"/>
  <c r="H31" i="32" s="1"/>
  <c r="H32" i="32" s="1"/>
  <c r="H33" i="32" s="1"/>
  <c r="H34" i="32" s="1"/>
  <c r="H35" i="32" s="1"/>
  <c r="H36" i="32" s="1"/>
  <c r="H37" i="32" s="1"/>
  <c r="H38" i="32" s="1"/>
  <c r="H39" i="32" s="1"/>
  <c r="H40" i="32" s="1"/>
  <c r="H41" i="32" s="1"/>
  <c r="H42" i="32" s="1"/>
  <c r="H43" i="32" s="1"/>
  <c r="H44" i="32" s="1"/>
  <c r="H45" i="32" s="1"/>
  <c r="H46" i="32" s="1"/>
  <c r="H47" i="32" s="1"/>
  <c r="H48" i="32" s="1"/>
  <c r="H49" i="32" s="1"/>
  <c r="H50" i="32" s="1"/>
  <c r="H51" i="32" s="1"/>
  <c r="H52" i="32" s="1"/>
  <c r="H53" i="32" s="1"/>
  <c r="T51" i="31"/>
  <c r="T50" i="31"/>
  <c r="T49" i="31"/>
  <c r="T48" i="31"/>
  <c r="T47" i="31"/>
  <c r="T46" i="31"/>
  <c r="T45" i="31"/>
  <c r="T44" i="31"/>
  <c r="T43" i="31"/>
  <c r="T42" i="31"/>
  <c r="T41" i="31"/>
  <c r="T40" i="31"/>
  <c r="T39" i="31"/>
  <c r="T38" i="31"/>
  <c r="T37" i="31"/>
  <c r="T36" i="31"/>
  <c r="T35" i="31"/>
  <c r="T34" i="31"/>
  <c r="T33" i="31"/>
  <c r="T32" i="31"/>
  <c r="T31" i="31"/>
  <c r="T30" i="31"/>
  <c r="T29" i="31"/>
  <c r="T28" i="31"/>
  <c r="T27" i="31"/>
  <c r="E27" i="31"/>
  <c r="E28" i="31" s="1"/>
  <c r="E29" i="31" s="1"/>
  <c r="E30" i="31" s="1"/>
  <c r="E31" i="31" s="1"/>
  <c r="E32" i="31" s="1"/>
  <c r="E33" i="31" s="1"/>
  <c r="E34" i="31" s="1"/>
  <c r="E35" i="31" s="1"/>
  <c r="E36" i="31" s="1"/>
  <c r="E37" i="31" s="1"/>
  <c r="E38" i="31" s="1"/>
  <c r="E39" i="31" s="1"/>
  <c r="E40" i="31" s="1"/>
  <c r="E41" i="31" s="1"/>
  <c r="E42" i="31" s="1"/>
  <c r="E43" i="31" s="1"/>
  <c r="E44" i="31" s="1"/>
  <c r="E45" i="31" s="1"/>
  <c r="E46" i="31" s="1"/>
  <c r="E47" i="31" s="1"/>
  <c r="E48" i="31" s="1"/>
  <c r="E49" i="31" s="1"/>
  <c r="E50" i="31" s="1"/>
  <c r="E51" i="31" s="1"/>
  <c r="T26" i="31"/>
  <c r="T25" i="31"/>
  <c r="T24" i="31"/>
  <c r="T23" i="31"/>
  <c r="T22" i="31"/>
  <c r="T21" i="31"/>
  <c r="T20" i="31"/>
  <c r="T19" i="31"/>
  <c r="T18" i="31"/>
  <c r="T17" i="31"/>
  <c r="T16" i="31"/>
  <c r="T15" i="31"/>
  <c r="T14" i="31"/>
  <c r="T13" i="31"/>
  <c r="T12" i="31"/>
  <c r="T11" i="31"/>
  <c r="T10" i="31"/>
  <c r="T9" i="31"/>
  <c r="T8" i="31"/>
  <c r="T7" i="31"/>
  <c r="T6" i="31"/>
  <c r="T5" i="31"/>
  <c r="T4" i="31"/>
  <c r="G4" i="31"/>
  <c r="G5" i="31" s="1"/>
  <c r="G6" i="31" s="1"/>
  <c r="G7" i="31" s="1"/>
  <c r="G8" i="31" s="1"/>
  <c r="G9" i="31" s="1"/>
  <c r="G10" i="31" s="1"/>
  <c r="G11" i="31" s="1"/>
  <c r="G12" i="31" s="1"/>
  <c r="G13" i="31" s="1"/>
  <c r="G14" i="31" s="1"/>
  <c r="G15" i="31" s="1"/>
  <c r="G16" i="31" s="1"/>
  <c r="G17" i="31" s="1"/>
  <c r="G18" i="31" s="1"/>
  <c r="G19" i="31" s="1"/>
  <c r="G20" i="31" s="1"/>
  <c r="G21" i="31" s="1"/>
  <c r="G22" i="31" s="1"/>
  <c r="G23" i="31" s="1"/>
  <c r="G24" i="31" s="1"/>
  <c r="G25" i="31" s="1"/>
  <c r="G26" i="31" s="1"/>
  <c r="G27" i="31" s="1"/>
  <c r="G28" i="31" s="1"/>
  <c r="G29" i="31" s="1"/>
  <c r="G30" i="31" s="1"/>
  <c r="G31" i="31" s="1"/>
  <c r="G32" i="31" s="1"/>
  <c r="G33" i="31" s="1"/>
  <c r="G34" i="31" s="1"/>
  <c r="G35" i="31" s="1"/>
  <c r="G36" i="31" s="1"/>
  <c r="G37" i="31" s="1"/>
  <c r="G38" i="31" s="1"/>
  <c r="G39" i="31" s="1"/>
  <c r="G40" i="31" s="1"/>
  <c r="G41" i="31" s="1"/>
  <c r="G42" i="31" s="1"/>
  <c r="G43" i="31" s="1"/>
  <c r="G44" i="31" s="1"/>
  <c r="G45" i="31" s="1"/>
  <c r="G46" i="31" s="1"/>
  <c r="G47" i="31" s="1"/>
  <c r="G48" i="31" s="1"/>
  <c r="G49" i="31" s="1"/>
  <c r="G50" i="31" s="1"/>
  <c r="G51" i="31" s="1"/>
  <c r="F4" i="31"/>
  <c r="F5" i="31" s="1"/>
  <c r="F6" i="31" s="1"/>
  <c r="F7" i="31" s="1"/>
  <c r="F8" i="31" s="1"/>
  <c r="F9" i="31" s="1"/>
  <c r="F10" i="31" s="1"/>
  <c r="F11" i="31" s="1"/>
  <c r="F12" i="31" s="1"/>
  <c r="F13" i="31" s="1"/>
  <c r="F14" i="31" s="1"/>
  <c r="F15" i="31" s="1"/>
  <c r="F16" i="31" s="1"/>
  <c r="F17" i="31" s="1"/>
  <c r="F18" i="31" s="1"/>
  <c r="F19" i="31" s="1"/>
  <c r="F20" i="31" s="1"/>
  <c r="F21" i="31" s="1"/>
  <c r="F22" i="31" s="1"/>
  <c r="F23" i="31" s="1"/>
  <c r="F24" i="31" s="1"/>
  <c r="F25" i="31" s="1"/>
  <c r="F26" i="31" s="1"/>
  <c r="F27" i="31" s="1"/>
  <c r="F28" i="31" s="1"/>
  <c r="F29" i="31" s="1"/>
  <c r="F30" i="31" s="1"/>
  <c r="F31" i="31" s="1"/>
  <c r="F32" i="31" s="1"/>
  <c r="F33" i="31" s="1"/>
  <c r="F34" i="31" s="1"/>
  <c r="F35" i="31" s="1"/>
  <c r="F36" i="31" s="1"/>
  <c r="F37" i="31" s="1"/>
  <c r="F38" i="31" s="1"/>
  <c r="F39" i="31" s="1"/>
  <c r="F40" i="31" s="1"/>
  <c r="F41" i="31" s="1"/>
  <c r="F42" i="31" s="1"/>
  <c r="F43" i="31" s="1"/>
  <c r="F44" i="31" s="1"/>
  <c r="F45" i="31" s="1"/>
  <c r="F46" i="31" s="1"/>
  <c r="F47" i="31" s="1"/>
  <c r="F48" i="31" s="1"/>
  <c r="F49" i="31" s="1"/>
  <c r="F50" i="31" s="1"/>
  <c r="F51" i="31" s="1"/>
  <c r="E4" i="31"/>
  <c r="E5" i="31" s="1"/>
  <c r="E6" i="31" s="1"/>
  <c r="E7" i="31" s="1"/>
  <c r="E8" i="31" s="1"/>
  <c r="E9" i="31" s="1"/>
  <c r="E10" i="31" s="1"/>
  <c r="E11" i="31" s="1"/>
  <c r="E12" i="31" s="1"/>
  <c r="E13" i="31" s="1"/>
  <c r="E14" i="31" s="1"/>
  <c r="E15" i="31" s="1"/>
  <c r="E16" i="31" s="1"/>
  <c r="E17" i="31" s="1"/>
  <c r="E18" i="31" s="1"/>
  <c r="E19" i="31" s="1"/>
  <c r="E20" i="31" s="1"/>
  <c r="E21" i="31" s="1"/>
  <c r="E22" i="31" s="1"/>
  <c r="E23" i="31" s="1"/>
  <c r="E24" i="31" s="1"/>
  <c r="E25" i="31" s="1"/>
  <c r="B4" i="31"/>
  <c r="B5" i="31" s="1"/>
  <c r="B6" i="31" s="1"/>
  <c r="B7" i="31" s="1"/>
  <c r="B8" i="31" s="1"/>
  <c r="B9" i="31" s="1"/>
  <c r="B10" i="31" s="1"/>
  <c r="B11" i="31" s="1"/>
  <c r="B12" i="31" s="1"/>
  <c r="B13" i="31" s="1"/>
  <c r="B14" i="31" s="1"/>
  <c r="B15" i="31" s="1"/>
  <c r="B16" i="31" s="1"/>
  <c r="B17" i="31" s="1"/>
  <c r="B18" i="31" s="1"/>
  <c r="B19" i="31" s="1"/>
  <c r="B20" i="31" s="1"/>
  <c r="B21" i="31" s="1"/>
  <c r="B22" i="31" s="1"/>
  <c r="B23" i="31" s="1"/>
  <c r="B24" i="31" s="1"/>
  <c r="B25" i="31" s="1"/>
  <c r="B26" i="31" s="1"/>
  <c r="B27" i="31" s="1"/>
  <c r="B28" i="31" s="1"/>
  <c r="B29" i="31" s="1"/>
  <c r="B30" i="31" s="1"/>
  <c r="B31" i="31" s="1"/>
  <c r="B32" i="31" s="1"/>
  <c r="B33" i="31" s="1"/>
  <c r="B34" i="31" s="1"/>
  <c r="B35" i="31" s="1"/>
  <c r="B36" i="31" s="1"/>
  <c r="B37" i="31" s="1"/>
  <c r="B38" i="31" s="1"/>
  <c r="B39" i="31" s="1"/>
  <c r="B40" i="31" s="1"/>
  <c r="B41" i="31" s="1"/>
  <c r="B42" i="31" s="1"/>
  <c r="B43" i="31" s="1"/>
  <c r="B44" i="31" s="1"/>
  <c r="B45" i="31" s="1"/>
  <c r="B46" i="31" s="1"/>
  <c r="B47" i="31" s="1"/>
  <c r="B48" i="31" s="1"/>
  <c r="B49" i="31" s="1"/>
  <c r="B50" i="31" s="1"/>
  <c r="B51" i="31" s="1"/>
  <c r="T3" i="31"/>
  <c r="D3" i="31"/>
  <c r="D4" i="31" s="1"/>
  <c r="D5" i="31" s="1"/>
  <c r="D6" i="31" s="1"/>
  <c r="D7" i="31" s="1"/>
  <c r="D8" i="31" s="1"/>
  <c r="D9" i="31" s="1"/>
  <c r="D10" i="31" s="1"/>
  <c r="D11" i="31" s="1"/>
  <c r="D12" i="31" s="1"/>
  <c r="D13" i="31" s="1"/>
  <c r="D14" i="31" s="1"/>
  <c r="D15" i="31" s="1"/>
  <c r="D16" i="31" s="1"/>
  <c r="D17" i="31" s="1"/>
  <c r="D18" i="31" s="1"/>
  <c r="D19" i="31" s="1"/>
  <c r="D20" i="31" s="1"/>
  <c r="D21" i="31" s="1"/>
  <c r="D22" i="31" s="1"/>
  <c r="D23" i="31" s="1"/>
  <c r="D24" i="31" s="1"/>
  <c r="D25" i="31" s="1"/>
  <c r="D26" i="31" s="1"/>
  <c r="D27" i="31" s="1"/>
  <c r="D28" i="31" s="1"/>
  <c r="D29" i="31" s="1"/>
  <c r="D30" i="31" s="1"/>
  <c r="D31" i="31" s="1"/>
  <c r="D32" i="31" s="1"/>
  <c r="D33" i="31" s="1"/>
  <c r="D34" i="31" s="1"/>
  <c r="D35" i="31" s="1"/>
  <c r="D36" i="31" s="1"/>
  <c r="D37" i="31" s="1"/>
  <c r="D38" i="31" s="1"/>
  <c r="D39" i="31" s="1"/>
  <c r="D40" i="31" s="1"/>
  <c r="D41" i="31" s="1"/>
  <c r="D42" i="31" s="1"/>
  <c r="D43" i="31" s="1"/>
  <c r="D44" i="31" s="1"/>
  <c r="D45" i="31" s="1"/>
  <c r="D46" i="31" s="1"/>
  <c r="D47" i="31" s="1"/>
  <c r="D48" i="31" s="1"/>
  <c r="D49" i="31" s="1"/>
  <c r="D50" i="31" s="1"/>
  <c r="D51" i="31" s="1"/>
  <c r="C3" i="31"/>
  <c r="C4" i="31" s="1"/>
  <c r="C5" i="31" s="1"/>
  <c r="C6" i="31" s="1"/>
  <c r="C7" i="31" s="1"/>
  <c r="C8" i="31" s="1"/>
  <c r="C9" i="31" s="1"/>
  <c r="C10" i="31" s="1"/>
  <c r="C11" i="31" s="1"/>
  <c r="C12" i="31" s="1"/>
  <c r="C13" i="31" s="1"/>
  <c r="C14" i="31" s="1"/>
  <c r="C15" i="31" s="1"/>
  <c r="C16" i="31" s="1"/>
  <c r="C17" i="31" s="1"/>
  <c r="C18" i="31" s="1"/>
  <c r="C19" i="31" s="1"/>
  <c r="C20" i="31" s="1"/>
  <c r="C21" i="31" s="1"/>
  <c r="C22" i="31" s="1"/>
  <c r="C23" i="31" s="1"/>
  <c r="C24" i="31" s="1"/>
  <c r="C25" i="31" s="1"/>
  <c r="C26" i="31" s="1"/>
  <c r="C27" i="31" s="1"/>
  <c r="C28" i="31" s="1"/>
  <c r="C29" i="31" s="1"/>
  <c r="C30" i="31" s="1"/>
  <c r="C31" i="31" s="1"/>
  <c r="C32" i="31" s="1"/>
  <c r="C33" i="31" s="1"/>
  <c r="C34" i="31" s="1"/>
  <c r="C35" i="31" s="1"/>
  <c r="C36" i="31" s="1"/>
  <c r="C37" i="31" s="1"/>
  <c r="C38" i="31" s="1"/>
  <c r="C39" i="31" s="1"/>
  <c r="C40" i="31" s="1"/>
  <c r="C41" i="31" s="1"/>
  <c r="C42" i="31" s="1"/>
  <c r="C43" i="31" s="1"/>
  <c r="C44" i="31" s="1"/>
  <c r="C45" i="31" s="1"/>
  <c r="C46" i="31" s="1"/>
  <c r="C47" i="31" s="1"/>
  <c r="C48" i="31" s="1"/>
  <c r="C49" i="31" s="1"/>
  <c r="C50" i="31" s="1"/>
  <c r="C51" i="31" s="1"/>
  <c r="H3" i="31" l="1"/>
  <c r="H4" i="31" s="1"/>
  <c r="H5" i="31" s="1"/>
  <c r="H6" i="31" s="1"/>
  <c r="H7" i="31" s="1"/>
  <c r="H8" i="31" s="1"/>
  <c r="H9" i="31" s="1"/>
  <c r="H10" i="31" s="1"/>
  <c r="H11" i="31" s="1"/>
  <c r="H12" i="31" s="1"/>
  <c r="H13" i="31" s="1"/>
  <c r="H14" i="31" s="1"/>
  <c r="H15" i="31" s="1"/>
  <c r="H16" i="31" s="1"/>
  <c r="H17" i="31" s="1"/>
  <c r="H18" i="31" s="1"/>
  <c r="H19" i="31" s="1"/>
  <c r="H20" i="31" s="1"/>
  <c r="H21" i="31" s="1"/>
  <c r="H22" i="31" s="1"/>
  <c r="H23" i="31" s="1"/>
  <c r="H24" i="31" s="1"/>
  <c r="H25" i="31" s="1"/>
  <c r="H26" i="31" s="1"/>
  <c r="H27" i="31" s="1"/>
  <c r="H28" i="31" s="1"/>
  <c r="H29" i="31" s="1"/>
  <c r="H30" i="31" s="1"/>
  <c r="H31" i="31" s="1"/>
  <c r="H32" i="31" s="1"/>
  <c r="H33" i="31" s="1"/>
  <c r="H34" i="31" s="1"/>
  <c r="H35" i="31" s="1"/>
  <c r="H36" i="31" s="1"/>
  <c r="H37" i="31" s="1"/>
  <c r="H38" i="31" s="1"/>
  <c r="H39" i="31" s="1"/>
  <c r="H40" i="31" s="1"/>
  <c r="H41" i="31" s="1"/>
  <c r="H42" i="31" s="1"/>
  <c r="H43" i="31" s="1"/>
  <c r="H44" i="31" s="1"/>
  <c r="H45" i="31" s="1"/>
  <c r="H46" i="31" s="1"/>
  <c r="H47" i="31" s="1"/>
  <c r="H48" i="31" s="1"/>
  <c r="H49" i="31" s="1"/>
  <c r="H50" i="31" s="1"/>
  <c r="H51" i="31" s="1"/>
  <c r="T75" i="30"/>
  <c r="T74" i="30"/>
  <c r="T73" i="30"/>
  <c r="T72" i="30"/>
  <c r="T71" i="30"/>
  <c r="T70" i="30"/>
  <c r="T69" i="30"/>
  <c r="T68" i="30"/>
  <c r="T67" i="30"/>
  <c r="T66" i="30"/>
  <c r="T65" i="30"/>
  <c r="T64" i="30"/>
  <c r="T63" i="30"/>
  <c r="T62" i="30"/>
  <c r="T61" i="30"/>
  <c r="T60" i="30"/>
  <c r="T59" i="30"/>
  <c r="T58" i="30"/>
  <c r="T57" i="30"/>
  <c r="T56" i="30"/>
  <c r="T55" i="30"/>
  <c r="T54" i="30"/>
  <c r="T53" i="30"/>
  <c r="E53" i="30"/>
  <c r="E54" i="30" s="1"/>
  <c r="E55" i="30" s="1"/>
  <c r="E56" i="30" s="1"/>
  <c r="E57" i="30" s="1"/>
  <c r="E58" i="30" s="1"/>
  <c r="E59" i="30" s="1"/>
  <c r="E60" i="30" s="1"/>
  <c r="E61" i="30" s="1"/>
  <c r="E62" i="30" s="1"/>
  <c r="E63" i="30" s="1"/>
  <c r="E64" i="30" s="1"/>
  <c r="E65" i="30" s="1"/>
  <c r="E66" i="30" s="1"/>
  <c r="E67" i="30" s="1"/>
  <c r="E68" i="30" s="1"/>
  <c r="E69" i="30" s="1"/>
  <c r="E70" i="30" s="1"/>
  <c r="E71" i="30" s="1"/>
  <c r="E72" i="30" s="1"/>
  <c r="E73" i="30" s="1"/>
  <c r="E74" i="30" s="1"/>
  <c r="E75" i="30" s="1"/>
  <c r="T52" i="30"/>
  <c r="T51" i="30"/>
  <c r="T50" i="30"/>
  <c r="T49" i="30"/>
  <c r="T48" i="30"/>
  <c r="T47" i="30"/>
  <c r="T46" i="30"/>
  <c r="T45" i="30"/>
  <c r="T44" i="30"/>
  <c r="T43" i="30"/>
  <c r="T42" i="30"/>
  <c r="T41" i="30"/>
  <c r="T40" i="30"/>
  <c r="T39" i="30"/>
  <c r="T38" i="30"/>
  <c r="T37" i="30"/>
  <c r="T36" i="30"/>
  <c r="T35" i="30"/>
  <c r="T34" i="30"/>
  <c r="T33" i="30"/>
  <c r="T32" i="30"/>
  <c r="T31" i="30"/>
  <c r="T30" i="30"/>
  <c r="T29" i="30"/>
  <c r="T28" i="30"/>
  <c r="T27" i="30"/>
  <c r="T26" i="30"/>
  <c r="T25" i="30"/>
  <c r="T24" i="30"/>
  <c r="T23" i="30"/>
  <c r="T22" i="30"/>
  <c r="T21" i="30"/>
  <c r="T20" i="30"/>
  <c r="T19" i="30"/>
  <c r="T18" i="30"/>
  <c r="T17" i="30"/>
  <c r="T16" i="30"/>
  <c r="T15" i="30"/>
  <c r="T14" i="30"/>
  <c r="T13" i="30"/>
  <c r="T12" i="30"/>
  <c r="T11" i="30"/>
  <c r="T10" i="30"/>
  <c r="T9" i="30"/>
  <c r="T8" i="30"/>
  <c r="T7" i="30"/>
  <c r="T6" i="30"/>
  <c r="T5" i="30"/>
  <c r="T4" i="30"/>
  <c r="G4" i="30"/>
  <c r="G5" i="30" s="1"/>
  <c r="G6" i="30" s="1"/>
  <c r="G7" i="30" s="1"/>
  <c r="G8" i="30" s="1"/>
  <c r="G9" i="30" s="1"/>
  <c r="G10" i="30" s="1"/>
  <c r="G11" i="30" s="1"/>
  <c r="G12" i="30" s="1"/>
  <c r="G13" i="30" s="1"/>
  <c r="G14" i="30" s="1"/>
  <c r="G15" i="30" s="1"/>
  <c r="G16" i="30" s="1"/>
  <c r="G17" i="30" s="1"/>
  <c r="G18" i="30" s="1"/>
  <c r="G19" i="30" s="1"/>
  <c r="G20" i="30" s="1"/>
  <c r="G21" i="30" s="1"/>
  <c r="G22" i="30" s="1"/>
  <c r="G23" i="30" s="1"/>
  <c r="G24" i="30" s="1"/>
  <c r="G25" i="30" s="1"/>
  <c r="G26" i="30" s="1"/>
  <c r="G27" i="30" s="1"/>
  <c r="G28" i="30" s="1"/>
  <c r="G29" i="30" s="1"/>
  <c r="G30" i="30" s="1"/>
  <c r="G31" i="30" s="1"/>
  <c r="G32" i="30" s="1"/>
  <c r="G33" i="30" s="1"/>
  <c r="G34" i="30" s="1"/>
  <c r="G35" i="30" s="1"/>
  <c r="G36" i="30" s="1"/>
  <c r="G37" i="30" s="1"/>
  <c r="G38" i="30" s="1"/>
  <c r="G39" i="30" s="1"/>
  <c r="G40" i="30" s="1"/>
  <c r="G41" i="30" s="1"/>
  <c r="G42" i="30" s="1"/>
  <c r="G43" i="30" s="1"/>
  <c r="G44" i="30" s="1"/>
  <c r="G45" i="30" s="1"/>
  <c r="G46" i="30" s="1"/>
  <c r="G47" i="30" s="1"/>
  <c r="G48" i="30" s="1"/>
  <c r="G49" i="30" s="1"/>
  <c r="G50" i="30" s="1"/>
  <c r="G51" i="30" s="1"/>
  <c r="G52" i="30" s="1"/>
  <c r="G53" i="30" s="1"/>
  <c r="G54" i="30" s="1"/>
  <c r="G55" i="30" s="1"/>
  <c r="G56" i="30" s="1"/>
  <c r="G57" i="30" s="1"/>
  <c r="G58" i="30" s="1"/>
  <c r="G59" i="30" s="1"/>
  <c r="G60" i="30" s="1"/>
  <c r="G61" i="30" s="1"/>
  <c r="G62" i="30" s="1"/>
  <c r="G63" i="30" s="1"/>
  <c r="G64" i="30" s="1"/>
  <c r="G65" i="30" s="1"/>
  <c r="G66" i="30" s="1"/>
  <c r="G67" i="30" s="1"/>
  <c r="G68" i="30" s="1"/>
  <c r="G69" i="30" s="1"/>
  <c r="G70" i="30" s="1"/>
  <c r="G71" i="30" s="1"/>
  <c r="G72" i="30" s="1"/>
  <c r="G73" i="30" s="1"/>
  <c r="G74" i="30" s="1"/>
  <c r="G75" i="30" s="1"/>
  <c r="F4" i="30"/>
  <c r="F5" i="30" s="1"/>
  <c r="F6" i="30" s="1"/>
  <c r="F7" i="30" s="1"/>
  <c r="F8" i="30" s="1"/>
  <c r="F9" i="30" s="1"/>
  <c r="F10" i="30" s="1"/>
  <c r="F11" i="30" s="1"/>
  <c r="F12" i="30" s="1"/>
  <c r="F13" i="30" s="1"/>
  <c r="F14" i="30" s="1"/>
  <c r="F15" i="30" s="1"/>
  <c r="F16" i="30" s="1"/>
  <c r="F17" i="30" s="1"/>
  <c r="F18" i="30" s="1"/>
  <c r="F19" i="30" s="1"/>
  <c r="F20" i="30" s="1"/>
  <c r="F21" i="30" s="1"/>
  <c r="F22" i="30" s="1"/>
  <c r="F23" i="30" s="1"/>
  <c r="F24" i="30" s="1"/>
  <c r="F25" i="30" s="1"/>
  <c r="F26" i="30" s="1"/>
  <c r="F27" i="30" s="1"/>
  <c r="F28" i="30" s="1"/>
  <c r="F29" i="30" s="1"/>
  <c r="F30" i="30" s="1"/>
  <c r="F31" i="30" s="1"/>
  <c r="F32" i="30" s="1"/>
  <c r="F33" i="30" s="1"/>
  <c r="F34" i="30" s="1"/>
  <c r="F35" i="30" s="1"/>
  <c r="F36" i="30" s="1"/>
  <c r="F37" i="30" s="1"/>
  <c r="F38" i="30" s="1"/>
  <c r="F39" i="30" s="1"/>
  <c r="F40" i="30" s="1"/>
  <c r="F41" i="30" s="1"/>
  <c r="F42" i="30" s="1"/>
  <c r="F43" i="30" s="1"/>
  <c r="F44" i="30" s="1"/>
  <c r="F45" i="30" s="1"/>
  <c r="F46" i="30" s="1"/>
  <c r="F47" i="30" s="1"/>
  <c r="F48" i="30" s="1"/>
  <c r="F49" i="30" s="1"/>
  <c r="F50" i="30" s="1"/>
  <c r="F51" i="30" s="1"/>
  <c r="F52" i="30" s="1"/>
  <c r="F53" i="30" s="1"/>
  <c r="F54" i="30" s="1"/>
  <c r="F55" i="30" s="1"/>
  <c r="F56" i="30" s="1"/>
  <c r="F57" i="30" s="1"/>
  <c r="F58" i="30" s="1"/>
  <c r="F59" i="30" s="1"/>
  <c r="F60" i="30" s="1"/>
  <c r="F61" i="30" s="1"/>
  <c r="F62" i="30" s="1"/>
  <c r="F63" i="30" s="1"/>
  <c r="F64" i="30" s="1"/>
  <c r="F65" i="30" s="1"/>
  <c r="F66" i="30" s="1"/>
  <c r="F67" i="30" s="1"/>
  <c r="F68" i="30" s="1"/>
  <c r="F69" i="30" s="1"/>
  <c r="F70" i="30" s="1"/>
  <c r="F71" i="30" s="1"/>
  <c r="F72" i="30" s="1"/>
  <c r="F73" i="30" s="1"/>
  <c r="F74" i="30" s="1"/>
  <c r="F75" i="30" s="1"/>
  <c r="E4" i="30"/>
  <c r="E5" i="30" s="1"/>
  <c r="E6" i="30" s="1"/>
  <c r="E7" i="30" s="1"/>
  <c r="E8" i="30" s="1"/>
  <c r="E9" i="30" s="1"/>
  <c r="E10" i="30" s="1"/>
  <c r="E11" i="30" s="1"/>
  <c r="E12" i="30" s="1"/>
  <c r="E13" i="30" s="1"/>
  <c r="E14" i="30" s="1"/>
  <c r="E15" i="30" s="1"/>
  <c r="E16" i="30" s="1"/>
  <c r="E17" i="30" s="1"/>
  <c r="E18" i="30" s="1"/>
  <c r="E19" i="30" s="1"/>
  <c r="E20" i="30" s="1"/>
  <c r="E21" i="30" s="1"/>
  <c r="E22" i="30" s="1"/>
  <c r="E23" i="30" s="1"/>
  <c r="E24" i="30" s="1"/>
  <c r="E25" i="30" s="1"/>
  <c r="E26" i="30" s="1"/>
  <c r="E27" i="30" s="1"/>
  <c r="E28" i="30" s="1"/>
  <c r="E29" i="30" s="1"/>
  <c r="E30" i="30" s="1"/>
  <c r="E31" i="30" s="1"/>
  <c r="E32" i="30" s="1"/>
  <c r="E33" i="30" s="1"/>
  <c r="E34" i="30" s="1"/>
  <c r="E35" i="30" s="1"/>
  <c r="E36" i="30" s="1"/>
  <c r="E37" i="30" s="1"/>
  <c r="E38" i="30" s="1"/>
  <c r="E39" i="30" s="1"/>
  <c r="E40" i="30" s="1"/>
  <c r="E41" i="30" s="1"/>
  <c r="E42" i="30" s="1"/>
  <c r="E43" i="30" s="1"/>
  <c r="E44" i="30" s="1"/>
  <c r="E45" i="30" s="1"/>
  <c r="E46" i="30" s="1"/>
  <c r="E47" i="30" s="1"/>
  <c r="E48" i="30" s="1"/>
  <c r="E49" i="30" s="1"/>
  <c r="E50" i="30" s="1"/>
  <c r="E51" i="30" s="1"/>
  <c r="D4" i="30"/>
  <c r="D5" i="30" s="1"/>
  <c r="D6" i="30" s="1"/>
  <c r="D7" i="30" s="1"/>
  <c r="D8" i="30" s="1"/>
  <c r="D9" i="30" s="1"/>
  <c r="D10" i="30" s="1"/>
  <c r="D11" i="30" s="1"/>
  <c r="D12" i="30" s="1"/>
  <c r="D13" i="30" s="1"/>
  <c r="D14" i="30" s="1"/>
  <c r="D15" i="30" s="1"/>
  <c r="D16" i="30" s="1"/>
  <c r="D17" i="30" s="1"/>
  <c r="D18" i="30" s="1"/>
  <c r="D19" i="30" s="1"/>
  <c r="D20" i="30" s="1"/>
  <c r="D21" i="30" s="1"/>
  <c r="D22" i="30" s="1"/>
  <c r="D23" i="30" s="1"/>
  <c r="D24" i="30" s="1"/>
  <c r="D25" i="30" s="1"/>
  <c r="D26" i="30" s="1"/>
  <c r="D27" i="30" s="1"/>
  <c r="D28" i="30" s="1"/>
  <c r="D29" i="30" s="1"/>
  <c r="D30" i="30" s="1"/>
  <c r="D31" i="30" s="1"/>
  <c r="D32" i="30" s="1"/>
  <c r="D33" i="30" s="1"/>
  <c r="D34" i="30" s="1"/>
  <c r="D35" i="30" s="1"/>
  <c r="D36" i="30" s="1"/>
  <c r="D37" i="30" s="1"/>
  <c r="D38" i="30" s="1"/>
  <c r="D39" i="30" s="1"/>
  <c r="D40" i="30" s="1"/>
  <c r="D41" i="30" s="1"/>
  <c r="D42" i="30" s="1"/>
  <c r="D43" i="30" s="1"/>
  <c r="D44" i="30" s="1"/>
  <c r="D45" i="30" s="1"/>
  <c r="D46" i="30" s="1"/>
  <c r="D47" i="30" s="1"/>
  <c r="D48" i="30" s="1"/>
  <c r="D49" i="30" s="1"/>
  <c r="D50" i="30" s="1"/>
  <c r="D51" i="30" s="1"/>
  <c r="D52" i="30" s="1"/>
  <c r="D53" i="30" s="1"/>
  <c r="D54" i="30" s="1"/>
  <c r="D55" i="30" s="1"/>
  <c r="D56" i="30" s="1"/>
  <c r="D57" i="30" s="1"/>
  <c r="D58" i="30" s="1"/>
  <c r="D59" i="30" s="1"/>
  <c r="D60" i="30" s="1"/>
  <c r="D61" i="30" s="1"/>
  <c r="D62" i="30" s="1"/>
  <c r="D63" i="30" s="1"/>
  <c r="D64" i="30" s="1"/>
  <c r="D65" i="30" s="1"/>
  <c r="D66" i="30" s="1"/>
  <c r="D67" i="30" s="1"/>
  <c r="D68" i="30" s="1"/>
  <c r="D69" i="30" s="1"/>
  <c r="D70" i="30" s="1"/>
  <c r="D71" i="30" s="1"/>
  <c r="D72" i="30" s="1"/>
  <c r="D73" i="30" s="1"/>
  <c r="D74" i="30" s="1"/>
  <c r="D75" i="30" s="1"/>
  <c r="B4" i="30"/>
  <c r="B5" i="30" s="1"/>
  <c r="B6" i="30" s="1"/>
  <c r="B7" i="30" s="1"/>
  <c r="B8" i="30" s="1"/>
  <c r="B9" i="30" s="1"/>
  <c r="B10" i="30" s="1"/>
  <c r="B11" i="30" s="1"/>
  <c r="B12" i="30" s="1"/>
  <c r="B13" i="30" s="1"/>
  <c r="B14" i="30" s="1"/>
  <c r="B15" i="30" s="1"/>
  <c r="B16" i="30" s="1"/>
  <c r="B17" i="30" s="1"/>
  <c r="B18" i="30" s="1"/>
  <c r="B19" i="30" s="1"/>
  <c r="B20" i="30" s="1"/>
  <c r="B21" i="30" s="1"/>
  <c r="B22" i="30" s="1"/>
  <c r="B23" i="30" s="1"/>
  <c r="B24" i="30" s="1"/>
  <c r="B25" i="30" s="1"/>
  <c r="B26" i="30" s="1"/>
  <c r="B27" i="30" s="1"/>
  <c r="B28" i="30" s="1"/>
  <c r="B29" i="30" s="1"/>
  <c r="B30" i="30" s="1"/>
  <c r="B31" i="30" s="1"/>
  <c r="B32" i="30" s="1"/>
  <c r="B33" i="30" s="1"/>
  <c r="B34" i="30" s="1"/>
  <c r="B35" i="30" s="1"/>
  <c r="B36" i="30" s="1"/>
  <c r="B37" i="30" s="1"/>
  <c r="B38" i="30" s="1"/>
  <c r="B39" i="30" s="1"/>
  <c r="B40" i="30" s="1"/>
  <c r="B41" i="30" s="1"/>
  <c r="B42" i="30" s="1"/>
  <c r="B43" i="30" s="1"/>
  <c r="B44" i="30" s="1"/>
  <c r="B45" i="30" s="1"/>
  <c r="B46" i="30" s="1"/>
  <c r="B47" i="30" s="1"/>
  <c r="B48" i="30" s="1"/>
  <c r="B49" i="30" s="1"/>
  <c r="B50" i="30" s="1"/>
  <c r="B51" i="30" s="1"/>
  <c r="B52" i="30" s="1"/>
  <c r="B53" i="30" s="1"/>
  <c r="B54" i="30" s="1"/>
  <c r="B55" i="30" s="1"/>
  <c r="B56" i="30" s="1"/>
  <c r="B57" i="30" s="1"/>
  <c r="B58" i="30" s="1"/>
  <c r="B59" i="30" s="1"/>
  <c r="B60" i="30" s="1"/>
  <c r="B61" i="30" s="1"/>
  <c r="B62" i="30" s="1"/>
  <c r="B63" i="30" s="1"/>
  <c r="B64" i="30" s="1"/>
  <c r="B65" i="30" s="1"/>
  <c r="B66" i="30" s="1"/>
  <c r="B67" i="30" s="1"/>
  <c r="B68" i="30" s="1"/>
  <c r="B69" i="30" s="1"/>
  <c r="B70" i="30" s="1"/>
  <c r="B71" i="30" s="1"/>
  <c r="B72" i="30" s="1"/>
  <c r="B73" i="30" s="1"/>
  <c r="B74" i="30" s="1"/>
  <c r="B75" i="30" s="1"/>
  <c r="T3" i="30"/>
  <c r="D3" i="30"/>
  <c r="C3" i="30"/>
  <c r="C4" i="30" s="1"/>
  <c r="C5" i="30" s="1"/>
  <c r="C6" i="30" s="1"/>
  <c r="C7" i="30" s="1"/>
  <c r="C8" i="30" s="1"/>
  <c r="C9" i="30" s="1"/>
  <c r="C10" i="30" s="1"/>
  <c r="C11" i="30" s="1"/>
  <c r="C12" i="30" s="1"/>
  <c r="C13" i="30" s="1"/>
  <c r="C14" i="30" s="1"/>
  <c r="C15" i="30" s="1"/>
  <c r="C16" i="30" s="1"/>
  <c r="C17" i="30" s="1"/>
  <c r="C18" i="30" s="1"/>
  <c r="C19" i="30" s="1"/>
  <c r="C20" i="30" s="1"/>
  <c r="C21" i="30" s="1"/>
  <c r="C22" i="30" s="1"/>
  <c r="C23" i="30" s="1"/>
  <c r="C24" i="30" s="1"/>
  <c r="C25" i="30" s="1"/>
  <c r="C26" i="30" s="1"/>
  <c r="C27" i="30" s="1"/>
  <c r="C28" i="30" s="1"/>
  <c r="C29" i="30" s="1"/>
  <c r="C30" i="30" s="1"/>
  <c r="C31" i="30" s="1"/>
  <c r="C32" i="30" s="1"/>
  <c r="C33" i="30" s="1"/>
  <c r="C34" i="30" s="1"/>
  <c r="C35" i="30" s="1"/>
  <c r="C36" i="30" s="1"/>
  <c r="C37" i="30" s="1"/>
  <c r="C38" i="30" s="1"/>
  <c r="C39" i="30" s="1"/>
  <c r="C40" i="30" s="1"/>
  <c r="C41" i="30" s="1"/>
  <c r="C42" i="30" s="1"/>
  <c r="C43" i="30" s="1"/>
  <c r="C44" i="30" s="1"/>
  <c r="C45" i="30" s="1"/>
  <c r="C46" i="30" s="1"/>
  <c r="C47" i="30" s="1"/>
  <c r="C48" i="30" s="1"/>
  <c r="C49" i="30" s="1"/>
  <c r="C50" i="30" s="1"/>
  <c r="C51" i="30" s="1"/>
  <c r="C52" i="30" s="1"/>
  <c r="C53" i="30" s="1"/>
  <c r="C54" i="30" s="1"/>
  <c r="C55" i="30" s="1"/>
  <c r="C56" i="30" s="1"/>
  <c r="C57" i="30" s="1"/>
  <c r="C58" i="30" s="1"/>
  <c r="C59" i="30" s="1"/>
  <c r="C60" i="30" s="1"/>
  <c r="C61" i="30" s="1"/>
  <c r="C62" i="30" s="1"/>
  <c r="C63" i="30" s="1"/>
  <c r="C64" i="30" s="1"/>
  <c r="C65" i="30" s="1"/>
  <c r="C66" i="30" s="1"/>
  <c r="C67" i="30" s="1"/>
  <c r="C68" i="30" s="1"/>
  <c r="C69" i="30" s="1"/>
  <c r="C70" i="30" s="1"/>
  <c r="C71" i="30" s="1"/>
  <c r="C72" i="30" s="1"/>
  <c r="C73" i="30" s="1"/>
  <c r="C74" i="30" s="1"/>
  <c r="C75" i="30" s="1"/>
  <c r="H3" i="30" l="1"/>
  <c r="H4" i="30" s="1"/>
  <c r="H5" i="30" s="1"/>
  <c r="H6" i="30" s="1"/>
  <c r="H7" i="30" s="1"/>
  <c r="H8" i="30" s="1"/>
  <c r="H9" i="30" s="1"/>
  <c r="H10" i="30" s="1"/>
  <c r="H11" i="30" s="1"/>
  <c r="H12" i="30" s="1"/>
  <c r="H13" i="30" s="1"/>
  <c r="H14" i="30" s="1"/>
  <c r="H15" i="30" s="1"/>
  <c r="H16" i="30" s="1"/>
  <c r="H17" i="30" s="1"/>
  <c r="H18" i="30" s="1"/>
  <c r="H19" i="30" s="1"/>
  <c r="H20" i="30" s="1"/>
  <c r="H21" i="30" s="1"/>
  <c r="H22" i="30" s="1"/>
  <c r="H23" i="30" s="1"/>
  <c r="H24" i="30" s="1"/>
  <c r="H25" i="30" s="1"/>
  <c r="H26" i="30" s="1"/>
  <c r="H27" i="30" s="1"/>
  <c r="H28" i="30" s="1"/>
  <c r="H29" i="30" s="1"/>
  <c r="H30" i="30" s="1"/>
  <c r="H31" i="30" s="1"/>
  <c r="H32" i="30" s="1"/>
  <c r="H33" i="30" s="1"/>
  <c r="H34" i="30" s="1"/>
  <c r="H35" i="30" s="1"/>
  <c r="H36" i="30" s="1"/>
  <c r="H37" i="30" s="1"/>
  <c r="H38" i="30" s="1"/>
  <c r="H39" i="30" s="1"/>
  <c r="H40" i="30" s="1"/>
  <c r="H41" i="30" s="1"/>
  <c r="H42" i="30" s="1"/>
  <c r="H43" i="30" s="1"/>
  <c r="H44" i="30" s="1"/>
  <c r="H45" i="30" s="1"/>
  <c r="H46" i="30" s="1"/>
  <c r="H47" i="30" s="1"/>
  <c r="H48" i="30" s="1"/>
  <c r="H49" i="30" s="1"/>
  <c r="H50" i="30" s="1"/>
  <c r="H51" i="30" s="1"/>
  <c r="H52" i="30" s="1"/>
  <c r="H53" i="30" s="1"/>
  <c r="H54" i="30" s="1"/>
  <c r="H55" i="30" s="1"/>
  <c r="H56" i="30" s="1"/>
  <c r="H57" i="30" s="1"/>
  <c r="H58" i="30" s="1"/>
  <c r="H59" i="30" s="1"/>
  <c r="H60" i="30" s="1"/>
  <c r="H61" i="30" s="1"/>
  <c r="H62" i="30" s="1"/>
  <c r="H63" i="30" s="1"/>
  <c r="H64" i="30" s="1"/>
  <c r="H65" i="30" s="1"/>
  <c r="H66" i="30" s="1"/>
  <c r="H67" i="30" s="1"/>
  <c r="H68" i="30" s="1"/>
  <c r="H69" i="30" s="1"/>
  <c r="H70" i="30" s="1"/>
  <c r="H71" i="30" s="1"/>
  <c r="H72" i="30" s="1"/>
  <c r="H73" i="30" s="1"/>
  <c r="H74" i="30" s="1"/>
  <c r="H75" i="30" s="1"/>
  <c r="T66" i="29"/>
  <c r="T65" i="29"/>
  <c r="T64" i="29"/>
  <c r="T63" i="29"/>
  <c r="T62" i="29"/>
  <c r="T61" i="29"/>
  <c r="T60" i="29"/>
  <c r="T59" i="29"/>
  <c r="T58" i="29"/>
  <c r="T57" i="29"/>
  <c r="T56" i="29"/>
  <c r="T55" i="29"/>
  <c r="T54" i="29"/>
  <c r="T53" i="29"/>
  <c r="T52" i="29"/>
  <c r="T51" i="29"/>
  <c r="T50" i="29"/>
  <c r="T49" i="29"/>
  <c r="T48" i="29"/>
  <c r="T47" i="29"/>
  <c r="T46" i="29"/>
  <c r="T45" i="29"/>
  <c r="T44" i="29"/>
  <c r="T43" i="29"/>
  <c r="T42" i="29"/>
  <c r="T41" i="29"/>
  <c r="T40" i="29"/>
  <c r="T39" i="29"/>
  <c r="T38" i="29"/>
  <c r="E38" i="29"/>
  <c r="E39" i="29" s="1"/>
  <c r="E40" i="29" s="1"/>
  <c r="E41" i="29" s="1"/>
  <c r="E42" i="29" s="1"/>
  <c r="E43" i="29" s="1"/>
  <c r="E44" i="29" s="1"/>
  <c r="E45" i="29" s="1"/>
  <c r="E46" i="29" s="1"/>
  <c r="E47" i="29" s="1"/>
  <c r="E48" i="29" s="1"/>
  <c r="E49" i="29" s="1"/>
  <c r="E50" i="29" s="1"/>
  <c r="E51" i="29" s="1"/>
  <c r="E52" i="29" s="1"/>
  <c r="E53" i="29" s="1"/>
  <c r="E54" i="29" s="1"/>
  <c r="E55" i="29" s="1"/>
  <c r="E56" i="29" s="1"/>
  <c r="E57" i="29" s="1"/>
  <c r="E58" i="29" s="1"/>
  <c r="E59" i="29" s="1"/>
  <c r="E60" i="29" s="1"/>
  <c r="E61" i="29" s="1"/>
  <c r="E62" i="29" s="1"/>
  <c r="E63" i="29" s="1"/>
  <c r="E64" i="29" s="1"/>
  <c r="E65" i="29" s="1"/>
  <c r="E66" i="29" s="1"/>
  <c r="T37" i="29"/>
  <c r="E37" i="29"/>
  <c r="T36" i="29"/>
  <c r="T35" i="29"/>
  <c r="T34" i="29"/>
  <c r="T33" i="29"/>
  <c r="T32" i="29"/>
  <c r="T31" i="29"/>
  <c r="T30" i="29"/>
  <c r="T29" i="29"/>
  <c r="T28" i="29"/>
  <c r="T27" i="29"/>
  <c r="T26" i="29"/>
  <c r="T25" i="29"/>
  <c r="T24" i="29"/>
  <c r="T23" i="29"/>
  <c r="T22" i="29"/>
  <c r="T21" i="29"/>
  <c r="T20" i="29"/>
  <c r="T19" i="29"/>
  <c r="T18" i="29"/>
  <c r="T17" i="29"/>
  <c r="T16" i="29"/>
  <c r="T15" i="29"/>
  <c r="T14" i="29"/>
  <c r="T13" i="29"/>
  <c r="T12" i="29"/>
  <c r="T11" i="29"/>
  <c r="T10" i="29"/>
  <c r="T9" i="29"/>
  <c r="T8" i="29"/>
  <c r="T7" i="29"/>
  <c r="T6" i="29"/>
  <c r="T5" i="29"/>
  <c r="G5" i="29"/>
  <c r="G6" i="29" s="1"/>
  <c r="G7" i="29" s="1"/>
  <c r="G8" i="29" s="1"/>
  <c r="G9" i="29" s="1"/>
  <c r="G10" i="29" s="1"/>
  <c r="G11" i="29" s="1"/>
  <c r="G12" i="29" s="1"/>
  <c r="G13" i="29" s="1"/>
  <c r="G14" i="29" s="1"/>
  <c r="G15" i="29" s="1"/>
  <c r="G16" i="29" s="1"/>
  <c r="G17" i="29" s="1"/>
  <c r="G18" i="29" s="1"/>
  <c r="G19" i="29" s="1"/>
  <c r="G20" i="29" s="1"/>
  <c r="G21" i="29" s="1"/>
  <c r="G22" i="29" s="1"/>
  <c r="G23" i="29" s="1"/>
  <c r="G24" i="29" s="1"/>
  <c r="G25" i="29" s="1"/>
  <c r="G26" i="29" s="1"/>
  <c r="G27" i="29" s="1"/>
  <c r="G28" i="29" s="1"/>
  <c r="G29" i="29" s="1"/>
  <c r="G30" i="29" s="1"/>
  <c r="G31" i="29" s="1"/>
  <c r="G32" i="29" s="1"/>
  <c r="G33" i="29" s="1"/>
  <c r="G34" i="29" s="1"/>
  <c r="G35" i="29" s="1"/>
  <c r="G36" i="29" s="1"/>
  <c r="G37" i="29" s="1"/>
  <c r="G38" i="29" s="1"/>
  <c r="G39" i="29" s="1"/>
  <c r="G40" i="29" s="1"/>
  <c r="G41" i="29" s="1"/>
  <c r="G42" i="29" s="1"/>
  <c r="G43" i="29" s="1"/>
  <c r="G44" i="29" s="1"/>
  <c r="G45" i="29" s="1"/>
  <c r="G46" i="29" s="1"/>
  <c r="G47" i="29" s="1"/>
  <c r="G48" i="29" s="1"/>
  <c r="G49" i="29" s="1"/>
  <c r="G50" i="29" s="1"/>
  <c r="G51" i="29" s="1"/>
  <c r="G52" i="29" s="1"/>
  <c r="G53" i="29" s="1"/>
  <c r="G54" i="29" s="1"/>
  <c r="G55" i="29" s="1"/>
  <c r="G56" i="29" s="1"/>
  <c r="G57" i="29" s="1"/>
  <c r="G58" i="29" s="1"/>
  <c r="G59" i="29" s="1"/>
  <c r="G60" i="29" s="1"/>
  <c r="G61" i="29" s="1"/>
  <c r="G62" i="29" s="1"/>
  <c r="G63" i="29" s="1"/>
  <c r="G64" i="29" s="1"/>
  <c r="G65" i="29" s="1"/>
  <c r="G66" i="29" s="1"/>
  <c r="E5" i="29"/>
  <c r="E6" i="29" s="1"/>
  <c r="E7" i="29" s="1"/>
  <c r="E8" i="29" s="1"/>
  <c r="E9" i="29" s="1"/>
  <c r="E10" i="29" s="1"/>
  <c r="E11" i="29" s="1"/>
  <c r="E12" i="29" s="1"/>
  <c r="E13" i="29" s="1"/>
  <c r="E14" i="29" s="1"/>
  <c r="E15" i="29" s="1"/>
  <c r="E16" i="29" s="1"/>
  <c r="E17" i="29" s="1"/>
  <c r="E18" i="29" s="1"/>
  <c r="E19" i="29" s="1"/>
  <c r="E20" i="29" s="1"/>
  <c r="E21" i="29" s="1"/>
  <c r="E22" i="29" s="1"/>
  <c r="E23" i="29" s="1"/>
  <c r="E24" i="29" s="1"/>
  <c r="E25" i="29" s="1"/>
  <c r="E26" i="29" s="1"/>
  <c r="E27" i="29" s="1"/>
  <c r="E28" i="29" s="1"/>
  <c r="E29" i="29" s="1"/>
  <c r="E30" i="29" s="1"/>
  <c r="E31" i="29" s="1"/>
  <c r="E32" i="29" s="1"/>
  <c r="E33" i="29" s="1"/>
  <c r="E34" i="29" s="1"/>
  <c r="E35" i="29" s="1"/>
  <c r="B5" i="29"/>
  <c r="B6" i="29" s="1"/>
  <c r="B7" i="29" s="1"/>
  <c r="B8" i="29" s="1"/>
  <c r="B9" i="29" s="1"/>
  <c r="B10" i="29" s="1"/>
  <c r="B11" i="29" s="1"/>
  <c r="B12" i="29" s="1"/>
  <c r="B13" i="29" s="1"/>
  <c r="B14" i="29" s="1"/>
  <c r="B15" i="29" s="1"/>
  <c r="B16" i="29" s="1"/>
  <c r="B17" i="29" s="1"/>
  <c r="B18" i="29" s="1"/>
  <c r="B19" i="29" s="1"/>
  <c r="B20" i="29" s="1"/>
  <c r="B21" i="29" s="1"/>
  <c r="B22" i="29" s="1"/>
  <c r="B23" i="29" s="1"/>
  <c r="B24" i="29" s="1"/>
  <c r="B25" i="29" s="1"/>
  <c r="B26" i="29" s="1"/>
  <c r="B27" i="29" s="1"/>
  <c r="B28" i="29" s="1"/>
  <c r="B29" i="29" s="1"/>
  <c r="B30" i="29" s="1"/>
  <c r="B31" i="29" s="1"/>
  <c r="B32" i="29" s="1"/>
  <c r="B33" i="29" s="1"/>
  <c r="B34" i="29" s="1"/>
  <c r="B35" i="29" s="1"/>
  <c r="B36" i="29" s="1"/>
  <c r="B37" i="29" s="1"/>
  <c r="B38" i="29" s="1"/>
  <c r="B39" i="29" s="1"/>
  <c r="B40" i="29" s="1"/>
  <c r="B41" i="29" s="1"/>
  <c r="B42" i="29" s="1"/>
  <c r="B43" i="29" s="1"/>
  <c r="B44" i="29" s="1"/>
  <c r="B45" i="29" s="1"/>
  <c r="B46" i="29" s="1"/>
  <c r="B47" i="29" s="1"/>
  <c r="B48" i="29" s="1"/>
  <c r="B49" i="29" s="1"/>
  <c r="B50" i="29" s="1"/>
  <c r="B51" i="29" s="1"/>
  <c r="B52" i="29" s="1"/>
  <c r="B53" i="29" s="1"/>
  <c r="B54" i="29" s="1"/>
  <c r="B55" i="29" s="1"/>
  <c r="B56" i="29" s="1"/>
  <c r="B57" i="29" s="1"/>
  <c r="B58" i="29" s="1"/>
  <c r="B59" i="29" s="1"/>
  <c r="B60" i="29" s="1"/>
  <c r="B61" i="29" s="1"/>
  <c r="B62" i="29" s="1"/>
  <c r="B63" i="29" s="1"/>
  <c r="B64" i="29" s="1"/>
  <c r="B65" i="29" s="1"/>
  <c r="B66" i="29" s="1"/>
  <c r="T4" i="29"/>
  <c r="G4" i="29"/>
  <c r="F4" i="29"/>
  <c r="F5" i="29" s="1"/>
  <c r="F6" i="29" s="1"/>
  <c r="F7" i="29" s="1"/>
  <c r="F8" i="29" s="1"/>
  <c r="F9" i="29" s="1"/>
  <c r="F10" i="29" s="1"/>
  <c r="F11" i="29" s="1"/>
  <c r="F12" i="29" s="1"/>
  <c r="F13" i="29" s="1"/>
  <c r="F14" i="29" s="1"/>
  <c r="F15" i="29" s="1"/>
  <c r="F16" i="29" s="1"/>
  <c r="F17" i="29" s="1"/>
  <c r="F18" i="29" s="1"/>
  <c r="F19" i="29" s="1"/>
  <c r="F20" i="29" s="1"/>
  <c r="F21" i="29" s="1"/>
  <c r="F22" i="29" s="1"/>
  <c r="F23" i="29" s="1"/>
  <c r="F24" i="29" s="1"/>
  <c r="F25" i="29" s="1"/>
  <c r="F26" i="29" s="1"/>
  <c r="F27" i="29" s="1"/>
  <c r="F28" i="29" s="1"/>
  <c r="F29" i="29" s="1"/>
  <c r="F30" i="29" s="1"/>
  <c r="F31" i="29" s="1"/>
  <c r="F32" i="29" s="1"/>
  <c r="F33" i="29" s="1"/>
  <c r="F34" i="29" s="1"/>
  <c r="F35" i="29" s="1"/>
  <c r="F36" i="29" s="1"/>
  <c r="F37" i="29" s="1"/>
  <c r="F38" i="29" s="1"/>
  <c r="F39" i="29" s="1"/>
  <c r="F40" i="29" s="1"/>
  <c r="F41" i="29" s="1"/>
  <c r="F42" i="29" s="1"/>
  <c r="F43" i="29" s="1"/>
  <c r="F44" i="29" s="1"/>
  <c r="F45" i="29" s="1"/>
  <c r="F46" i="29" s="1"/>
  <c r="F47" i="29" s="1"/>
  <c r="F48" i="29" s="1"/>
  <c r="F49" i="29" s="1"/>
  <c r="F50" i="29" s="1"/>
  <c r="F51" i="29" s="1"/>
  <c r="F52" i="29" s="1"/>
  <c r="F53" i="29" s="1"/>
  <c r="F54" i="29" s="1"/>
  <c r="F55" i="29" s="1"/>
  <c r="F56" i="29" s="1"/>
  <c r="F57" i="29" s="1"/>
  <c r="F58" i="29" s="1"/>
  <c r="F59" i="29" s="1"/>
  <c r="F60" i="29" s="1"/>
  <c r="F61" i="29" s="1"/>
  <c r="F62" i="29" s="1"/>
  <c r="F63" i="29" s="1"/>
  <c r="F64" i="29" s="1"/>
  <c r="F65" i="29" s="1"/>
  <c r="F66" i="29" s="1"/>
  <c r="E4" i="29"/>
  <c r="B4" i="29"/>
  <c r="T3" i="29"/>
  <c r="D3" i="29"/>
  <c r="D4" i="29" s="1"/>
  <c r="D5" i="29" s="1"/>
  <c r="D6" i="29" s="1"/>
  <c r="D7" i="29" s="1"/>
  <c r="D8" i="29" s="1"/>
  <c r="D9" i="29" s="1"/>
  <c r="D10" i="29" s="1"/>
  <c r="D11" i="29" s="1"/>
  <c r="D12" i="29" s="1"/>
  <c r="D13" i="29" s="1"/>
  <c r="D14" i="29" s="1"/>
  <c r="D15" i="29" s="1"/>
  <c r="D16" i="29" s="1"/>
  <c r="D17" i="29" s="1"/>
  <c r="D18" i="29" s="1"/>
  <c r="D19" i="29" s="1"/>
  <c r="D20" i="29" s="1"/>
  <c r="D21" i="29" s="1"/>
  <c r="D22" i="29" s="1"/>
  <c r="D23" i="29" s="1"/>
  <c r="D24" i="29" s="1"/>
  <c r="D25" i="29" s="1"/>
  <c r="D26" i="29" s="1"/>
  <c r="D27" i="29" s="1"/>
  <c r="D28" i="29" s="1"/>
  <c r="D29" i="29" s="1"/>
  <c r="D30" i="29" s="1"/>
  <c r="D31" i="29" s="1"/>
  <c r="D32" i="29" s="1"/>
  <c r="D33" i="29" s="1"/>
  <c r="D34" i="29" s="1"/>
  <c r="D35" i="29" s="1"/>
  <c r="D36" i="29" s="1"/>
  <c r="D37" i="29" s="1"/>
  <c r="D38" i="29" s="1"/>
  <c r="D39" i="29" s="1"/>
  <c r="D40" i="29" s="1"/>
  <c r="D41" i="29" s="1"/>
  <c r="D42" i="29" s="1"/>
  <c r="D43" i="29" s="1"/>
  <c r="D44" i="29" s="1"/>
  <c r="D45" i="29" s="1"/>
  <c r="D46" i="29" s="1"/>
  <c r="D47" i="29" s="1"/>
  <c r="D48" i="29" s="1"/>
  <c r="D49" i="29" s="1"/>
  <c r="D50" i="29" s="1"/>
  <c r="D51" i="29" s="1"/>
  <c r="D52" i="29" s="1"/>
  <c r="D53" i="29" s="1"/>
  <c r="D54" i="29" s="1"/>
  <c r="D55" i="29" s="1"/>
  <c r="D56" i="29" s="1"/>
  <c r="D57" i="29" s="1"/>
  <c r="D58" i="29" s="1"/>
  <c r="D59" i="29" s="1"/>
  <c r="D60" i="29" s="1"/>
  <c r="D61" i="29" s="1"/>
  <c r="D62" i="29" s="1"/>
  <c r="D63" i="29" s="1"/>
  <c r="D64" i="29" s="1"/>
  <c r="D65" i="29" s="1"/>
  <c r="D66" i="29" s="1"/>
  <c r="C3" i="29"/>
  <c r="H3" i="29" s="1"/>
  <c r="H4" i="29" s="1"/>
  <c r="H5" i="29" s="1"/>
  <c r="H6" i="29" s="1"/>
  <c r="H7" i="29" s="1"/>
  <c r="H8" i="29" s="1"/>
  <c r="H9" i="29" s="1"/>
  <c r="H10" i="29" s="1"/>
  <c r="H11" i="29" s="1"/>
  <c r="H12" i="29" s="1"/>
  <c r="H13" i="29" s="1"/>
  <c r="H14" i="29" s="1"/>
  <c r="H15" i="29" s="1"/>
  <c r="H16" i="29" s="1"/>
  <c r="H17" i="29" s="1"/>
  <c r="H18" i="29" s="1"/>
  <c r="H19" i="29" s="1"/>
  <c r="H20" i="29" s="1"/>
  <c r="H21" i="29" s="1"/>
  <c r="H22" i="29" s="1"/>
  <c r="H23" i="29" s="1"/>
  <c r="H24" i="29" s="1"/>
  <c r="H25" i="29" s="1"/>
  <c r="H26" i="29" s="1"/>
  <c r="H27" i="29" s="1"/>
  <c r="H28" i="29" s="1"/>
  <c r="H29" i="29" s="1"/>
  <c r="H30" i="29" s="1"/>
  <c r="H31" i="29" s="1"/>
  <c r="H32" i="29" s="1"/>
  <c r="H33" i="29" s="1"/>
  <c r="H34" i="29" s="1"/>
  <c r="H35" i="29" s="1"/>
  <c r="H36" i="29" s="1"/>
  <c r="H37" i="29" s="1"/>
  <c r="H38" i="29" s="1"/>
  <c r="H39" i="29" s="1"/>
  <c r="H40" i="29" s="1"/>
  <c r="H41" i="29" s="1"/>
  <c r="H42" i="29" s="1"/>
  <c r="H43" i="29" s="1"/>
  <c r="H44" i="29" s="1"/>
  <c r="H45" i="29" s="1"/>
  <c r="H46" i="29" s="1"/>
  <c r="H47" i="29" s="1"/>
  <c r="H48" i="29" s="1"/>
  <c r="H49" i="29" s="1"/>
  <c r="H50" i="29" s="1"/>
  <c r="H51" i="29" s="1"/>
  <c r="H52" i="29" s="1"/>
  <c r="H53" i="29" s="1"/>
  <c r="H54" i="29" s="1"/>
  <c r="H55" i="29" s="1"/>
  <c r="H56" i="29" s="1"/>
  <c r="H57" i="29" s="1"/>
  <c r="H58" i="29" s="1"/>
  <c r="H59" i="29" s="1"/>
  <c r="H60" i="29" s="1"/>
  <c r="H61" i="29" s="1"/>
  <c r="H62" i="29" s="1"/>
  <c r="H63" i="29" s="1"/>
  <c r="H64" i="29" s="1"/>
  <c r="H65" i="29" s="1"/>
  <c r="H66" i="29" s="1"/>
  <c r="C4" i="29" l="1"/>
  <c r="C5" i="29" s="1"/>
  <c r="C6" i="29" s="1"/>
  <c r="C7" i="29" s="1"/>
  <c r="C8" i="29" s="1"/>
  <c r="C9" i="29" s="1"/>
  <c r="C10" i="29" s="1"/>
  <c r="C11" i="29" s="1"/>
  <c r="C12" i="29" s="1"/>
  <c r="C13" i="29" s="1"/>
  <c r="C14" i="29" s="1"/>
  <c r="C15" i="29" s="1"/>
  <c r="C16" i="29" s="1"/>
  <c r="C17" i="29" s="1"/>
  <c r="C18" i="29" s="1"/>
  <c r="C19" i="29" s="1"/>
  <c r="C20" i="29" s="1"/>
  <c r="C21" i="29" s="1"/>
  <c r="C22" i="29" s="1"/>
  <c r="C23" i="29" s="1"/>
  <c r="C24" i="29" s="1"/>
  <c r="C25" i="29" s="1"/>
  <c r="C26" i="29" s="1"/>
  <c r="C27" i="29" s="1"/>
  <c r="C28" i="29" s="1"/>
  <c r="C29" i="29" s="1"/>
  <c r="C30" i="29" s="1"/>
  <c r="C31" i="29" s="1"/>
  <c r="C32" i="29" s="1"/>
  <c r="C33" i="29" s="1"/>
  <c r="C34" i="29" s="1"/>
  <c r="C35" i="29" s="1"/>
  <c r="C36" i="29" s="1"/>
  <c r="C37" i="29" s="1"/>
  <c r="C38" i="29" s="1"/>
  <c r="C39" i="29" s="1"/>
  <c r="C40" i="29" s="1"/>
  <c r="C41" i="29" s="1"/>
  <c r="C42" i="29" s="1"/>
  <c r="C43" i="29" s="1"/>
  <c r="C44" i="29" s="1"/>
  <c r="C45" i="29" s="1"/>
  <c r="C46" i="29" s="1"/>
  <c r="C47" i="29" s="1"/>
  <c r="C48" i="29" s="1"/>
  <c r="C49" i="29" s="1"/>
  <c r="C50" i="29" s="1"/>
  <c r="C51" i="29" s="1"/>
  <c r="C52" i="29" s="1"/>
  <c r="C53" i="29" s="1"/>
  <c r="C54" i="29" s="1"/>
  <c r="C55" i="29" s="1"/>
  <c r="C56" i="29" s="1"/>
  <c r="C57" i="29" s="1"/>
  <c r="C58" i="29" s="1"/>
  <c r="C59" i="29" s="1"/>
  <c r="C60" i="29" s="1"/>
  <c r="C61" i="29" s="1"/>
  <c r="C62" i="29" s="1"/>
  <c r="C63" i="29" s="1"/>
  <c r="C64" i="29" s="1"/>
  <c r="C65" i="29" s="1"/>
  <c r="C66" i="29" s="1"/>
  <c r="T127" i="28" l="1"/>
  <c r="T126" i="28"/>
  <c r="T125" i="28"/>
  <c r="T124" i="28"/>
  <c r="T123" i="28"/>
  <c r="T122" i="28"/>
  <c r="T121" i="28"/>
  <c r="T120" i="28"/>
  <c r="T119" i="28"/>
  <c r="T118" i="28"/>
  <c r="T117" i="28"/>
  <c r="T116" i="28"/>
  <c r="T115" i="28"/>
  <c r="T114" i="28"/>
  <c r="T113" i="28"/>
  <c r="T112" i="28"/>
  <c r="T111" i="28"/>
  <c r="T110" i="28"/>
  <c r="T109" i="28"/>
  <c r="T108" i="28"/>
  <c r="T107" i="28"/>
  <c r="T106" i="28"/>
  <c r="T105" i="28"/>
  <c r="T104" i="28"/>
  <c r="T103" i="28"/>
  <c r="T102" i="28"/>
  <c r="T101" i="28"/>
  <c r="T100" i="28"/>
  <c r="T99" i="28"/>
  <c r="T98" i="28"/>
  <c r="E98" i="28"/>
  <c r="E99" i="28" s="1"/>
  <c r="E100" i="28" s="1"/>
  <c r="E101" i="28" s="1"/>
  <c r="E102" i="28" s="1"/>
  <c r="E103" i="28" s="1"/>
  <c r="E104" i="28" s="1"/>
  <c r="E105" i="28" s="1"/>
  <c r="E106" i="28" s="1"/>
  <c r="E107" i="28" s="1"/>
  <c r="E108" i="28" s="1"/>
  <c r="E109" i="28" s="1"/>
  <c r="E110" i="28" s="1"/>
  <c r="E111" i="28" s="1"/>
  <c r="E112" i="28" s="1"/>
  <c r="E113" i="28" s="1"/>
  <c r="E114" i="28" s="1"/>
  <c r="E115" i="28" s="1"/>
  <c r="E116" i="28" s="1"/>
  <c r="E117" i="28" s="1"/>
  <c r="E118" i="28" s="1"/>
  <c r="E119" i="28" s="1"/>
  <c r="E120" i="28" s="1"/>
  <c r="E121" i="28" s="1"/>
  <c r="E122" i="28" s="1"/>
  <c r="E123" i="28" s="1"/>
  <c r="E124" i="28" s="1"/>
  <c r="E125" i="28" s="1"/>
  <c r="E126" i="28" s="1"/>
  <c r="E127" i="28" s="1"/>
  <c r="T97" i="28"/>
  <c r="T96" i="28"/>
  <c r="T95" i="28"/>
  <c r="T94" i="28"/>
  <c r="T93" i="28"/>
  <c r="T92" i="28"/>
  <c r="T91" i="28"/>
  <c r="T90" i="28"/>
  <c r="T89" i="28"/>
  <c r="T88" i="28"/>
  <c r="T87" i="28"/>
  <c r="T86" i="28"/>
  <c r="T85" i="28"/>
  <c r="T84" i="28"/>
  <c r="T83" i="28"/>
  <c r="T82" i="28"/>
  <c r="T81" i="28"/>
  <c r="T80" i="28"/>
  <c r="T79" i="28"/>
  <c r="T78" i="28"/>
  <c r="T77" i="28"/>
  <c r="T76" i="28"/>
  <c r="T75" i="28"/>
  <c r="T74" i="28"/>
  <c r="T73" i="28"/>
  <c r="T72" i="28"/>
  <c r="T71" i="28"/>
  <c r="T70" i="28"/>
  <c r="T69" i="28"/>
  <c r="E69" i="28"/>
  <c r="E70" i="28" s="1"/>
  <c r="E71" i="28" s="1"/>
  <c r="E72" i="28" s="1"/>
  <c r="E73" i="28" s="1"/>
  <c r="E74" i="28" s="1"/>
  <c r="E75" i="28" s="1"/>
  <c r="E76" i="28" s="1"/>
  <c r="E77" i="28" s="1"/>
  <c r="E78" i="28" s="1"/>
  <c r="E79" i="28" s="1"/>
  <c r="E80" i="28" s="1"/>
  <c r="E81" i="28" s="1"/>
  <c r="E82" i="28" s="1"/>
  <c r="E83" i="28" s="1"/>
  <c r="E84" i="28" s="1"/>
  <c r="E85" i="28" s="1"/>
  <c r="E86" i="28" s="1"/>
  <c r="E87" i="28" s="1"/>
  <c r="E88" i="28" s="1"/>
  <c r="E89" i="28" s="1"/>
  <c r="E90" i="28" s="1"/>
  <c r="E91" i="28" s="1"/>
  <c r="E92" i="28" s="1"/>
  <c r="E93" i="28" s="1"/>
  <c r="E94" i="28" s="1"/>
  <c r="E95" i="28" s="1"/>
  <c r="E96" i="28" s="1"/>
  <c r="T68" i="28"/>
  <c r="E68" i="28"/>
  <c r="T67" i="28"/>
  <c r="T66" i="28"/>
  <c r="T65" i="28"/>
  <c r="T64" i="28"/>
  <c r="T63" i="28"/>
  <c r="T62" i="28"/>
  <c r="T61" i="28"/>
  <c r="T60" i="28"/>
  <c r="T59" i="28"/>
  <c r="T58" i="28"/>
  <c r="T57" i="28"/>
  <c r="T56" i="28"/>
  <c r="T55" i="28"/>
  <c r="T54" i="28"/>
  <c r="T53" i="28"/>
  <c r="T52" i="28"/>
  <c r="T51" i="28"/>
  <c r="T50" i="28"/>
  <c r="T49" i="28"/>
  <c r="T48" i="28"/>
  <c r="T47" i="28"/>
  <c r="T46" i="28"/>
  <c r="T45" i="28"/>
  <c r="T44" i="28"/>
  <c r="T43" i="28"/>
  <c r="T42" i="28"/>
  <c r="T41" i="28"/>
  <c r="T40" i="28"/>
  <c r="F40" i="28"/>
  <c r="F41" i="28" s="1"/>
  <c r="F42" i="28" s="1"/>
  <c r="F43" i="28" s="1"/>
  <c r="F44" i="28" s="1"/>
  <c r="F45" i="28" s="1"/>
  <c r="F46" i="28" s="1"/>
  <c r="F47" i="28" s="1"/>
  <c r="F48" i="28" s="1"/>
  <c r="F49" i="28" s="1"/>
  <c r="F50" i="28" s="1"/>
  <c r="F51" i="28" s="1"/>
  <c r="F52" i="28" s="1"/>
  <c r="F53" i="28" s="1"/>
  <c r="F54" i="28" s="1"/>
  <c r="F55" i="28" s="1"/>
  <c r="F56" i="28" s="1"/>
  <c r="F57" i="28" s="1"/>
  <c r="F58" i="28" s="1"/>
  <c r="F59" i="28" s="1"/>
  <c r="F60" i="28" s="1"/>
  <c r="F61" i="28" s="1"/>
  <c r="F62" i="28" s="1"/>
  <c r="F63" i="28" s="1"/>
  <c r="F64" i="28" s="1"/>
  <c r="F65" i="28" s="1"/>
  <c r="F66" i="28" s="1"/>
  <c r="F67" i="28" s="1"/>
  <c r="F68" i="28" s="1"/>
  <c r="F69" i="28" s="1"/>
  <c r="F70" i="28" s="1"/>
  <c r="F71" i="28" s="1"/>
  <c r="F72" i="28" s="1"/>
  <c r="F73" i="28" s="1"/>
  <c r="F74" i="28" s="1"/>
  <c r="F75" i="28" s="1"/>
  <c r="F76" i="28" s="1"/>
  <c r="F77" i="28" s="1"/>
  <c r="F78" i="28" s="1"/>
  <c r="F79" i="28" s="1"/>
  <c r="F80" i="28" s="1"/>
  <c r="F81" i="28" s="1"/>
  <c r="F82" i="28" s="1"/>
  <c r="F83" i="28" s="1"/>
  <c r="F84" i="28" s="1"/>
  <c r="F85" i="28" s="1"/>
  <c r="F86" i="28" s="1"/>
  <c r="F87" i="28" s="1"/>
  <c r="F88" i="28" s="1"/>
  <c r="F89" i="28" s="1"/>
  <c r="F90" i="28" s="1"/>
  <c r="F91" i="28" s="1"/>
  <c r="F92" i="28" s="1"/>
  <c r="F93" i="28" s="1"/>
  <c r="F94" i="28" s="1"/>
  <c r="F95" i="28" s="1"/>
  <c r="F96" i="28" s="1"/>
  <c r="F97" i="28" s="1"/>
  <c r="F98" i="28" s="1"/>
  <c r="F99" i="28" s="1"/>
  <c r="F100" i="28" s="1"/>
  <c r="F101" i="28" s="1"/>
  <c r="F102" i="28" s="1"/>
  <c r="F103" i="28" s="1"/>
  <c r="F104" i="28" s="1"/>
  <c r="F105" i="28" s="1"/>
  <c r="F106" i="28" s="1"/>
  <c r="F107" i="28" s="1"/>
  <c r="F108" i="28" s="1"/>
  <c r="F109" i="28" s="1"/>
  <c r="F110" i="28" s="1"/>
  <c r="F111" i="28" s="1"/>
  <c r="F112" i="28" s="1"/>
  <c r="F113" i="28" s="1"/>
  <c r="F114" i="28" s="1"/>
  <c r="F115" i="28" s="1"/>
  <c r="F116" i="28" s="1"/>
  <c r="F117" i="28" s="1"/>
  <c r="F118" i="28" s="1"/>
  <c r="F119" i="28" s="1"/>
  <c r="F120" i="28" s="1"/>
  <c r="F121" i="28" s="1"/>
  <c r="F122" i="28" s="1"/>
  <c r="F123" i="28" s="1"/>
  <c r="F124" i="28" s="1"/>
  <c r="F125" i="28" s="1"/>
  <c r="F126" i="28" s="1"/>
  <c r="F127" i="28" s="1"/>
  <c r="T39" i="28"/>
  <c r="T38" i="28"/>
  <c r="F38" i="28"/>
  <c r="F39" i="28" s="1"/>
  <c r="E38" i="28"/>
  <c r="E39" i="28" s="1"/>
  <c r="E40" i="28" s="1"/>
  <c r="E41" i="28" s="1"/>
  <c r="E42" i="28" s="1"/>
  <c r="E43" i="28" s="1"/>
  <c r="E44" i="28" s="1"/>
  <c r="E45" i="28" s="1"/>
  <c r="E46" i="28" s="1"/>
  <c r="E47" i="28" s="1"/>
  <c r="E48" i="28" s="1"/>
  <c r="E49" i="28" s="1"/>
  <c r="E50" i="28" s="1"/>
  <c r="E51" i="28" s="1"/>
  <c r="E52" i="28" s="1"/>
  <c r="E53" i="28" s="1"/>
  <c r="E54" i="28" s="1"/>
  <c r="E55" i="28" s="1"/>
  <c r="E56" i="28" s="1"/>
  <c r="E57" i="28" s="1"/>
  <c r="E58" i="28" s="1"/>
  <c r="E59" i="28" s="1"/>
  <c r="E60" i="28" s="1"/>
  <c r="E61" i="28" s="1"/>
  <c r="E62" i="28" s="1"/>
  <c r="E63" i="28" s="1"/>
  <c r="E64" i="28" s="1"/>
  <c r="E65" i="28" s="1"/>
  <c r="E66" i="28" s="1"/>
  <c r="T37" i="28"/>
  <c r="T36" i="28"/>
  <c r="T35" i="28"/>
  <c r="T34" i="28"/>
  <c r="T33" i="28"/>
  <c r="T32" i="28"/>
  <c r="T31" i="28"/>
  <c r="T30" i="28"/>
  <c r="T29" i="28"/>
  <c r="T28" i="28"/>
  <c r="T27" i="28"/>
  <c r="T26" i="28"/>
  <c r="T25" i="28"/>
  <c r="T24" i="28"/>
  <c r="T23" i="28"/>
  <c r="T22" i="28"/>
  <c r="T21" i="28"/>
  <c r="T20" i="28"/>
  <c r="T19" i="28"/>
  <c r="T18" i="28"/>
  <c r="T17" i="28"/>
  <c r="T16" i="28"/>
  <c r="T15" i="28"/>
  <c r="T13" i="28"/>
  <c r="T12" i="28"/>
  <c r="T11" i="28"/>
  <c r="T10" i="28"/>
  <c r="T9" i="28"/>
  <c r="T8" i="28"/>
  <c r="T7" i="28"/>
  <c r="E7" i="28"/>
  <c r="E8" i="28" s="1"/>
  <c r="E9" i="28" s="1"/>
  <c r="E10" i="28" s="1"/>
  <c r="E11" i="28" s="1"/>
  <c r="E12" i="28" s="1"/>
  <c r="E13" i="28" s="1"/>
  <c r="E14" i="28" s="1"/>
  <c r="E15" i="28" s="1"/>
  <c r="E16" i="28" s="1"/>
  <c r="E17" i="28" s="1"/>
  <c r="E18" i="28" s="1"/>
  <c r="E19" i="28" s="1"/>
  <c r="E20" i="28" s="1"/>
  <c r="E21" i="28" s="1"/>
  <c r="E22" i="28" s="1"/>
  <c r="E23" i="28" s="1"/>
  <c r="E24" i="28" s="1"/>
  <c r="E25" i="28" s="1"/>
  <c r="E26" i="28" s="1"/>
  <c r="E27" i="28" s="1"/>
  <c r="E28" i="28" s="1"/>
  <c r="E29" i="28" s="1"/>
  <c r="E30" i="28" s="1"/>
  <c r="E31" i="28" s="1"/>
  <c r="E32" i="28" s="1"/>
  <c r="E33" i="28" s="1"/>
  <c r="E34" i="28" s="1"/>
  <c r="E35" i="28" s="1"/>
  <c r="E36" i="28" s="1"/>
  <c r="T6" i="28"/>
  <c r="G6" i="28"/>
  <c r="G7" i="28" s="1"/>
  <c r="G8" i="28" s="1"/>
  <c r="G9" i="28" s="1"/>
  <c r="G10" i="28" s="1"/>
  <c r="G11" i="28" s="1"/>
  <c r="G12" i="28" s="1"/>
  <c r="G13" i="28" s="1"/>
  <c r="G14" i="28" s="1"/>
  <c r="G15" i="28" s="1"/>
  <c r="G16" i="28" s="1"/>
  <c r="G17" i="28" s="1"/>
  <c r="G18" i="28" s="1"/>
  <c r="G19" i="28" s="1"/>
  <c r="G20" i="28" s="1"/>
  <c r="G21" i="28" s="1"/>
  <c r="G22" i="28" s="1"/>
  <c r="G23" i="28" s="1"/>
  <c r="G24" i="28" s="1"/>
  <c r="G25" i="28" s="1"/>
  <c r="G26" i="28" s="1"/>
  <c r="G27" i="28" s="1"/>
  <c r="G28" i="28" s="1"/>
  <c r="G29" i="28" s="1"/>
  <c r="G30" i="28" s="1"/>
  <c r="G31" i="28" s="1"/>
  <c r="G32" i="28" s="1"/>
  <c r="G33" i="28" s="1"/>
  <c r="G34" i="28" s="1"/>
  <c r="G35" i="28" s="1"/>
  <c r="G36" i="28" s="1"/>
  <c r="G37" i="28" s="1"/>
  <c r="G38" i="28" s="1"/>
  <c r="G39" i="28" s="1"/>
  <c r="G40" i="28" s="1"/>
  <c r="G41" i="28" s="1"/>
  <c r="G42" i="28" s="1"/>
  <c r="G43" i="28" s="1"/>
  <c r="G44" i="28" s="1"/>
  <c r="G45" i="28" s="1"/>
  <c r="G46" i="28" s="1"/>
  <c r="G47" i="28" s="1"/>
  <c r="G48" i="28" s="1"/>
  <c r="G49" i="28" s="1"/>
  <c r="G50" i="28" s="1"/>
  <c r="G51" i="28" s="1"/>
  <c r="G52" i="28" s="1"/>
  <c r="G53" i="28" s="1"/>
  <c r="G54" i="28" s="1"/>
  <c r="G55" i="28" s="1"/>
  <c r="G56" i="28" s="1"/>
  <c r="G57" i="28" s="1"/>
  <c r="G58" i="28" s="1"/>
  <c r="G59" i="28" s="1"/>
  <c r="G60" i="28" s="1"/>
  <c r="G61" i="28" s="1"/>
  <c r="G62" i="28" s="1"/>
  <c r="G63" i="28" s="1"/>
  <c r="G64" i="28" s="1"/>
  <c r="G65" i="28" s="1"/>
  <c r="G66" i="28" s="1"/>
  <c r="G67" i="28" s="1"/>
  <c r="G68" i="28" s="1"/>
  <c r="G69" i="28" s="1"/>
  <c r="G70" i="28" s="1"/>
  <c r="G71" i="28" s="1"/>
  <c r="G72" i="28" s="1"/>
  <c r="G73" i="28" s="1"/>
  <c r="G74" i="28" s="1"/>
  <c r="G75" i="28" s="1"/>
  <c r="G76" i="28" s="1"/>
  <c r="G77" i="28" s="1"/>
  <c r="G78" i="28" s="1"/>
  <c r="G79" i="28" s="1"/>
  <c r="G80" i="28" s="1"/>
  <c r="G81" i="28" s="1"/>
  <c r="G82" i="28" s="1"/>
  <c r="G83" i="28" s="1"/>
  <c r="G84" i="28" s="1"/>
  <c r="G85" i="28" s="1"/>
  <c r="G86" i="28" s="1"/>
  <c r="G87" i="28" s="1"/>
  <c r="G88" i="28" s="1"/>
  <c r="G89" i="28" s="1"/>
  <c r="G90" i="28" s="1"/>
  <c r="G91" i="28" s="1"/>
  <c r="G92" i="28" s="1"/>
  <c r="G93" i="28" s="1"/>
  <c r="G94" i="28" s="1"/>
  <c r="G95" i="28" s="1"/>
  <c r="G96" i="28" s="1"/>
  <c r="G97" i="28" s="1"/>
  <c r="G98" i="28" s="1"/>
  <c r="G99" i="28" s="1"/>
  <c r="G100" i="28" s="1"/>
  <c r="G101" i="28" s="1"/>
  <c r="G102" i="28" s="1"/>
  <c r="G103" i="28" s="1"/>
  <c r="G104" i="28" s="1"/>
  <c r="G105" i="28" s="1"/>
  <c r="G106" i="28" s="1"/>
  <c r="G107" i="28" s="1"/>
  <c r="G108" i="28" s="1"/>
  <c r="G109" i="28" s="1"/>
  <c r="G110" i="28" s="1"/>
  <c r="G111" i="28" s="1"/>
  <c r="G112" i="28" s="1"/>
  <c r="G113" i="28" s="1"/>
  <c r="G114" i="28" s="1"/>
  <c r="G115" i="28" s="1"/>
  <c r="G116" i="28" s="1"/>
  <c r="G117" i="28" s="1"/>
  <c r="G118" i="28" s="1"/>
  <c r="G119" i="28" s="1"/>
  <c r="G120" i="28" s="1"/>
  <c r="G121" i="28" s="1"/>
  <c r="G122" i="28" s="1"/>
  <c r="G123" i="28" s="1"/>
  <c r="G124" i="28" s="1"/>
  <c r="G125" i="28" s="1"/>
  <c r="G126" i="28" s="1"/>
  <c r="F6" i="28"/>
  <c r="F7" i="28" s="1"/>
  <c r="F8" i="28" s="1"/>
  <c r="F9" i="28" s="1"/>
  <c r="F10" i="28" s="1"/>
  <c r="F11" i="28" s="1"/>
  <c r="F12" i="28" s="1"/>
  <c r="F13" i="28" s="1"/>
  <c r="F14" i="28" s="1"/>
  <c r="F15" i="28" s="1"/>
  <c r="F16" i="28" s="1"/>
  <c r="F17" i="28" s="1"/>
  <c r="F18" i="28" s="1"/>
  <c r="F19" i="28" s="1"/>
  <c r="F20" i="28" s="1"/>
  <c r="F21" i="28" s="1"/>
  <c r="F22" i="28" s="1"/>
  <c r="F23" i="28" s="1"/>
  <c r="F24" i="28" s="1"/>
  <c r="F25" i="28" s="1"/>
  <c r="F26" i="28" s="1"/>
  <c r="F27" i="28" s="1"/>
  <c r="F28" i="28" s="1"/>
  <c r="F29" i="28" s="1"/>
  <c r="F30" i="28" s="1"/>
  <c r="F31" i="28" s="1"/>
  <c r="F32" i="28" s="1"/>
  <c r="F33" i="28" s="1"/>
  <c r="F34" i="28" s="1"/>
  <c r="F35" i="28" s="1"/>
  <c r="F36" i="28" s="1"/>
  <c r="E6" i="28"/>
  <c r="T5" i="28"/>
  <c r="B5" i="28"/>
  <c r="B6" i="28" s="1"/>
  <c r="B7" i="28" s="1"/>
  <c r="B8" i="28" s="1"/>
  <c r="B9" i="28" s="1"/>
  <c r="B10" i="28" s="1"/>
  <c r="B11" i="28" s="1"/>
  <c r="B12" i="28" s="1"/>
  <c r="B13" i="28" s="1"/>
  <c r="B14" i="28" s="1"/>
  <c r="B15" i="28" s="1"/>
  <c r="B16" i="28" s="1"/>
  <c r="B17" i="28" s="1"/>
  <c r="B18" i="28" s="1"/>
  <c r="B19" i="28" s="1"/>
  <c r="B20" i="28" s="1"/>
  <c r="B21" i="28" s="1"/>
  <c r="B22" i="28" s="1"/>
  <c r="B23" i="28" s="1"/>
  <c r="B24" i="28" s="1"/>
  <c r="B25" i="28" s="1"/>
  <c r="B26" i="28" s="1"/>
  <c r="B27" i="28" s="1"/>
  <c r="B28" i="28" s="1"/>
  <c r="B29" i="28" s="1"/>
  <c r="B30" i="28" s="1"/>
  <c r="B31" i="28" s="1"/>
  <c r="B32" i="28" s="1"/>
  <c r="B33" i="28" s="1"/>
  <c r="B34" i="28" s="1"/>
  <c r="B35" i="28" s="1"/>
  <c r="B36" i="28" s="1"/>
  <c r="B37" i="28" s="1"/>
  <c r="B38" i="28" s="1"/>
  <c r="B39" i="28" s="1"/>
  <c r="B40" i="28" s="1"/>
  <c r="B41" i="28" s="1"/>
  <c r="B42" i="28" s="1"/>
  <c r="B43" i="28" s="1"/>
  <c r="B44" i="28" s="1"/>
  <c r="B45" i="28" s="1"/>
  <c r="B46" i="28" s="1"/>
  <c r="B47" i="28" s="1"/>
  <c r="B48" i="28" s="1"/>
  <c r="B49" i="28" s="1"/>
  <c r="B50" i="28" s="1"/>
  <c r="B51" i="28" s="1"/>
  <c r="B52" i="28" s="1"/>
  <c r="B53" i="28" s="1"/>
  <c r="B54" i="28" s="1"/>
  <c r="B55" i="28" s="1"/>
  <c r="B56" i="28" s="1"/>
  <c r="B57" i="28" s="1"/>
  <c r="B58" i="28" s="1"/>
  <c r="B59" i="28" s="1"/>
  <c r="B60" i="28" s="1"/>
  <c r="B61" i="28" s="1"/>
  <c r="B62" i="28" s="1"/>
  <c r="B63" i="28" s="1"/>
  <c r="B64" i="28" s="1"/>
  <c r="B65" i="28" s="1"/>
  <c r="B66" i="28" s="1"/>
  <c r="B67" i="28" s="1"/>
  <c r="B68" i="28" s="1"/>
  <c r="B69" i="28" s="1"/>
  <c r="B70" i="28" s="1"/>
  <c r="B71" i="28" s="1"/>
  <c r="B72" i="28" s="1"/>
  <c r="B73" i="28" s="1"/>
  <c r="B74" i="28" s="1"/>
  <c r="B75" i="28" s="1"/>
  <c r="B76" i="28" s="1"/>
  <c r="B77" i="28" s="1"/>
  <c r="B78" i="28" s="1"/>
  <c r="B79" i="28" s="1"/>
  <c r="B80" i="28" s="1"/>
  <c r="B81" i="28" s="1"/>
  <c r="B82" i="28" s="1"/>
  <c r="B83" i="28" s="1"/>
  <c r="B84" i="28" s="1"/>
  <c r="B85" i="28" s="1"/>
  <c r="B86" i="28" s="1"/>
  <c r="B87" i="28" s="1"/>
  <c r="B88" i="28" s="1"/>
  <c r="B89" i="28" s="1"/>
  <c r="B90" i="28" s="1"/>
  <c r="B91" i="28" s="1"/>
  <c r="B92" i="28" s="1"/>
  <c r="B93" i="28" s="1"/>
  <c r="B94" i="28" s="1"/>
  <c r="B95" i="28" s="1"/>
  <c r="B96" i="28" s="1"/>
  <c r="B97" i="28" s="1"/>
  <c r="B98" i="28" s="1"/>
  <c r="B99" i="28" s="1"/>
  <c r="B100" i="28" s="1"/>
  <c r="B101" i="28" s="1"/>
  <c r="B102" i="28" s="1"/>
  <c r="B103" i="28" s="1"/>
  <c r="B104" i="28" s="1"/>
  <c r="B105" i="28" s="1"/>
  <c r="B106" i="28" s="1"/>
  <c r="B107" i="28" s="1"/>
  <c r="B108" i="28" s="1"/>
  <c r="B109" i="28" s="1"/>
  <c r="B110" i="28" s="1"/>
  <c r="B111" i="28" s="1"/>
  <c r="B112" i="28" s="1"/>
  <c r="B113" i="28" s="1"/>
  <c r="B114" i="28" s="1"/>
  <c r="B115" i="28" s="1"/>
  <c r="B116" i="28" s="1"/>
  <c r="B117" i="28" s="1"/>
  <c r="B118" i="28" s="1"/>
  <c r="B119" i="28" s="1"/>
  <c r="B120" i="28" s="1"/>
  <c r="B121" i="28" s="1"/>
  <c r="B122" i="28" s="1"/>
  <c r="B123" i="28" s="1"/>
  <c r="B124" i="28" s="1"/>
  <c r="B125" i="28" s="1"/>
  <c r="B126" i="28" s="1"/>
  <c r="B127" i="28" s="1"/>
  <c r="T4" i="28"/>
  <c r="B4" i="28"/>
  <c r="T3" i="28"/>
  <c r="D3" i="28"/>
  <c r="D4" i="28" s="1"/>
  <c r="D5" i="28" s="1"/>
  <c r="D6" i="28" s="1"/>
  <c r="D7" i="28" s="1"/>
  <c r="D8" i="28" s="1"/>
  <c r="D9" i="28" s="1"/>
  <c r="D10" i="28" s="1"/>
  <c r="D11" i="28" s="1"/>
  <c r="D12" i="28" s="1"/>
  <c r="D13" i="28" s="1"/>
  <c r="D14" i="28" s="1"/>
  <c r="D15" i="28" s="1"/>
  <c r="D16" i="28" s="1"/>
  <c r="D17" i="28" s="1"/>
  <c r="D18" i="28" s="1"/>
  <c r="D19" i="28" s="1"/>
  <c r="D20" i="28" s="1"/>
  <c r="D21" i="28" s="1"/>
  <c r="D22" i="28" s="1"/>
  <c r="D23" i="28" s="1"/>
  <c r="D24" i="28" s="1"/>
  <c r="D25" i="28" s="1"/>
  <c r="D26" i="28" s="1"/>
  <c r="D27" i="28" s="1"/>
  <c r="D28" i="28" s="1"/>
  <c r="D29" i="28" s="1"/>
  <c r="D30" i="28" s="1"/>
  <c r="D31" i="28" s="1"/>
  <c r="D32" i="28" s="1"/>
  <c r="D33" i="28" s="1"/>
  <c r="D34" i="28" s="1"/>
  <c r="D35" i="28" s="1"/>
  <c r="D36" i="28" s="1"/>
  <c r="D37" i="28" s="1"/>
  <c r="D38" i="28" s="1"/>
  <c r="D39" i="28" s="1"/>
  <c r="D40" i="28" s="1"/>
  <c r="D41" i="28" s="1"/>
  <c r="D42" i="28" s="1"/>
  <c r="D43" i="28" s="1"/>
  <c r="D44" i="28" s="1"/>
  <c r="D45" i="28" s="1"/>
  <c r="D46" i="28" s="1"/>
  <c r="D47" i="28" s="1"/>
  <c r="D48" i="28" s="1"/>
  <c r="D49" i="28" s="1"/>
  <c r="D50" i="28" s="1"/>
  <c r="D51" i="28" s="1"/>
  <c r="D52" i="28" s="1"/>
  <c r="D53" i="28" s="1"/>
  <c r="D54" i="28" s="1"/>
  <c r="D55" i="28" s="1"/>
  <c r="D56" i="28" s="1"/>
  <c r="D57" i="28" s="1"/>
  <c r="D58" i="28" s="1"/>
  <c r="D59" i="28" s="1"/>
  <c r="D60" i="28" s="1"/>
  <c r="D61" i="28" s="1"/>
  <c r="D62" i="28" s="1"/>
  <c r="D63" i="28" s="1"/>
  <c r="D64" i="28" s="1"/>
  <c r="D65" i="28" s="1"/>
  <c r="D66" i="28" s="1"/>
  <c r="D67" i="28" s="1"/>
  <c r="D68" i="28" s="1"/>
  <c r="D69" i="28" s="1"/>
  <c r="D70" i="28" s="1"/>
  <c r="D71" i="28" s="1"/>
  <c r="D72" i="28" s="1"/>
  <c r="D73" i="28" s="1"/>
  <c r="D74" i="28" s="1"/>
  <c r="D75" i="28" s="1"/>
  <c r="D76" i="28" s="1"/>
  <c r="D77" i="28" s="1"/>
  <c r="D78" i="28" s="1"/>
  <c r="D79" i="28" s="1"/>
  <c r="D80" i="28" s="1"/>
  <c r="D81" i="28" s="1"/>
  <c r="D82" i="28" s="1"/>
  <c r="D83" i="28" s="1"/>
  <c r="D84" i="28" s="1"/>
  <c r="D85" i="28" s="1"/>
  <c r="D86" i="28" s="1"/>
  <c r="D87" i="28" s="1"/>
  <c r="D88" i="28" s="1"/>
  <c r="D89" i="28" s="1"/>
  <c r="D90" i="28" s="1"/>
  <c r="D91" i="28" s="1"/>
  <c r="D92" i="28" s="1"/>
  <c r="D93" i="28" s="1"/>
  <c r="D94" i="28" s="1"/>
  <c r="D95" i="28" s="1"/>
  <c r="D96" i="28" s="1"/>
  <c r="D97" i="28" s="1"/>
  <c r="D98" i="28" s="1"/>
  <c r="D99" i="28" s="1"/>
  <c r="D100" i="28" s="1"/>
  <c r="D101" i="28" s="1"/>
  <c r="D102" i="28" s="1"/>
  <c r="D103" i="28" s="1"/>
  <c r="D104" i="28" s="1"/>
  <c r="D105" i="28" s="1"/>
  <c r="D106" i="28" s="1"/>
  <c r="D107" i="28" s="1"/>
  <c r="D108" i="28" s="1"/>
  <c r="D109" i="28" s="1"/>
  <c r="D110" i="28" s="1"/>
  <c r="D111" i="28" s="1"/>
  <c r="D112" i="28" s="1"/>
  <c r="D113" i="28" s="1"/>
  <c r="D114" i="28" s="1"/>
  <c r="D115" i="28" s="1"/>
  <c r="D116" i="28" s="1"/>
  <c r="D117" i="28" s="1"/>
  <c r="D118" i="28" s="1"/>
  <c r="D119" i="28" s="1"/>
  <c r="D120" i="28" s="1"/>
  <c r="D121" i="28" s="1"/>
  <c r="D122" i="28" s="1"/>
  <c r="D123" i="28" s="1"/>
  <c r="D124" i="28" s="1"/>
  <c r="D125" i="28" s="1"/>
  <c r="D126" i="28" s="1"/>
  <c r="D127" i="28" s="1"/>
  <c r="C3" i="28"/>
  <c r="C4" i="28" l="1"/>
  <c r="C5" i="28" s="1"/>
  <c r="C6" i="28" s="1"/>
  <c r="C7" i="28" s="1"/>
  <c r="C8" i="28" s="1"/>
  <c r="C9" i="28" s="1"/>
  <c r="C10" i="28" s="1"/>
  <c r="C11" i="28" s="1"/>
  <c r="C12" i="28" s="1"/>
  <c r="C13" i="28" s="1"/>
  <c r="C14" i="28" s="1"/>
  <c r="C15" i="28" s="1"/>
  <c r="C16" i="28" s="1"/>
  <c r="C17" i="28" s="1"/>
  <c r="C18" i="28" s="1"/>
  <c r="C19" i="28" s="1"/>
  <c r="C20" i="28" s="1"/>
  <c r="C21" i="28" s="1"/>
  <c r="C22" i="28" s="1"/>
  <c r="C23" i="28" s="1"/>
  <c r="C24" i="28" s="1"/>
  <c r="C25" i="28" s="1"/>
  <c r="C26" i="28" s="1"/>
  <c r="C27" i="28" s="1"/>
  <c r="C28" i="28" s="1"/>
  <c r="C29" i="28" s="1"/>
  <c r="C30" i="28" s="1"/>
  <c r="C31" i="28" s="1"/>
  <c r="C32" i="28" s="1"/>
  <c r="C33" i="28" s="1"/>
  <c r="C34" i="28" s="1"/>
  <c r="C35" i="28" s="1"/>
  <c r="C36" i="28" s="1"/>
  <c r="C37" i="28" s="1"/>
  <c r="C38" i="28" s="1"/>
  <c r="C39" i="28" s="1"/>
  <c r="C40" i="28" s="1"/>
  <c r="C41" i="28" s="1"/>
  <c r="C42" i="28" s="1"/>
  <c r="C43" i="28" s="1"/>
  <c r="C44" i="28" s="1"/>
  <c r="C45" i="28" s="1"/>
  <c r="C46" i="28" s="1"/>
  <c r="C47" i="28" s="1"/>
  <c r="C48" i="28" s="1"/>
  <c r="C49" i="28" s="1"/>
  <c r="C50" i="28" s="1"/>
  <c r="C51" i="28" s="1"/>
  <c r="C52" i="28" s="1"/>
  <c r="C53" i="28" s="1"/>
  <c r="C54" i="28" s="1"/>
  <c r="C55" i="28" s="1"/>
  <c r="C56" i="28" s="1"/>
  <c r="C57" i="28" s="1"/>
  <c r="C58" i="28" s="1"/>
  <c r="C59" i="28" s="1"/>
  <c r="C60" i="28" s="1"/>
  <c r="C61" i="28" s="1"/>
  <c r="C62" i="28" s="1"/>
  <c r="C63" i="28" s="1"/>
  <c r="C64" i="28" s="1"/>
  <c r="C65" i="28" s="1"/>
  <c r="C66" i="28" s="1"/>
  <c r="C67" i="28" s="1"/>
  <c r="C68" i="28" s="1"/>
  <c r="C69" i="28" s="1"/>
  <c r="C70" i="28" s="1"/>
  <c r="C71" i="28" s="1"/>
  <c r="C72" i="28" s="1"/>
  <c r="C73" i="28" s="1"/>
  <c r="C74" i="28" s="1"/>
  <c r="C75" i="28" s="1"/>
  <c r="C76" i="28" s="1"/>
  <c r="C77" i="28" s="1"/>
  <c r="C78" i="28" s="1"/>
  <c r="C79" i="28" s="1"/>
  <c r="C80" i="28" s="1"/>
  <c r="C81" i="28" s="1"/>
  <c r="C82" i="28" s="1"/>
  <c r="C83" i="28" s="1"/>
  <c r="C84" i="28" s="1"/>
  <c r="C85" i="28" s="1"/>
  <c r="C86" i="28" s="1"/>
  <c r="C87" i="28" s="1"/>
  <c r="C88" i="28" s="1"/>
  <c r="C89" i="28" s="1"/>
  <c r="C90" i="28" s="1"/>
  <c r="C91" i="28" s="1"/>
  <c r="C92" i="28" s="1"/>
  <c r="C93" i="28" s="1"/>
  <c r="C94" i="28" s="1"/>
  <c r="C95" i="28" s="1"/>
  <c r="C96" i="28" s="1"/>
  <c r="C97" i="28" s="1"/>
  <c r="C98" i="28" s="1"/>
  <c r="C99" i="28" s="1"/>
  <c r="C100" i="28" s="1"/>
  <c r="C101" i="28" s="1"/>
  <c r="C102" i="28" s="1"/>
  <c r="C103" i="28" s="1"/>
  <c r="C104" i="28" s="1"/>
  <c r="C105" i="28" s="1"/>
  <c r="C106" i="28" s="1"/>
  <c r="C107" i="28" s="1"/>
  <c r="C108" i="28" s="1"/>
  <c r="C109" i="28" s="1"/>
  <c r="C110" i="28" s="1"/>
  <c r="C111" i="28" s="1"/>
  <c r="C112" i="28" s="1"/>
  <c r="C113" i="28" s="1"/>
  <c r="C114" i="28" s="1"/>
  <c r="C115" i="28" s="1"/>
  <c r="C116" i="28" s="1"/>
  <c r="C117" i="28" s="1"/>
  <c r="C118" i="28" s="1"/>
  <c r="C119" i="28" s="1"/>
  <c r="C120" i="28" s="1"/>
  <c r="C121" i="28" s="1"/>
  <c r="C122" i="28" s="1"/>
  <c r="C123" i="28" s="1"/>
  <c r="C124" i="28" s="1"/>
  <c r="C125" i="28" s="1"/>
  <c r="C126" i="28" s="1"/>
  <c r="C127" i="28" s="1"/>
  <c r="H3" i="28"/>
  <c r="H4" i="28" s="1"/>
  <c r="H5" i="28" s="1"/>
  <c r="H6" i="28" s="1"/>
  <c r="H7" i="28" s="1"/>
  <c r="H8" i="28" s="1"/>
  <c r="H9" i="28" s="1"/>
  <c r="H10" i="28" s="1"/>
  <c r="H11" i="28" s="1"/>
  <c r="H12" i="28" s="1"/>
  <c r="H13" i="28" s="1"/>
  <c r="H14" i="28" s="1"/>
  <c r="H15" i="28" s="1"/>
  <c r="H16" i="28" s="1"/>
  <c r="H17" i="28" s="1"/>
  <c r="H18" i="28" s="1"/>
  <c r="H19" i="28" s="1"/>
  <c r="H20" i="28" s="1"/>
  <c r="H21" i="28" s="1"/>
  <c r="H22" i="28" s="1"/>
  <c r="H23" i="28" s="1"/>
  <c r="H24" i="28" s="1"/>
  <c r="H25" i="28" s="1"/>
  <c r="H26" i="28" s="1"/>
  <c r="H27" i="28" s="1"/>
  <c r="H28" i="28" s="1"/>
  <c r="H29" i="28" s="1"/>
  <c r="H30" i="28" s="1"/>
  <c r="H31" i="28" s="1"/>
  <c r="H32" i="28" s="1"/>
  <c r="H33" i="28" s="1"/>
  <c r="H34" i="28" s="1"/>
  <c r="H35" i="28" s="1"/>
  <c r="H36" i="28" s="1"/>
  <c r="H37" i="28" s="1"/>
  <c r="H38" i="28" s="1"/>
  <c r="H39" i="28" s="1"/>
  <c r="H40" i="28" s="1"/>
  <c r="H41" i="28" s="1"/>
  <c r="H42" i="28" s="1"/>
  <c r="H43" i="28" s="1"/>
  <c r="H44" i="28" s="1"/>
  <c r="H45" i="28" s="1"/>
  <c r="H46" i="28" s="1"/>
  <c r="H47" i="28" s="1"/>
  <c r="H48" i="28" s="1"/>
  <c r="H49" i="28" s="1"/>
  <c r="H50" i="28" s="1"/>
  <c r="H51" i="28" s="1"/>
  <c r="H52" i="28" s="1"/>
  <c r="H53" i="28" s="1"/>
  <c r="H54" i="28" s="1"/>
  <c r="H55" i="28" s="1"/>
  <c r="H56" i="28" s="1"/>
  <c r="H57" i="28" s="1"/>
  <c r="H58" i="28" s="1"/>
  <c r="H59" i="28" s="1"/>
  <c r="H60" i="28" s="1"/>
  <c r="H61" i="28" s="1"/>
  <c r="H62" i="28" s="1"/>
  <c r="H63" i="28" s="1"/>
  <c r="H64" i="28" s="1"/>
  <c r="H65" i="28" s="1"/>
  <c r="H66" i="28" s="1"/>
  <c r="H67" i="28" s="1"/>
  <c r="H68" i="28" s="1"/>
  <c r="H69" i="28" s="1"/>
  <c r="H70" i="28" s="1"/>
  <c r="H71" i="28" s="1"/>
  <c r="H72" i="28" s="1"/>
  <c r="H73" i="28" s="1"/>
  <c r="H74" i="28" s="1"/>
  <c r="H75" i="28" s="1"/>
  <c r="H76" i="28" s="1"/>
  <c r="H77" i="28" s="1"/>
  <c r="H78" i="28" s="1"/>
  <c r="H79" i="28" s="1"/>
  <c r="H80" i="28" s="1"/>
  <c r="H81" i="28" s="1"/>
  <c r="H82" i="28" s="1"/>
  <c r="H83" i="28" s="1"/>
  <c r="H84" i="28" s="1"/>
  <c r="H85" i="28" s="1"/>
  <c r="H86" i="28" s="1"/>
  <c r="H87" i="28" s="1"/>
  <c r="H88" i="28" s="1"/>
  <c r="H89" i="28" s="1"/>
  <c r="H90" i="28" s="1"/>
  <c r="H91" i="28" s="1"/>
  <c r="H92" i="28" s="1"/>
  <c r="H93" i="28" s="1"/>
  <c r="H94" i="28" s="1"/>
  <c r="H95" i="28" s="1"/>
  <c r="H96" i="28" s="1"/>
  <c r="H97" i="28" s="1"/>
  <c r="H98" i="28" s="1"/>
  <c r="H99" i="28" s="1"/>
  <c r="H100" i="28" s="1"/>
  <c r="H101" i="28" s="1"/>
  <c r="H102" i="28" s="1"/>
  <c r="H103" i="28" s="1"/>
  <c r="H104" i="28" s="1"/>
  <c r="H105" i="28" s="1"/>
  <c r="H106" i="28" s="1"/>
  <c r="H107" i="28" s="1"/>
  <c r="H108" i="28" s="1"/>
  <c r="H109" i="28" s="1"/>
  <c r="H110" i="28" s="1"/>
  <c r="H111" i="28" s="1"/>
  <c r="H112" i="28" s="1"/>
  <c r="H113" i="28" s="1"/>
  <c r="H114" i="28" s="1"/>
  <c r="H115" i="28" s="1"/>
  <c r="H116" i="28" s="1"/>
  <c r="H117" i="28" s="1"/>
  <c r="H118" i="28" s="1"/>
  <c r="H119" i="28" s="1"/>
  <c r="H120" i="28" s="1"/>
  <c r="H121" i="28" s="1"/>
  <c r="H122" i="28" s="1"/>
  <c r="H123" i="28" s="1"/>
  <c r="H124" i="28" s="1"/>
  <c r="H125" i="28" s="1"/>
  <c r="H126" i="28" s="1"/>
  <c r="H127" i="28" s="1"/>
  <c r="T54" i="27" l="1"/>
  <c r="T53" i="27"/>
  <c r="T52" i="27"/>
  <c r="T51" i="27"/>
  <c r="T50" i="27"/>
  <c r="T49" i="27"/>
  <c r="T48" i="27"/>
  <c r="T47" i="27"/>
  <c r="T46" i="27"/>
  <c r="T45" i="27"/>
  <c r="T44" i="27"/>
  <c r="T43" i="27"/>
  <c r="T42" i="27"/>
  <c r="T41" i="27"/>
  <c r="T40" i="27"/>
  <c r="T39" i="27"/>
  <c r="T38" i="27"/>
  <c r="T37" i="27"/>
  <c r="T36" i="27"/>
  <c r="T35" i="27"/>
  <c r="T34" i="27"/>
  <c r="T33" i="27"/>
  <c r="T32" i="27"/>
  <c r="E32" i="27"/>
  <c r="E33" i="27" s="1"/>
  <c r="E34" i="27" s="1"/>
  <c r="E35" i="27" s="1"/>
  <c r="E36" i="27" s="1"/>
  <c r="E37" i="27" s="1"/>
  <c r="E38" i="27" s="1"/>
  <c r="E39" i="27" s="1"/>
  <c r="E40" i="27" s="1"/>
  <c r="E41" i="27" s="1"/>
  <c r="E42" i="27" s="1"/>
  <c r="E43" i="27" s="1"/>
  <c r="E44" i="27" s="1"/>
  <c r="E45" i="27" s="1"/>
  <c r="E46" i="27" s="1"/>
  <c r="E47" i="27" s="1"/>
  <c r="E48" i="27" s="1"/>
  <c r="E49" i="27" s="1"/>
  <c r="E50" i="27" s="1"/>
  <c r="E51" i="27" s="1"/>
  <c r="E52" i="27" s="1"/>
  <c r="E53" i="27" s="1"/>
  <c r="E54" i="27" s="1"/>
  <c r="T31" i="27"/>
  <c r="T30" i="27"/>
  <c r="E30" i="27"/>
  <c r="E31" i="27" s="1"/>
  <c r="T29" i="27"/>
  <c r="T28" i="27"/>
  <c r="T27" i="27"/>
  <c r="T26" i="27"/>
  <c r="T25" i="27"/>
  <c r="T24" i="27"/>
  <c r="T23" i="27"/>
  <c r="T22" i="27"/>
  <c r="T21" i="27"/>
  <c r="T20" i="27"/>
  <c r="T19" i="27"/>
  <c r="T18" i="27"/>
  <c r="T17" i="27"/>
  <c r="T16" i="27"/>
  <c r="T15" i="27"/>
  <c r="T14" i="27"/>
  <c r="T13" i="27"/>
  <c r="T12" i="27"/>
  <c r="T11" i="27"/>
  <c r="T10" i="27"/>
  <c r="T9" i="27"/>
  <c r="T8" i="27"/>
  <c r="T7" i="27"/>
  <c r="T6" i="27"/>
  <c r="T5" i="27"/>
  <c r="T4" i="27"/>
  <c r="G4" i="27"/>
  <c r="G5" i="27" s="1"/>
  <c r="G6" i="27" s="1"/>
  <c r="G7" i="27" s="1"/>
  <c r="G8" i="27" s="1"/>
  <c r="G9" i="27" s="1"/>
  <c r="G10" i="27" s="1"/>
  <c r="G11" i="27" s="1"/>
  <c r="G12" i="27" s="1"/>
  <c r="G13" i="27" s="1"/>
  <c r="G14" i="27" s="1"/>
  <c r="G15" i="27" s="1"/>
  <c r="G16" i="27" s="1"/>
  <c r="G17" i="27" s="1"/>
  <c r="G18" i="27" s="1"/>
  <c r="G19" i="27" s="1"/>
  <c r="G20" i="27" s="1"/>
  <c r="G21" i="27" s="1"/>
  <c r="G22" i="27" s="1"/>
  <c r="G23" i="27" s="1"/>
  <c r="G24" i="27" s="1"/>
  <c r="G25" i="27" s="1"/>
  <c r="G26" i="27" s="1"/>
  <c r="G27" i="27" s="1"/>
  <c r="G28" i="27" s="1"/>
  <c r="G29" i="27" s="1"/>
  <c r="G30" i="27" s="1"/>
  <c r="G31" i="27" s="1"/>
  <c r="G32" i="27" s="1"/>
  <c r="G33" i="27" s="1"/>
  <c r="G34" i="27" s="1"/>
  <c r="G35" i="27" s="1"/>
  <c r="G36" i="27" s="1"/>
  <c r="G37" i="27" s="1"/>
  <c r="G38" i="27" s="1"/>
  <c r="G39" i="27" s="1"/>
  <c r="G40" i="27" s="1"/>
  <c r="G41" i="27" s="1"/>
  <c r="G42" i="27" s="1"/>
  <c r="G43" i="27" s="1"/>
  <c r="G44" i="27" s="1"/>
  <c r="G45" i="27" s="1"/>
  <c r="G46" i="27" s="1"/>
  <c r="G47" i="27" s="1"/>
  <c r="G48" i="27" s="1"/>
  <c r="G49" i="27" s="1"/>
  <c r="G50" i="27" s="1"/>
  <c r="G51" i="27" s="1"/>
  <c r="G52" i="27" s="1"/>
  <c r="G53" i="27" s="1"/>
  <c r="G54" i="27" s="1"/>
  <c r="F4" i="27"/>
  <c r="F5" i="27" s="1"/>
  <c r="F6" i="27" s="1"/>
  <c r="F7" i="27" s="1"/>
  <c r="F8" i="27" s="1"/>
  <c r="F9" i="27" s="1"/>
  <c r="F10" i="27" s="1"/>
  <c r="F11" i="27" s="1"/>
  <c r="F12" i="27" s="1"/>
  <c r="F13" i="27" s="1"/>
  <c r="F14" i="27" s="1"/>
  <c r="F15" i="27" s="1"/>
  <c r="F16" i="27" s="1"/>
  <c r="F17" i="27" s="1"/>
  <c r="F18" i="27" s="1"/>
  <c r="F19" i="27" s="1"/>
  <c r="F20" i="27" s="1"/>
  <c r="F21" i="27" s="1"/>
  <c r="F22" i="27" s="1"/>
  <c r="F23" i="27" s="1"/>
  <c r="F24" i="27" s="1"/>
  <c r="F25" i="27" s="1"/>
  <c r="F26" i="27" s="1"/>
  <c r="F27" i="27" s="1"/>
  <c r="F28" i="27" s="1"/>
  <c r="F29" i="27" s="1"/>
  <c r="F30" i="27" s="1"/>
  <c r="F31" i="27" s="1"/>
  <c r="F32" i="27" s="1"/>
  <c r="F33" i="27" s="1"/>
  <c r="F34" i="27" s="1"/>
  <c r="F35" i="27" s="1"/>
  <c r="F36" i="27" s="1"/>
  <c r="F37" i="27" s="1"/>
  <c r="F38" i="27" s="1"/>
  <c r="F39" i="27" s="1"/>
  <c r="F40" i="27" s="1"/>
  <c r="F41" i="27" s="1"/>
  <c r="F42" i="27" s="1"/>
  <c r="F43" i="27" s="1"/>
  <c r="F44" i="27" s="1"/>
  <c r="F45" i="27" s="1"/>
  <c r="F46" i="27" s="1"/>
  <c r="F47" i="27" s="1"/>
  <c r="F48" i="27" s="1"/>
  <c r="F49" i="27" s="1"/>
  <c r="F50" i="27" s="1"/>
  <c r="F51" i="27" s="1"/>
  <c r="F52" i="27" s="1"/>
  <c r="F53" i="27" s="1"/>
  <c r="F54" i="27" s="1"/>
  <c r="E4" i="27"/>
  <c r="E5" i="27" s="1"/>
  <c r="E6" i="27" s="1"/>
  <c r="E7" i="27" s="1"/>
  <c r="E8" i="27" s="1"/>
  <c r="E9" i="27" s="1"/>
  <c r="E10" i="27" s="1"/>
  <c r="E11" i="27" s="1"/>
  <c r="E12" i="27" s="1"/>
  <c r="E13" i="27" s="1"/>
  <c r="E14" i="27" s="1"/>
  <c r="E15" i="27" s="1"/>
  <c r="E16" i="27" s="1"/>
  <c r="E17" i="27" s="1"/>
  <c r="E18" i="27" s="1"/>
  <c r="E19" i="27" s="1"/>
  <c r="E20" i="27" s="1"/>
  <c r="E21" i="27" s="1"/>
  <c r="E22" i="27" s="1"/>
  <c r="E23" i="27" s="1"/>
  <c r="E24" i="27" s="1"/>
  <c r="E25" i="27" s="1"/>
  <c r="E26" i="27" s="1"/>
  <c r="E27" i="27" s="1"/>
  <c r="E28" i="27" s="1"/>
  <c r="B4" i="27"/>
  <c r="B5" i="27" s="1"/>
  <c r="B6" i="27" s="1"/>
  <c r="B7" i="27" s="1"/>
  <c r="B8" i="27" s="1"/>
  <c r="B9" i="27" s="1"/>
  <c r="B10" i="27" s="1"/>
  <c r="B11" i="27" s="1"/>
  <c r="B12" i="27" s="1"/>
  <c r="B13" i="27" s="1"/>
  <c r="B14" i="27" s="1"/>
  <c r="B15" i="27" s="1"/>
  <c r="B16" i="27" s="1"/>
  <c r="B17" i="27" s="1"/>
  <c r="B18" i="27" s="1"/>
  <c r="B19" i="27" s="1"/>
  <c r="B20" i="27" s="1"/>
  <c r="B21" i="27" s="1"/>
  <c r="B22" i="27" s="1"/>
  <c r="B23" i="27" s="1"/>
  <c r="B24" i="27" s="1"/>
  <c r="B25" i="27" s="1"/>
  <c r="B26" i="27" s="1"/>
  <c r="B27" i="27" s="1"/>
  <c r="B28" i="27" s="1"/>
  <c r="B29" i="27" s="1"/>
  <c r="B30" i="27" s="1"/>
  <c r="B31" i="27" s="1"/>
  <c r="B32" i="27" s="1"/>
  <c r="B33" i="27" s="1"/>
  <c r="B34" i="27" s="1"/>
  <c r="B35" i="27" s="1"/>
  <c r="B36" i="27" s="1"/>
  <c r="B37" i="27" s="1"/>
  <c r="B38" i="27" s="1"/>
  <c r="B39" i="27" s="1"/>
  <c r="B40" i="27" s="1"/>
  <c r="B41" i="27" s="1"/>
  <c r="B42" i="27" s="1"/>
  <c r="B43" i="27" s="1"/>
  <c r="B44" i="27" s="1"/>
  <c r="B45" i="27" s="1"/>
  <c r="B46" i="27" s="1"/>
  <c r="B47" i="27" s="1"/>
  <c r="B48" i="27" s="1"/>
  <c r="B49" i="27" s="1"/>
  <c r="B50" i="27" s="1"/>
  <c r="B51" i="27" s="1"/>
  <c r="B52" i="27" s="1"/>
  <c r="B53" i="27" s="1"/>
  <c r="B54" i="27" s="1"/>
  <c r="T3" i="27"/>
  <c r="D3" i="27"/>
  <c r="D4" i="27" s="1"/>
  <c r="D5" i="27" s="1"/>
  <c r="D6" i="27" s="1"/>
  <c r="D7" i="27" s="1"/>
  <c r="D8" i="27" s="1"/>
  <c r="D9" i="27" s="1"/>
  <c r="D10" i="27" s="1"/>
  <c r="D11" i="27" s="1"/>
  <c r="D12" i="27" s="1"/>
  <c r="D13" i="27" s="1"/>
  <c r="D14" i="27" s="1"/>
  <c r="D15" i="27" s="1"/>
  <c r="D16" i="27" s="1"/>
  <c r="D17" i="27" s="1"/>
  <c r="D18" i="27" s="1"/>
  <c r="D19" i="27" s="1"/>
  <c r="D20" i="27" s="1"/>
  <c r="D21" i="27" s="1"/>
  <c r="D22" i="27" s="1"/>
  <c r="D23" i="27" s="1"/>
  <c r="D24" i="27" s="1"/>
  <c r="D25" i="27" s="1"/>
  <c r="D26" i="27" s="1"/>
  <c r="D27" i="27" s="1"/>
  <c r="D28" i="27" s="1"/>
  <c r="D29" i="27" s="1"/>
  <c r="D30" i="27" s="1"/>
  <c r="D31" i="27" s="1"/>
  <c r="D32" i="27" s="1"/>
  <c r="D33" i="27" s="1"/>
  <c r="D34" i="27" s="1"/>
  <c r="D35" i="27" s="1"/>
  <c r="D36" i="27" s="1"/>
  <c r="D37" i="27" s="1"/>
  <c r="D38" i="27" s="1"/>
  <c r="D39" i="27" s="1"/>
  <c r="D40" i="27" s="1"/>
  <c r="D41" i="27" s="1"/>
  <c r="D42" i="27" s="1"/>
  <c r="D43" i="27" s="1"/>
  <c r="D44" i="27" s="1"/>
  <c r="D45" i="27" s="1"/>
  <c r="D46" i="27" s="1"/>
  <c r="D47" i="27" s="1"/>
  <c r="D48" i="27" s="1"/>
  <c r="D49" i="27" s="1"/>
  <c r="D50" i="27" s="1"/>
  <c r="D51" i="27" s="1"/>
  <c r="D52" i="27" s="1"/>
  <c r="D53" i="27" s="1"/>
  <c r="D54" i="27" s="1"/>
  <c r="C3" i="27"/>
  <c r="C4" i="27" s="1"/>
  <c r="C5" i="27" s="1"/>
  <c r="C6" i="27" s="1"/>
  <c r="C7" i="27" s="1"/>
  <c r="C8" i="27" s="1"/>
  <c r="C9" i="27" s="1"/>
  <c r="C10" i="27" s="1"/>
  <c r="C11" i="27" s="1"/>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C41" i="27" s="1"/>
  <c r="C42" i="27" s="1"/>
  <c r="C43" i="27" s="1"/>
  <c r="C44" i="27" s="1"/>
  <c r="C45" i="27" s="1"/>
  <c r="C46" i="27" s="1"/>
  <c r="C47" i="27" s="1"/>
  <c r="C48" i="27" s="1"/>
  <c r="C49" i="27" s="1"/>
  <c r="C50" i="27" s="1"/>
  <c r="C51" i="27" s="1"/>
  <c r="C52" i="27" s="1"/>
  <c r="C53" i="27" s="1"/>
  <c r="C54" i="27" s="1"/>
  <c r="H3" i="27" l="1"/>
  <c r="H4" i="27" s="1"/>
  <c r="H5" i="27" s="1"/>
  <c r="H6" i="27" s="1"/>
  <c r="H7" i="27" s="1"/>
  <c r="H8" i="27" s="1"/>
  <c r="H9" i="27" s="1"/>
  <c r="H10" i="27" s="1"/>
  <c r="H11" i="27" s="1"/>
  <c r="H12" i="27" s="1"/>
  <c r="H13" i="27" s="1"/>
  <c r="H14" i="27" s="1"/>
  <c r="H15" i="27" s="1"/>
  <c r="H16" i="27" s="1"/>
  <c r="H17" i="27" s="1"/>
  <c r="H18" i="27" s="1"/>
  <c r="H19" i="27" s="1"/>
  <c r="H20" i="27" s="1"/>
  <c r="H21" i="27" s="1"/>
  <c r="H22" i="27" s="1"/>
  <c r="H23" i="27" s="1"/>
  <c r="H24" i="27" s="1"/>
  <c r="H25" i="27" s="1"/>
  <c r="H26" i="27" s="1"/>
  <c r="H27" i="27" s="1"/>
  <c r="H28" i="27" s="1"/>
  <c r="H29" i="27" s="1"/>
  <c r="H30" i="27" s="1"/>
  <c r="H31" i="27" s="1"/>
  <c r="H32" i="27" s="1"/>
  <c r="H33" i="27" s="1"/>
  <c r="H34" i="27" s="1"/>
  <c r="H35" i="27" s="1"/>
  <c r="H36" i="27" s="1"/>
  <c r="H37" i="27" s="1"/>
  <c r="H38" i="27" s="1"/>
  <c r="H39" i="27" s="1"/>
  <c r="H40" i="27" s="1"/>
  <c r="H41" i="27" s="1"/>
  <c r="H42" i="27" s="1"/>
  <c r="H43" i="27" s="1"/>
  <c r="H44" i="27" s="1"/>
  <c r="H45" i="27" s="1"/>
  <c r="H46" i="27" s="1"/>
  <c r="H47" i="27" s="1"/>
  <c r="H48" i="27" s="1"/>
  <c r="H49" i="27" s="1"/>
  <c r="H50" i="27" s="1"/>
  <c r="H51" i="27" s="1"/>
  <c r="H52" i="27" s="1"/>
  <c r="H53" i="27" s="1"/>
  <c r="H54" i="27" s="1"/>
  <c r="T38" i="26" l="1"/>
  <c r="T37" i="26"/>
  <c r="T36" i="26"/>
  <c r="T35" i="26"/>
  <c r="T34" i="26"/>
  <c r="T33" i="26"/>
  <c r="T32" i="26"/>
  <c r="T31" i="26"/>
  <c r="T30" i="26"/>
  <c r="T29" i="26"/>
  <c r="T28" i="26"/>
  <c r="T27" i="26"/>
  <c r="T26" i="26"/>
  <c r="T25" i="26"/>
  <c r="T24" i="26"/>
  <c r="T23" i="26"/>
  <c r="T22" i="26"/>
  <c r="T21" i="26"/>
  <c r="T20" i="26"/>
  <c r="E20" i="26"/>
  <c r="E21" i="26" s="1"/>
  <c r="E22" i="26" s="1"/>
  <c r="E23" i="26" s="1"/>
  <c r="E24" i="26" s="1"/>
  <c r="E25" i="26" s="1"/>
  <c r="E26" i="26" s="1"/>
  <c r="E27" i="26" s="1"/>
  <c r="E28" i="26" s="1"/>
  <c r="E29" i="26" s="1"/>
  <c r="E30" i="26" s="1"/>
  <c r="E31" i="26" s="1"/>
  <c r="E32" i="26" s="1"/>
  <c r="E33" i="26" s="1"/>
  <c r="E34" i="26" s="1"/>
  <c r="E35" i="26" s="1"/>
  <c r="E36" i="26" s="1"/>
  <c r="E37" i="26" s="1"/>
  <c r="E38" i="26" s="1"/>
  <c r="T19" i="26"/>
  <c r="T18" i="26"/>
  <c r="T17" i="26"/>
  <c r="T16" i="26"/>
  <c r="T15" i="26"/>
  <c r="T14" i="26"/>
  <c r="T13" i="26"/>
  <c r="T12" i="26"/>
  <c r="T11" i="26"/>
  <c r="T10" i="26"/>
  <c r="T9" i="26"/>
  <c r="T8" i="26"/>
  <c r="T7" i="26"/>
  <c r="T6" i="26"/>
  <c r="T5" i="26"/>
  <c r="E5" i="26"/>
  <c r="E6" i="26" s="1"/>
  <c r="E7" i="26" s="1"/>
  <c r="E8" i="26" s="1"/>
  <c r="E9" i="26" s="1"/>
  <c r="E10" i="26" s="1"/>
  <c r="E11" i="26" s="1"/>
  <c r="E12" i="26" s="1"/>
  <c r="E13" i="26" s="1"/>
  <c r="E14" i="26" s="1"/>
  <c r="E15" i="26" s="1"/>
  <c r="E16" i="26" s="1"/>
  <c r="E17" i="26" s="1"/>
  <c r="E18" i="26" s="1"/>
  <c r="T4" i="26"/>
  <c r="G4" i="26"/>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F4" i="26"/>
  <c r="F5" i="26" s="1"/>
  <c r="F6" i="26" s="1"/>
  <c r="F7" i="26" s="1"/>
  <c r="F8" i="26" s="1"/>
  <c r="F9" i="26" s="1"/>
  <c r="F10" i="26" s="1"/>
  <c r="F11" i="26" s="1"/>
  <c r="F12" i="26" s="1"/>
  <c r="F13" i="26" s="1"/>
  <c r="F14" i="26" s="1"/>
  <c r="F15" i="26" s="1"/>
  <c r="F16" i="26" s="1"/>
  <c r="F17" i="26" s="1"/>
  <c r="F18" i="26" s="1"/>
  <c r="F19" i="26" s="1"/>
  <c r="F20" i="26" s="1"/>
  <c r="F21" i="26" s="1"/>
  <c r="F22" i="26" s="1"/>
  <c r="F23" i="26" s="1"/>
  <c r="F24" i="26" s="1"/>
  <c r="F25" i="26" s="1"/>
  <c r="F26" i="26" s="1"/>
  <c r="F27" i="26" s="1"/>
  <c r="F28" i="26" s="1"/>
  <c r="F29" i="26" s="1"/>
  <c r="F30" i="26" s="1"/>
  <c r="F31" i="26" s="1"/>
  <c r="F32" i="26" s="1"/>
  <c r="F33" i="26" s="1"/>
  <c r="F34" i="26" s="1"/>
  <c r="F35" i="26" s="1"/>
  <c r="F36" i="26" s="1"/>
  <c r="F37" i="26" s="1"/>
  <c r="F38" i="26" s="1"/>
  <c r="E4" i="26"/>
  <c r="B4" i="26"/>
  <c r="B5" i="26" s="1"/>
  <c r="B6" i="26" s="1"/>
  <c r="B7" i="26" s="1"/>
  <c r="B8" i="26" s="1"/>
  <c r="B9" i="26" s="1"/>
  <c r="B10" i="26" s="1"/>
  <c r="B11" i="26" s="1"/>
  <c r="B12" i="26" s="1"/>
  <c r="B13" i="26" s="1"/>
  <c r="B14" i="26" s="1"/>
  <c r="B15" i="26" s="1"/>
  <c r="B16" i="26" s="1"/>
  <c r="B17" i="26" s="1"/>
  <c r="B18" i="26" s="1"/>
  <c r="B19" i="26" s="1"/>
  <c r="B20" i="26" s="1"/>
  <c r="B21" i="26" s="1"/>
  <c r="B22" i="26" s="1"/>
  <c r="B23" i="26" s="1"/>
  <c r="B24" i="26" s="1"/>
  <c r="B25" i="26" s="1"/>
  <c r="B26" i="26" s="1"/>
  <c r="B27" i="26" s="1"/>
  <c r="B28" i="26" s="1"/>
  <c r="B29" i="26" s="1"/>
  <c r="B30" i="26" s="1"/>
  <c r="B31" i="26" s="1"/>
  <c r="B32" i="26" s="1"/>
  <c r="B33" i="26" s="1"/>
  <c r="B34" i="26" s="1"/>
  <c r="B35" i="26" s="1"/>
  <c r="B36" i="26" s="1"/>
  <c r="B37" i="26" s="1"/>
  <c r="B38" i="26" s="1"/>
  <c r="T3" i="26"/>
  <c r="D3" i="26"/>
  <c r="D4" i="26" s="1"/>
  <c r="D5" i="26" s="1"/>
  <c r="D6" i="26" s="1"/>
  <c r="D7" i="26" s="1"/>
  <c r="D8" i="26" s="1"/>
  <c r="D9" i="26" s="1"/>
  <c r="D10" i="26" s="1"/>
  <c r="D11" i="26" s="1"/>
  <c r="D12" i="26" s="1"/>
  <c r="D13" i="26" s="1"/>
  <c r="D14" i="26" s="1"/>
  <c r="D15" i="26" s="1"/>
  <c r="D16" i="26" s="1"/>
  <c r="D17" i="26" s="1"/>
  <c r="D18" i="26" s="1"/>
  <c r="D19" i="26" s="1"/>
  <c r="D20" i="26" s="1"/>
  <c r="D21" i="26" s="1"/>
  <c r="D22" i="26" s="1"/>
  <c r="D23" i="26" s="1"/>
  <c r="D24" i="26" s="1"/>
  <c r="D25" i="26" s="1"/>
  <c r="D26" i="26" s="1"/>
  <c r="D27" i="26" s="1"/>
  <c r="D28" i="26" s="1"/>
  <c r="D29" i="26" s="1"/>
  <c r="D30" i="26" s="1"/>
  <c r="D31" i="26" s="1"/>
  <c r="D32" i="26" s="1"/>
  <c r="D33" i="26" s="1"/>
  <c r="D34" i="26" s="1"/>
  <c r="D35" i="26" s="1"/>
  <c r="D36" i="26" s="1"/>
  <c r="D37" i="26" s="1"/>
  <c r="D38" i="26" s="1"/>
  <c r="C3" i="26"/>
  <c r="H3" i="26" s="1"/>
  <c r="H4" i="26" s="1"/>
  <c r="H5" i="26" s="1"/>
  <c r="H6" i="26" s="1"/>
  <c r="H7" i="26" s="1"/>
  <c r="H8" i="26" s="1"/>
  <c r="H9" i="26" s="1"/>
  <c r="H10" i="26" s="1"/>
  <c r="H11" i="26" s="1"/>
  <c r="H12" i="26" s="1"/>
  <c r="H13" i="26" s="1"/>
  <c r="H14" i="26" s="1"/>
  <c r="H15" i="26" s="1"/>
  <c r="H16" i="26" s="1"/>
  <c r="H17" i="26" s="1"/>
  <c r="H18" i="26" s="1"/>
  <c r="H19" i="26" s="1"/>
  <c r="H20" i="26" s="1"/>
  <c r="H21" i="26" s="1"/>
  <c r="H22" i="26" s="1"/>
  <c r="H23" i="26" s="1"/>
  <c r="H24" i="26" s="1"/>
  <c r="H25" i="26" s="1"/>
  <c r="H26" i="26" s="1"/>
  <c r="H27" i="26" s="1"/>
  <c r="H28" i="26" s="1"/>
  <c r="H29" i="26" s="1"/>
  <c r="H30" i="26" s="1"/>
  <c r="H31" i="26" s="1"/>
  <c r="H32" i="26" s="1"/>
  <c r="H33" i="26" s="1"/>
  <c r="H34" i="26" s="1"/>
  <c r="H35" i="26" s="1"/>
  <c r="H36" i="26" s="1"/>
  <c r="H37" i="26" s="1"/>
  <c r="H38" i="26" s="1"/>
  <c r="T56" i="25"/>
  <c r="T55" i="25"/>
  <c r="T54" i="25"/>
  <c r="T53" i="25"/>
  <c r="T52" i="25"/>
  <c r="T51" i="25"/>
  <c r="T50" i="25"/>
  <c r="T49" i="25"/>
  <c r="T48" i="25"/>
  <c r="T47" i="25"/>
  <c r="T46" i="25"/>
  <c r="T45" i="25"/>
  <c r="T44" i="25"/>
  <c r="T43" i="25"/>
  <c r="T42" i="25"/>
  <c r="B42" i="25"/>
  <c r="B43" i="25" s="1"/>
  <c r="B44" i="25" s="1"/>
  <c r="B45" i="25" s="1"/>
  <c r="B46" i="25" s="1"/>
  <c r="B47" i="25" s="1"/>
  <c r="B48" i="25" s="1"/>
  <c r="B49" i="25" s="1"/>
  <c r="B50" i="25" s="1"/>
  <c r="B51" i="25" s="1"/>
  <c r="B52" i="25" s="1"/>
  <c r="B53" i="25" s="1"/>
  <c r="B54" i="25" s="1"/>
  <c r="B55" i="25" s="1"/>
  <c r="B56" i="25" s="1"/>
  <c r="T41" i="25"/>
  <c r="T40" i="25"/>
  <c r="T39" i="25"/>
  <c r="T38" i="25"/>
  <c r="T37" i="25"/>
  <c r="T36" i="25"/>
  <c r="T35" i="25"/>
  <c r="T34" i="25"/>
  <c r="T33" i="25"/>
  <c r="T32" i="25"/>
  <c r="T31" i="25"/>
  <c r="E31" i="25"/>
  <c r="E32" i="25" s="1"/>
  <c r="E33" i="25" s="1"/>
  <c r="E34" i="25" s="1"/>
  <c r="E35" i="25" s="1"/>
  <c r="E36" i="25" s="1"/>
  <c r="E37" i="25" s="1"/>
  <c r="E38" i="25" s="1"/>
  <c r="E39" i="25" s="1"/>
  <c r="E40" i="25" s="1"/>
  <c r="E41" i="25" s="1"/>
  <c r="E42" i="25" s="1"/>
  <c r="E43" i="25" s="1"/>
  <c r="E44" i="25" s="1"/>
  <c r="E45" i="25" s="1"/>
  <c r="E46" i="25" s="1"/>
  <c r="E47" i="25" s="1"/>
  <c r="E48" i="25" s="1"/>
  <c r="E49" i="25" s="1"/>
  <c r="E50" i="25" s="1"/>
  <c r="E51" i="25" s="1"/>
  <c r="E52" i="25" s="1"/>
  <c r="E53" i="25" s="1"/>
  <c r="E54" i="25" s="1"/>
  <c r="E55" i="25" s="1"/>
  <c r="E56" i="25" s="1"/>
  <c r="T30" i="25"/>
  <c r="T29" i="25"/>
  <c r="T28" i="25"/>
  <c r="T27" i="25"/>
  <c r="T26" i="25"/>
  <c r="T25" i="25"/>
  <c r="T24" i="25"/>
  <c r="T23" i="25"/>
  <c r="T22" i="25"/>
  <c r="T21" i="25"/>
  <c r="T20" i="25"/>
  <c r="T19" i="25"/>
  <c r="T18" i="25"/>
  <c r="T17" i="25"/>
  <c r="T16" i="25"/>
  <c r="T15" i="25"/>
  <c r="T14" i="25"/>
  <c r="T13" i="25"/>
  <c r="T12" i="25"/>
  <c r="T11" i="25"/>
  <c r="T10" i="25"/>
  <c r="T9" i="25"/>
  <c r="T8" i="25"/>
  <c r="T7" i="25"/>
  <c r="T6" i="25"/>
  <c r="T5" i="25"/>
  <c r="T4" i="25"/>
  <c r="G4" i="25"/>
  <c r="G5" i="25" s="1"/>
  <c r="G6" i="25" s="1"/>
  <c r="G7" i="25" s="1"/>
  <c r="G8" i="25" s="1"/>
  <c r="G9" i="25" s="1"/>
  <c r="G10" i="25" s="1"/>
  <c r="G11" i="25" s="1"/>
  <c r="G12" i="25" s="1"/>
  <c r="G13" i="25" s="1"/>
  <c r="G14" i="25" s="1"/>
  <c r="G15" i="25" s="1"/>
  <c r="G16" i="25" s="1"/>
  <c r="G17" i="25" s="1"/>
  <c r="G18" i="25" s="1"/>
  <c r="G19" i="25" s="1"/>
  <c r="G20" i="25" s="1"/>
  <c r="G21" i="25" s="1"/>
  <c r="G22" i="25" s="1"/>
  <c r="G23" i="25" s="1"/>
  <c r="G24" i="25" s="1"/>
  <c r="G25" i="25" s="1"/>
  <c r="G26" i="25" s="1"/>
  <c r="G27" i="25" s="1"/>
  <c r="G28" i="25" s="1"/>
  <c r="G29" i="25" s="1"/>
  <c r="G30" i="25" s="1"/>
  <c r="G31" i="25" s="1"/>
  <c r="G32" i="25" s="1"/>
  <c r="G33" i="25" s="1"/>
  <c r="G34" i="25" s="1"/>
  <c r="G35" i="25" s="1"/>
  <c r="G36" i="25" s="1"/>
  <c r="G37" i="25" s="1"/>
  <c r="G38" i="25" s="1"/>
  <c r="G39" i="25" s="1"/>
  <c r="G40" i="25" s="1"/>
  <c r="G41" i="25" s="1"/>
  <c r="G42" i="25" s="1"/>
  <c r="G43" i="25" s="1"/>
  <c r="G44" i="25" s="1"/>
  <c r="G45" i="25" s="1"/>
  <c r="G46" i="25" s="1"/>
  <c r="G47" i="25" s="1"/>
  <c r="G48" i="25" s="1"/>
  <c r="G49" i="25" s="1"/>
  <c r="G50" i="25" s="1"/>
  <c r="G51" i="25" s="1"/>
  <c r="G52" i="25" s="1"/>
  <c r="G53" i="25" s="1"/>
  <c r="G54" i="25" s="1"/>
  <c r="G55" i="25" s="1"/>
  <c r="G56" i="25" s="1"/>
  <c r="F4" i="25"/>
  <c r="F5" i="25" s="1"/>
  <c r="F6" i="25" s="1"/>
  <c r="F7" i="25" s="1"/>
  <c r="F8" i="25" s="1"/>
  <c r="F9" i="25" s="1"/>
  <c r="F10" i="25" s="1"/>
  <c r="F11" i="25" s="1"/>
  <c r="F12" i="25" s="1"/>
  <c r="F13" i="25" s="1"/>
  <c r="F14" i="25" s="1"/>
  <c r="F15" i="25" s="1"/>
  <c r="F16" i="25" s="1"/>
  <c r="F17" i="25" s="1"/>
  <c r="F18" i="25" s="1"/>
  <c r="F19" i="25" s="1"/>
  <c r="F20" i="25" s="1"/>
  <c r="F21" i="25" s="1"/>
  <c r="F22" i="25" s="1"/>
  <c r="F23" i="25" s="1"/>
  <c r="F24" i="25" s="1"/>
  <c r="F25" i="25" s="1"/>
  <c r="F26" i="25" s="1"/>
  <c r="F27" i="25" s="1"/>
  <c r="F28" i="25" s="1"/>
  <c r="F29" i="25" s="1"/>
  <c r="F30" i="25" s="1"/>
  <c r="F31" i="25" s="1"/>
  <c r="F32" i="25" s="1"/>
  <c r="F33" i="25" s="1"/>
  <c r="F34" i="25" s="1"/>
  <c r="F35" i="25" s="1"/>
  <c r="F36" i="25" s="1"/>
  <c r="F37" i="25" s="1"/>
  <c r="F38" i="25" s="1"/>
  <c r="F39" i="25" s="1"/>
  <c r="F40" i="25" s="1"/>
  <c r="F41" i="25" s="1"/>
  <c r="F42" i="25" s="1"/>
  <c r="F43" i="25" s="1"/>
  <c r="F44" i="25" s="1"/>
  <c r="F45" i="25" s="1"/>
  <c r="F46" i="25" s="1"/>
  <c r="F47" i="25" s="1"/>
  <c r="F48" i="25" s="1"/>
  <c r="F49" i="25" s="1"/>
  <c r="F50" i="25" s="1"/>
  <c r="F51" i="25" s="1"/>
  <c r="F52" i="25" s="1"/>
  <c r="F53" i="25" s="1"/>
  <c r="F54" i="25" s="1"/>
  <c r="F55" i="25" s="1"/>
  <c r="F56" i="25" s="1"/>
  <c r="E4" i="25"/>
  <c r="E5" i="25" s="1"/>
  <c r="E6" i="25" s="1"/>
  <c r="E7" i="25" s="1"/>
  <c r="E8" i="25" s="1"/>
  <c r="E9" i="25" s="1"/>
  <c r="E10" i="25" s="1"/>
  <c r="E11" i="25" s="1"/>
  <c r="E12" i="25" s="1"/>
  <c r="E13" i="25" s="1"/>
  <c r="E14" i="25" s="1"/>
  <c r="E15" i="25" s="1"/>
  <c r="E16" i="25" s="1"/>
  <c r="E17" i="25" s="1"/>
  <c r="E18" i="25" s="1"/>
  <c r="E19" i="25" s="1"/>
  <c r="E20" i="25" s="1"/>
  <c r="E21" i="25" s="1"/>
  <c r="E22" i="25" s="1"/>
  <c r="E23" i="25" s="1"/>
  <c r="E24" i="25" s="1"/>
  <c r="E25" i="25" s="1"/>
  <c r="E26" i="25" s="1"/>
  <c r="E27" i="25" s="1"/>
  <c r="E28" i="25" s="1"/>
  <c r="E29" i="25" s="1"/>
  <c r="B4" i="25"/>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T3" i="25"/>
  <c r="H3" i="25"/>
  <c r="H4" i="25" s="1"/>
  <c r="H5" i="25" s="1"/>
  <c r="H6" i="25" s="1"/>
  <c r="H7" i="25" s="1"/>
  <c r="H8" i="25" s="1"/>
  <c r="H9" i="25" s="1"/>
  <c r="H10" i="25" s="1"/>
  <c r="H11" i="25" s="1"/>
  <c r="H12" i="25" s="1"/>
  <c r="H13" i="25" s="1"/>
  <c r="H14" i="25" s="1"/>
  <c r="H15" i="25" s="1"/>
  <c r="H16" i="25" s="1"/>
  <c r="H17" i="25" s="1"/>
  <c r="H18" i="25" s="1"/>
  <c r="H19" i="25" s="1"/>
  <c r="H20" i="25" s="1"/>
  <c r="H21" i="25" s="1"/>
  <c r="H22" i="25" s="1"/>
  <c r="H23" i="25" s="1"/>
  <c r="H24" i="25" s="1"/>
  <c r="H25" i="25" s="1"/>
  <c r="H26" i="25" s="1"/>
  <c r="H27" i="25" s="1"/>
  <c r="H28" i="25" s="1"/>
  <c r="H29" i="25" s="1"/>
  <c r="H30" i="25" s="1"/>
  <c r="H31" i="25" s="1"/>
  <c r="H32" i="25" s="1"/>
  <c r="H33" i="25" s="1"/>
  <c r="H34" i="25" s="1"/>
  <c r="H35" i="25" s="1"/>
  <c r="H36" i="25" s="1"/>
  <c r="H37" i="25" s="1"/>
  <c r="H38" i="25" s="1"/>
  <c r="H39" i="25" s="1"/>
  <c r="H40" i="25" s="1"/>
  <c r="H41" i="25" s="1"/>
  <c r="H42" i="25" s="1"/>
  <c r="H43" i="25" s="1"/>
  <c r="H44" i="25" s="1"/>
  <c r="H45" i="25" s="1"/>
  <c r="H46" i="25" s="1"/>
  <c r="H47" i="25" s="1"/>
  <c r="H48" i="25" s="1"/>
  <c r="H49" i="25" s="1"/>
  <c r="H50" i="25" s="1"/>
  <c r="H51" i="25" s="1"/>
  <c r="H52" i="25" s="1"/>
  <c r="H53" i="25" s="1"/>
  <c r="H54" i="25" s="1"/>
  <c r="H55" i="25" s="1"/>
  <c r="H56" i="25" s="1"/>
  <c r="D3" i="25"/>
  <c r="D4" i="25" s="1"/>
  <c r="D5" i="25" s="1"/>
  <c r="D6" i="25" s="1"/>
  <c r="D7" i="25" s="1"/>
  <c r="D8" i="25" s="1"/>
  <c r="D9" i="25" s="1"/>
  <c r="D10" i="25" s="1"/>
  <c r="D11" i="25" s="1"/>
  <c r="D12" i="25" s="1"/>
  <c r="D13" i="25" s="1"/>
  <c r="D14" i="25" s="1"/>
  <c r="D15" i="25" s="1"/>
  <c r="D16" i="25" s="1"/>
  <c r="D17" i="25" s="1"/>
  <c r="D18" i="25" s="1"/>
  <c r="D19" i="25" s="1"/>
  <c r="D20" i="25" s="1"/>
  <c r="D21" i="25" s="1"/>
  <c r="D22" i="25" s="1"/>
  <c r="D23" i="25" s="1"/>
  <c r="D24" i="25" s="1"/>
  <c r="D25" i="25" s="1"/>
  <c r="D26" i="25" s="1"/>
  <c r="D27" i="25" s="1"/>
  <c r="D28" i="25" s="1"/>
  <c r="D29" i="25" s="1"/>
  <c r="D30" i="25" s="1"/>
  <c r="D31" i="25" s="1"/>
  <c r="D32" i="25" s="1"/>
  <c r="D33" i="25" s="1"/>
  <c r="D34" i="25" s="1"/>
  <c r="D35" i="25" s="1"/>
  <c r="D36" i="25" s="1"/>
  <c r="D37" i="25" s="1"/>
  <c r="D38" i="25" s="1"/>
  <c r="D39" i="25" s="1"/>
  <c r="D40" i="25" s="1"/>
  <c r="D41" i="25" s="1"/>
  <c r="D42" i="25" s="1"/>
  <c r="D43" i="25" s="1"/>
  <c r="D44" i="25" s="1"/>
  <c r="D45" i="25" s="1"/>
  <c r="D46" i="25" s="1"/>
  <c r="D47" i="25" s="1"/>
  <c r="D48" i="25" s="1"/>
  <c r="D49" i="25" s="1"/>
  <c r="D50" i="25" s="1"/>
  <c r="D51" i="25" s="1"/>
  <c r="D52" i="25" s="1"/>
  <c r="D53" i="25" s="1"/>
  <c r="D54" i="25" s="1"/>
  <c r="D55" i="25" s="1"/>
  <c r="D56" i="25" s="1"/>
  <c r="C3" i="25"/>
  <c r="C4" i="25" s="1"/>
  <c r="C5" i="25" s="1"/>
  <c r="C6" i="25" s="1"/>
  <c r="C7" i="25" s="1"/>
  <c r="C8" i="25" s="1"/>
  <c r="C9" i="25" s="1"/>
  <c r="C10" i="25" s="1"/>
  <c r="C11" i="25" s="1"/>
  <c r="C12" i="25" s="1"/>
  <c r="C13" i="25" s="1"/>
  <c r="C14" i="25" s="1"/>
  <c r="C15" i="25" s="1"/>
  <c r="C16" i="25" s="1"/>
  <c r="C17" i="25" s="1"/>
  <c r="C18" i="25" s="1"/>
  <c r="C19" i="25" s="1"/>
  <c r="C20" i="25" s="1"/>
  <c r="C21" i="25" s="1"/>
  <c r="C22" i="25" s="1"/>
  <c r="C23" i="25" s="1"/>
  <c r="C24" i="25" s="1"/>
  <c r="C25" i="25" s="1"/>
  <c r="C26" i="25" s="1"/>
  <c r="C27" i="25" s="1"/>
  <c r="C28" i="25" s="1"/>
  <c r="C29" i="25" s="1"/>
  <c r="C30" i="25" s="1"/>
  <c r="C31" i="25" s="1"/>
  <c r="C32" i="25" s="1"/>
  <c r="C33" i="25" s="1"/>
  <c r="C34" i="25" s="1"/>
  <c r="C35" i="25" s="1"/>
  <c r="C36" i="25" s="1"/>
  <c r="C37" i="25" s="1"/>
  <c r="C38" i="25" s="1"/>
  <c r="C39" i="25" s="1"/>
  <c r="C40" i="25" s="1"/>
  <c r="C41" i="25" s="1"/>
  <c r="C42" i="25" s="1"/>
  <c r="C43" i="25" s="1"/>
  <c r="C44" i="25" s="1"/>
  <c r="C45" i="25" s="1"/>
  <c r="C46" i="25" s="1"/>
  <c r="C47" i="25" s="1"/>
  <c r="C48" i="25" s="1"/>
  <c r="C49" i="25" s="1"/>
  <c r="C50" i="25" s="1"/>
  <c r="C51" i="25" s="1"/>
  <c r="C52" i="25" s="1"/>
  <c r="C53" i="25" s="1"/>
  <c r="C54" i="25" s="1"/>
  <c r="C55" i="25" s="1"/>
  <c r="C56" i="25" s="1"/>
  <c r="C4" i="26" l="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T92" i="24"/>
  <c r="T91" i="24"/>
  <c r="T90" i="24"/>
  <c r="T89" i="24"/>
  <c r="T88" i="24"/>
  <c r="T87" i="24"/>
  <c r="T86" i="24"/>
  <c r="T85" i="24"/>
  <c r="T84" i="24"/>
  <c r="T83" i="24"/>
  <c r="T82" i="24"/>
  <c r="T81" i="24"/>
  <c r="T80" i="24"/>
  <c r="T79" i="24"/>
  <c r="T78" i="24"/>
  <c r="T77" i="24"/>
  <c r="T76" i="24"/>
  <c r="T75" i="24"/>
  <c r="E75" i="24"/>
  <c r="E76" i="24" s="1"/>
  <c r="E77" i="24" s="1"/>
  <c r="E78" i="24" s="1"/>
  <c r="E79" i="24" s="1"/>
  <c r="E80" i="24" s="1"/>
  <c r="E81" i="24" s="1"/>
  <c r="E82" i="24" s="1"/>
  <c r="E83" i="24" s="1"/>
  <c r="E84" i="24" s="1"/>
  <c r="E85" i="24" s="1"/>
  <c r="E86" i="24" s="1"/>
  <c r="E87" i="24" s="1"/>
  <c r="E88" i="24" s="1"/>
  <c r="E89" i="24" s="1"/>
  <c r="E90" i="24" s="1"/>
  <c r="E91" i="24" s="1"/>
  <c r="E92" i="24" s="1"/>
  <c r="T74" i="24"/>
  <c r="E74" i="24"/>
  <c r="T73" i="24"/>
  <c r="T72" i="24"/>
  <c r="T71" i="24"/>
  <c r="T70" i="24"/>
  <c r="T69" i="24"/>
  <c r="T68" i="24"/>
  <c r="T67" i="24"/>
  <c r="T66" i="24"/>
  <c r="T65" i="24"/>
  <c r="T64" i="24"/>
  <c r="T63" i="24"/>
  <c r="T62" i="24"/>
  <c r="T61" i="24"/>
  <c r="T60" i="24"/>
  <c r="T59" i="24"/>
  <c r="T58" i="24"/>
  <c r="T57" i="24"/>
  <c r="T56" i="24"/>
  <c r="T55" i="24"/>
  <c r="T54" i="24"/>
  <c r="T53" i="24"/>
  <c r="T52" i="24"/>
  <c r="T51" i="24"/>
  <c r="T50" i="24"/>
  <c r="E50" i="24"/>
  <c r="E51" i="24" s="1"/>
  <c r="E52" i="24" s="1"/>
  <c r="E53" i="24" s="1"/>
  <c r="E54" i="24" s="1"/>
  <c r="E55" i="24" s="1"/>
  <c r="E56" i="24" s="1"/>
  <c r="E57" i="24" s="1"/>
  <c r="E58" i="24" s="1"/>
  <c r="E59" i="24" s="1"/>
  <c r="E60" i="24" s="1"/>
  <c r="E61" i="24" s="1"/>
  <c r="E62" i="24" s="1"/>
  <c r="E63" i="24" s="1"/>
  <c r="E64" i="24" s="1"/>
  <c r="E65" i="24" s="1"/>
  <c r="E66" i="24" s="1"/>
  <c r="E67" i="24" s="1"/>
  <c r="E68" i="24" s="1"/>
  <c r="E69" i="24" s="1"/>
  <c r="E70" i="24" s="1"/>
  <c r="E71" i="24" s="1"/>
  <c r="E72" i="24" s="1"/>
  <c r="T49" i="24"/>
  <c r="T48" i="24"/>
  <c r="T47" i="24"/>
  <c r="T46" i="24"/>
  <c r="T45" i="24"/>
  <c r="T44" i="24"/>
  <c r="T43" i="24"/>
  <c r="T42" i="24"/>
  <c r="T41" i="24"/>
  <c r="T40" i="24"/>
  <c r="T39" i="24"/>
  <c r="T38" i="24"/>
  <c r="T37" i="24"/>
  <c r="T36" i="24"/>
  <c r="T35" i="24"/>
  <c r="T34" i="24"/>
  <c r="T33" i="24"/>
  <c r="T32" i="24"/>
  <c r="T31" i="24"/>
  <c r="T30" i="24"/>
  <c r="T29" i="24"/>
  <c r="T28" i="24"/>
  <c r="E28" i="24"/>
  <c r="E29" i="24" s="1"/>
  <c r="E30" i="24" s="1"/>
  <c r="E31" i="24" s="1"/>
  <c r="E32" i="24" s="1"/>
  <c r="E33" i="24" s="1"/>
  <c r="E34" i="24" s="1"/>
  <c r="E35" i="24" s="1"/>
  <c r="E36" i="24" s="1"/>
  <c r="E37" i="24" s="1"/>
  <c r="E38" i="24" s="1"/>
  <c r="E39" i="24" s="1"/>
  <c r="E40" i="24" s="1"/>
  <c r="E41" i="24" s="1"/>
  <c r="E42" i="24" s="1"/>
  <c r="E43" i="24" s="1"/>
  <c r="E44" i="24" s="1"/>
  <c r="E45" i="24" s="1"/>
  <c r="E46" i="24" s="1"/>
  <c r="E47" i="24" s="1"/>
  <c r="E48" i="24" s="1"/>
  <c r="T27" i="24"/>
  <c r="T26" i="24"/>
  <c r="T25" i="24"/>
  <c r="T24" i="24"/>
  <c r="T23" i="24"/>
  <c r="T22" i="24"/>
  <c r="T21" i="24"/>
  <c r="T20" i="24"/>
  <c r="T19" i="24"/>
  <c r="T18" i="24"/>
  <c r="T17" i="24"/>
  <c r="T16" i="24"/>
  <c r="T15" i="24"/>
  <c r="T14" i="24"/>
  <c r="T13" i="24"/>
  <c r="T12" i="24"/>
  <c r="T11" i="24"/>
  <c r="T10" i="24"/>
  <c r="T9" i="24"/>
  <c r="T8" i="24"/>
  <c r="T7" i="24"/>
  <c r="T6" i="24"/>
  <c r="T5" i="24"/>
  <c r="T4" i="24"/>
  <c r="G4" i="24"/>
  <c r="G5" i="24" s="1"/>
  <c r="G6" i="24" s="1"/>
  <c r="G7" i="24" s="1"/>
  <c r="G8" i="24" s="1"/>
  <c r="G9" i="24" s="1"/>
  <c r="G10" i="24" s="1"/>
  <c r="G11" i="24" s="1"/>
  <c r="G12" i="24" s="1"/>
  <c r="G13" i="24" s="1"/>
  <c r="G14" i="24" s="1"/>
  <c r="G15" i="24" s="1"/>
  <c r="G16" i="24" s="1"/>
  <c r="G17" i="24" s="1"/>
  <c r="G18" i="24" s="1"/>
  <c r="G19" i="24" s="1"/>
  <c r="G20" i="24" s="1"/>
  <c r="G21" i="24" s="1"/>
  <c r="G22" i="24" s="1"/>
  <c r="G23" i="24" s="1"/>
  <c r="G24" i="24" s="1"/>
  <c r="G25" i="24" s="1"/>
  <c r="G26" i="24" s="1"/>
  <c r="G27" i="24" s="1"/>
  <c r="G28" i="24" s="1"/>
  <c r="G29" i="24" s="1"/>
  <c r="G30" i="24" s="1"/>
  <c r="G31" i="24" s="1"/>
  <c r="G32" i="24" s="1"/>
  <c r="G33" i="24" s="1"/>
  <c r="G34" i="24" s="1"/>
  <c r="G35" i="24" s="1"/>
  <c r="G36" i="24" s="1"/>
  <c r="G37" i="24" s="1"/>
  <c r="G38" i="24" s="1"/>
  <c r="G39" i="24" s="1"/>
  <c r="G40" i="24" s="1"/>
  <c r="G41" i="24" s="1"/>
  <c r="G42" i="24" s="1"/>
  <c r="G43" i="24" s="1"/>
  <c r="G44" i="24" s="1"/>
  <c r="G45" i="24" s="1"/>
  <c r="G46" i="24" s="1"/>
  <c r="G47" i="24" s="1"/>
  <c r="G48" i="24" s="1"/>
  <c r="G49" i="24" s="1"/>
  <c r="G50" i="24" s="1"/>
  <c r="G51" i="24" s="1"/>
  <c r="G52" i="24" s="1"/>
  <c r="G53" i="24" s="1"/>
  <c r="G54" i="24" s="1"/>
  <c r="G55" i="24" s="1"/>
  <c r="G56" i="24" s="1"/>
  <c r="G57" i="24" s="1"/>
  <c r="G58" i="24" s="1"/>
  <c r="G59" i="24" s="1"/>
  <c r="G60" i="24" s="1"/>
  <c r="G61" i="24" s="1"/>
  <c r="G62" i="24" s="1"/>
  <c r="G63" i="24" s="1"/>
  <c r="G64" i="24" s="1"/>
  <c r="G65" i="24" s="1"/>
  <c r="G66" i="24" s="1"/>
  <c r="G67" i="24" s="1"/>
  <c r="G68" i="24" s="1"/>
  <c r="G69" i="24" s="1"/>
  <c r="G70" i="24" s="1"/>
  <c r="G71" i="24" s="1"/>
  <c r="G72" i="24" s="1"/>
  <c r="G73" i="24" s="1"/>
  <c r="G74" i="24" s="1"/>
  <c r="G75" i="24" s="1"/>
  <c r="G76" i="24" s="1"/>
  <c r="G77" i="24" s="1"/>
  <c r="G78" i="24" s="1"/>
  <c r="G79" i="24" s="1"/>
  <c r="G80" i="24" s="1"/>
  <c r="G81" i="24" s="1"/>
  <c r="G82" i="24" s="1"/>
  <c r="G83" i="24" s="1"/>
  <c r="G84" i="24" s="1"/>
  <c r="G85" i="24" s="1"/>
  <c r="G86" i="24" s="1"/>
  <c r="G87" i="24" s="1"/>
  <c r="G88" i="24" s="1"/>
  <c r="G89" i="24" s="1"/>
  <c r="G90" i="24" s="1"/>
  <c r="G91" i="24" s="1"/>
  <c r="G92" i="24" s="1"/>
  <c r="F4" i="24"/>
  <c r="F5" i="24" s="1"/>
  <c r="F6" i="24" s="1"/>
  <c r="F7" i="24" s="1"/>
  <c r="F8" i="24" s="1"/>
  <c r="F9" i="24" s="1"/>
  <c r="F10" i="24" s="1"/>
  <c r="F11" i="24" s="1"/>
  <c r="F12" i="24" s="1"/>
  <c r="F13" i="24" s="1"/>
  <c r="F14" i="24" s="1"/>
  <c r="F15" i="24" s="1"/>
  <c r="F16" i="24" s="1"/>
  <c r="F17" i="24" s="1"/>
  <c r="F18" i="24" s="1"/>
  <c r="F19" i="24" s="1"/>
  <c r="F20" i="24" s="1"/>
  <c r="F21" i="24" s="1"/>
  <c r="F22" i="24" s="1"/>
  <c r="F23" i="24" s="1"/>
  <c r="F24" i="24" s="1"/>
  <c r="F25" i="24" s="1"/>
  <c r="F26" i="24" s="1"/>
  <c r="F27" i="24" s="1"/>
  <c r="F28" i="24" s="1"/>
  <c r="F29" i="24" s="1"/>
  <c r="F30" i="24" s="1"/>
  <c r="F31" i="24" s="1"/>
  <c r="F32" i="24" s="1"/>
  <c r="F33" i="24" s="1"/>
  <c r="F34" i="24" s="1"/>
  <c r="F35" i="24" s="1"/>
  <c r="F36" i="24" s="1"/>
  <c r="F37" i="24" s="1"/>
  <c r="F38" i="24" s="1"/>
  <c r="F39" i="24" s="1"/>
  <c r="F40" i="24" s="1"/>
  <c r="F41" i="24" s="1"/>
  <c r="F42" i="24" s="1"/>
  <c r="F43" i="24" s="1"/>
  <c r="F44" i="24" s="1"/>
  <c r="F45" i="24" s="1"/>
  <c r="F46" i="24" s="1"/>
  <c r="F47" i="24" s="1"/>
  <c r="F48" i="24" s="1"/>
  <c r="F49" i="24" s="1"/>
  <c r="F50" i="24" s="1"/>
  <c r="F51" i="24" s="1"/>
  <c r="F52" i="24" s="1"/>
  <c r="F53" i="24" s="1"/>
  <c r="F54" i="24" s="1"/>
  <c r="F55" i="24" s="1"/>
  <c r="F56" i="24" s="1"/>
  <c r="F57" i="24" s="1"/>
  <c r="F58" i="24" s="1"/>
  <c r="F59" i="24" s="1"/>
  <c r="F60" i="24" s="1"/>
  <c r="F61" i="24" s="1"/>
  <c r="F62" i="24" s="1"/>
  <c r="F63" i="24" s="1"/>
  <c r="F64" i="24" s="1"/>
  <c r="F65" i="24" s="1"/>
  <c r="F66" i="24" s="1"/>
  <c r="F67" i="24" s="1"/>
  <c r="F68" i="24" s="1"/>
  <c r="F69" i="24" s="1"/>
  <c r="F70" i="24" s="1"/>
  <c r="F71" i="24" s="1"/>
  <c r="F72" i="24" s="1"/>
  <c r="F73" i="24" s="1"/>
  <c r="F74" i="24" s="1"/>
  <c r="F75" i="24" s="1"/>
  <c r="F76" i="24" s="1"/>
  <c r="F77" i="24" s="1"/>
  <c r="F78" i="24" s="1"/>
  <c r="F79" i="24" s="1"/>
  <c r="F80" i="24" s="1"/>
  <c r="F81" i="24" s="1"/>
  <c r="F82" i="24" s="1"/>
  <c r="F83" i="24" s="1"/>
  <c r="F84" i="24" s="1"/>
  <c r="F85" i="24" s="1"/>
  <c r="F86" i="24" s="1"/>
  <c r="F87" i="24" s="1"/>
  <c r="F88" i="24" s="1"/>
  <c r="F89" i="24" s="1"/>
  <c r="F90" i="24" s="1"/>
  <c r="F91" i="24" s="1"/>
  <c r="F92" i="24" s="1"/>
  <c r="E4" i="24"/>
  <c r="E5" i="24" s="1"/>
  <c r="E6" i="24" s="1"/>
  <c r="E7" i="24" s="1"/>
  <c r="E8" i="24" s="1"/>
  <c r="E9" i="24" s="1"/>
  <c r="E10" i="24" s="1"/>
  <c r="E11" i="24" s="1"/>
  <c r="E12" i="24" s="1"/>
  <c r="E13" i="24" s="1"/>
  <c r="E14" i="24" s="1"/>
  <c r="E15" i="24" s="1"/>
  <c r="E16" i="24" s="1"/>
  <c r="E17" i="24" s="1"/>
  <c r="E18" i="24" s="1"/>
  <c r="E19" i="24" s="1"/>
  <c r="E20" i="24" s="1"/>
  <c r="E21" i="24" s="1"/>
  <c r="E22" i="24" s="1"/>
  <c r="E23" i="24" s="1"/>
  <c r="E24" i="24" s="1"/>
  <c r="E25" i="24" s="1"/>
  <c r="E26" i="24" s="1"/>
  <c r="B4" i="24"/>
  <c r="B5" i="24" s="1"/>
  <c r="B6" i="24" s="1"/>
  <c r="B7" i="24" s="1"/>
  <c r="B8" i="24" s="1"/>
  <c r="B9" i="24" s="1"/>
  <c r="B10" i="24" s="1"/>
  <c r="B11" i="24" s="1"/>
  <c r="B12" i="24" s="1"/>
  <c r="B13" i="24" s="1"/>
  <c r="B14" i="24" s="1"/>
  <c r="B15" i="24" s="1"/>
  <c r="B16" i="24" s="1"/>
  <c r="B17" i="24" s="1"/>
  <c r="B18" i="24" s="1"/>
  <c r="B19" i="24" s="1"/>
  <c r="B20" i="24" s="1"/>
  <c r="B21" i="24" s="1"/>
  <c r="B22" i="24" s="1"/>
  <c r="B23" i="24" s="1"/>
  <c r="B24" i="24" s="1"/>
  <c r="B25" i="24" s="1"/>
  <c r="B26" i="24" s="1"/>
  <c r="B27" i="24" s="1"/>
  <c r="B28" i="24" s="1"/>
  <c r="B29" i="24" s="1"/>
  <c r="B30" i="24" s="1"/>
  <c r="B31" i="24" s="1"/>
  <c r="B32" i="24" s="1"/>
  <c r="B33" i="24" s="1"/>
  <c r="B34" i="24" s="1"/>
  <c r="B35" i="24" s="1"/>
  <c r="B36" i="24" s="1"/>
  <c r="B37" i="24" s="1"/>
  <c r="B38" i="24" s="1"/>
  <c r="B39" i="24" s="1"/>
  <c r="B40" i="24" s="1"/>
  <c r="B41" i="24" s="1"/>
  <c r="B42" i="24" s="1"/>
  <c r="B43" i="24" s="1"/>
  <c r="B44" i="24" s="1"/>
  <c r="B45" i="24" s="1"/>
  <c r="B46" i="24" s="1"/>
  <c r="B47" i="24" s="1"/>
  <c r="B48" i="24" s="1"/>
  <c r="B49" i="24" s="1"/>
  <c r="B50" i="24" s="1"/>
  <c r="B51" i="24" s="1"/>
  <c r="B52" i="24" s="1"/>
  <c r="B53" i="24" s="1"/>
  <c r="B54" i="24" s="1"/>
  <c r="B55" i="24" s="1"/>
  <c r="B56" i="24" s="1"/>
  <c r="B57" i="24" s="1"/>
  <c r="B58" i="24" s="1"/>
  <c r="B59" i="24" s="1"/>
  <c r="B60" i="24" s="1"/>
  <c r="B61" i="24" s="1"/>
  <c r="B62" i="24" s="1"/>
  <c r="B63" i="24" s="1"/>
  <c r="B64" i="24" s="1"/>
  <c r="B65" i="24" s="1"/>
  <c r="B66" i="24" s="1"/>
  <c r="B67" i="24" s="1"/>
  <c r="B68" i="24" s="1"/>
  <c r="B69" i="24" s="1"/>
  <c r="B70" i="24" s="1"/>
  <c r="B71" i="24" s="1"/>
  <c r="B72" i="24" s="1"/>
  <c r="B73" i="24" s="1"/>
  <c r="B74" i="24" s="1"/>
  <c r="B75" i="24" s="1"/>
  <c r="B76" i="24" s="1"/>
  <c r="B77" i="24" s="1"/>
  <c r="B78" i="24" s="1"/>
  <c r="B79" i="24" s="1"/>
  <c r="B80" i="24" s="1"/>
  <c r="B81" i="24" s="1"/>
  <c r="B82" i="24" s="1"/>
  <c r="B83" i="24" s="1"/>
  <c r="B84" i="24" s="1"/>
  <c r="B85" i="24" s="1"/>
  <c r="B86" i="24" s="1"/>
  <c r="B87" i="24" s="1"/>
  <c r="B88" i="24" s="1"/>
  <c r="B89" i="24" s="1"/>
  <c r="B90" i="24" s="1"/>
  <c r="B91" i="24" s="1"/>
  <c r="B92" i="24" s="1"/>
  <c r="T3" i="24"/>
  <c r="D3" i="24"/>
  <c r="D4" i="24" s="1"/>
  <c r="D5" i="24" s="1"/>
  <c r="D6" i="24" s="1"/>
  <c r="D7" i="24" s="1"/>
  <c r="D8" i="24" s="1"/>
  <c r="D9" i="24" s="1"/>
  <c r="D10" i="24" s="1"/>
  <c r="D11" i="24" s="1"/>
  <c r="D12" i="24" s="1"/>
  <c r="D13" i="24" s="1"/>
  <c r="D14" i="24" s="1"/>
  <c r="D15" i="24" s="1"/>
  <c r="D16" i="24" s="1"/>
  <c r="D17" i="24" s="1"/>
  <c r="D18" i="24" s="1"/>
  <c r="D19" i="24" s="1"/>
  <c r="D20" i="24" s="1"/>
  <c r="D21" i="24" s="1"/>
  <c r="D22" i="24" s="1"/>
  <c r="D23" i="24" s="1"/>
  <c r="D24" i="24" s="1"/>
  <c r="D25" i="24" s="1"/>
  <c r="D26" i="24" s="1"/>
  <c r="D27" i="24" s="1"/>
  <c r="D28" i="24" s="1"/>
  <c r="D29" i="24" s="1"/>
  <c r="D30" i="24" s="1"/>
  <c r="D31" i="24" s="1"/>
  <c r="D32" i="24" s="1"/>
  <c r="D33" i="24" s="1"/>
  <c r="D34" i="24" s="1"/>
  <c r="D35" i="24" s="1"/>
  <c r="D36" i="24" s="1"/>
  <c r="D37" i="24" s="1"/>
  <c r="D38" i="24" s="1"/>
  <c r="D39" i="24" s="1"/>
  <c r="D40" i="24" s="1"/>
  <c r="D41" i="24" s="1"/>
  <c r="D42" i="24" s="1"/>
  <c r="D43" i="24" s="1"/>
  <c r="D44" i="24" s="1"/>
  <c r="D45" i="24" s="1"/>
  <c r="D46" i="24" s="1"/>
  <c r="D47" i="24" s="1"/>
  <c r="D48" i="24" s="1"/>
  <c r="D49" i="24" s="1"/>
  <c r="D50" i="24" s="1"/>
  <c r="D51" i="24" s="1"/>
  <c r="D52" i="24" s="1"/>
  <c r="D53" i="24" s="1"/>
  <c r="D54" i="24" s="1"/>
  <c r="D55" i="24" s="1"/>
  <c r="D56" i="24" s="1"/>
  <c r="D57" i="24" s="1"/>
  <c r="D58" i="24" s="1"/>
  <c r="D59" i="24" s="1"/>
  <c r="D60" i="24" s="1"/>
  <c r="D61" i="24" s="1"/>
  <c r="D62" i="24" s="1"/>
  <c r="D63" i="24" s="1"/>
  <c r="D64" i="24" s="1"/>
  <c r="D65" i="24" s="1"/>
  <c r="D66" i="24" s="1"/>
  <c r="D67" i="24" s="1"/>
  <c r="D68" i="24" s="1"/>
  <c r="D69" i="24" s="1"/>
  <c r="D70" i="24" s="1"/>
  <c r="D71" i="24" s="1"/>
  <c r="D72" i="24" s="1"/>
  <c r="D73" i="24" s="1"/>
  <c r="D74" i="24" s="1"/>
  <c r="D75" i="24" s="1"/>
  <c r="D76" i="24" s="1"/>
  <c r="D77" i="24" s="1"/>
  <c r="D78" i="24" s="1"/>
  <c r="D79" i="24" s="1"/>
  <c r="D80" i="24" s="1"/>
  <c r="D81" i="24" s="1"/>
  <c r="D82" i="24" s="1"/>
  <c r="D83" i="24" s="1"/>
  <c r="D84" i="24" s="1"/>
  <c r="D85" i="24" s="1"/>
  <c r="D86" i="24" s="1"/>
  <c r="D87" i="24" s="1"/>
  <c r="D88" i="24" s="1"/>
  <c r="D89" i="24" s="1"/>
  <c r="D90" i="24" s="1"/>
  <c r="D91" i="24" s="1"/>
  <c r="D92" i="24" s="1"/>
  <c r="C3" i="24"/>
  <c r="C4" i="24" s="1"/>
  <c r="C5" i="24" s="1"/>
  <c r="C6" i="24" s="1"/>
  <c r="C7" i="24" s="1"/>
  <c r="C8" i="24" s="1"/>
  <c r="C9" i="24" s="1"/>
  <c r="C10" i="24" s="1"/>
  <c r="C11" i="24" s="1"/>
  <c r="C12" i="24" s="1"/>
  <c r="C13" i="24" s="1"/>
  <c r="C14" i="24" s="1"/>
  <c r="C15" i="24" s="1"/>
  <c r="C16" i="24" s="1"/>
  <c r="C17" i="24" s="1"/>
  <c r="C18" i="24" s="1"/>
  <c r="C19" i="24" s="1"/>
  <c r="C20" i="24" s="1"/>
  <c r="C21" i="24" s="1"/>
  <c r="C22" i="24" s="1"/>
  <c r="C23" i="24" s="1"/>
  <c r="C24" i="24" s="1"/>
  <c r="C25" i="24" s="1"/>
  <c r="C26" i="24" s="1"/>
  <c r="C27" i="24" s="1"/>
  <c r="C28" i="24" s="1"/>
  <c r="C29" i="24" s="1"/>
  <c r="C30" i="24" s="1"/>
  <c r="C31" i="24" s="1"/>
  <c r="C32" i="24" s="1"/>
  <c r="C33" i="24" s="1"/>
  <c r="C34" i="24" s="1"/>
  <c r="C35" i="24" s="1"/>
  <c r="C36" i="24" s="1"/>
  <c r="C37" i="24" s="1"/>
  <c r="C38" i="24" s="1"/>
  <c r="C39" i="24" s="1"/>
  <c r="C40" i="24" s="1"/>
  <c r="C41" i="24" s="1"/>
  <c r="C42" i="24" s="1"/>
  <c r="C43" i="24" s="1"/>
  <c r="C44" i="24" s="1"/>
  <c r="C45" i="24" s="1"/>
  <c r="C46" i="24" s="1"/>
  <c r="C47" i="24" s="1"/>
  <c r="C48" i="24" s="1"/>
  <c r="C49" i="24" s="1"/>
  <c r="C50" i="24" s="1"/>
  <c r="C51" i="24" s="1"/>
  <c r="C52" i="24" s="1"/>
  <c r="C53" i="24" s="1"/>
  <c r="C54" i="24" s="1"/>
  <c r="C55" i="24" s="1"/>
  <c r="C56" i="24" s="1"/>
  <c r="C57" i="24" s="1"/>
  <c r="C58" i="24" s="1"/>
  <c r="C59" i="24" s="1"/>
  <c r="C60" i="24" s="1"/>
  <c r="C61" i="24" s="1"/>
  <c r="C62" i="24" s="1"/>
  <c r="C63" i="24" s="1"/>
  <c r="C64" i="24" s="1"/>
  <c r="C65" i="24" s="1"/>
  <c r="C66" i="24" s="1"/>
  <c r="C67" i="24" s="1"/>
  <c r="C68" i="24" s="1"/>
  <c r="C69" i="24" s="1"/>
  <c r="C70" i="24" s="1"/>
  <c r="C71" i="24" s="1"/>
  <c r="C72" i="24" s="1"/>
  <c r="C73" i="24" s="1"/>
  <c r="C74" i="24" s="1"/>
  <c r="C75" i="24" s="1"/>
  <c r="C76" i="24" s="1"/>
  <c r="C77" i="24" s="1"/>
  <c r="C78" i="24" s="1"/>
  <c r="C79" i="24" s="1"/>
  <c r="C80" i="24" s="1"/>
  <c r="C81" i="24" s="1"/>
  <c r="C82" i="24" s="1"/>
  <c r="C83" i="24" s="1"/>
  <c r="C84" i="24" s="1"/>
  <c r="C85" i="24" s="1"/>
  <c r="C86" i="24" s="1"/>
  <c r="C87" i="24" s="1"/>
  <c r="C88" i="24" s="1"/>
  <c r="C89" i="24" s="1"/>
  <c r="C90" i="24" s="1"/>
  <c r="C91" i="24" s="1"/>
  <c r="C92" i="24" s="1"/>
  <c r="H3" i="24" l="1"/>
  <c r="H4" i="24" s="1"/>
  <c r="H5" i="24" s="1"/>
  <c r="H6" i="24" s="1"/>
  <c r="H7" i="24" s="1"/>
  <c r="H8" i="24" s="1"/>
  <c r="H9" i="24" s="1"/>
  <c r="H10" i="24" s="1"/>
  <c r="H11" i="24" s="1"/>
  <c r="H12" i="24" s="1"/>
  <c r="H13" i="24" s="1"/>
  <c r="H14" i="24" s="1"/>
  <c r="H15" i="24" s="1"/>
  <c r="H16" i="24" s="1"/>
  <c r="H17" i="24" s="1"/>
  <c r="H18" i="24" s="1"/>
  <c r="H19" i="24" s="1"/>
  <c r="H20" i="24" s="1"/>
  <c r="H21" i="24" s="1"/>
  <c r="H22" i="24" s="1"/>
  <c r="H23" i="24" s="1"/>
  <c r="H24" i="24" s="1"/>
  <c r="H25" i="24" s="1"/>
  <c r="H26" i="24" s="1"/>
  <c r="H27" i="24" s="1"/>
  <c r="H28" i="24" s="1"/>
  <c r="H29" i="24" s="1"/>
  <c r="H30" i="24" s="1"/>
  <c r="H31" i="24" s="1"/>
  <c r="H32" i="24" s="1"/>
  <c r="H33" i="24" s="1"/>
  <c r="H34" i="24" s="1"/>
  <c r="H35" i="24" s="1"/>
  <c r="H36" i="24" s="1"/>
  <c r="H37" i="24" s="1"/>
  <c r="H38" i="24" s="1"/>
  <c r="H39" i="24" s="1"/>
  <c r="H40" i="24" s="1"/>
  <c r="H41" i="24" s="1"/>
  <c r="H42" i="24" s="1"/>
  <c r="H43" i="24" s="1"/>
  <c r="H44" i="24" s="1"/>
  <c r="H45" i="24" s="1"/>
  <c r="H46" i="24" s="1"/>
  <c r="H47" i="24" s="1"/>
  <c r="H48" i="24" s="1"/>
  <c r="H49" i="24" s="1"/>
  <c r="H50" i="24" s="1"/>
  <c r="H51" i="24" s="1"/>
  <c r="H52" i="24" s="1"/>
  <c r="H53" i="24" s="1"/>
  <c r="H54" i="24" s="1"/>
  <c r="H55" i="24" s="1"/>
  <c r="H56" i="24" s="1"/>
  <c r="H57" i="24" s="1"/>
  <c r="H58" i="24" s="1"/>
  <c r="H59" i="24" s="1"/>
  <c r="H60" i="24" s="1"/>
  <c r="H61" i="24" s="1"/>
  <c r="H62" i="24" s="1"/>
  <c r="H63" i="24" s="1"/>
  <c r="H64" i="24" s="1"/>
  <c r="H65" i="24" s="1"/>
  <c r="H66" i="24" s="1"/>
  <c r="H67" i="24" s="1"/>
  <c r="H68" i="24" s="1"/>
  <c r="H69" i="24" s="1"/>
  <c r="H70" i="24" s="1"/>
  <c r="H71" i="24" s="1"/>
  <c r="H72" i="24" s="1"/>
  <c r="H73" i="24" s="1"/>
  <c r="H74" i="24" s="1"/>
  <c r="H75" i="24" s="1"/>
  <c r="H76" i="24" s="1"/>
  <c r="H77" i="24" s="1"/>
  <c r="H78" i="24" s="1"/>
  <c r="H79" i="24" s="1"/>
  <c r="H80" i="24" s="1"/>
  <c r="H81" i="24" s="1"/>
  <c r="H82" i="24" s="1"/>
  <c r="H83" i="24" s="1"/>
  <c r="H84" i="24" s="1"/>
  <c r="H85" i="24" s="1"/>
  <c r="H86" i="24" s="1"/>
  <c r="H87" i="24" s="1"/>
  <c r="H88" i="24" s="1"/>
  <c r="H89" i="24" s="1"/>
  <c r="H90" i="24" s="1"/>
  <c r="H91" i="24" s="1"/>
  <c r="H92" i="24" s="1"/>
  <c r="T44" i="23"/>
  <c r="T43" i="23"/>
  <c r="T42" i="23"/>
  <c r="T41" i="23"/>
  <c r="T40" i="23"/>
  <c r="T39" i="23"/>
  <c r="T38" i="23"/>
  <c r="T37" i="23"/>
  <c r="T36" i="23"/>
  <c r="T35" i="23"/>
  <c r="T34" i="23"/>
  <c r="T33" i="23"/>
  <c r="T32" i="23"/>
  <c r="T31" i="23"/>
  <c r="T30" i="23"/>
  <c r="T29" i="23"/>
  <c r="T28" i="23"/>
  <c r="T27" i="23"/>
  <c r="T26" i="23"/>
  <c r="T25" i="23"/>
  <c r="T24" i="23"/>
  <c r="E24" i="23"/>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T23" i="23"/>
  <c r="T22" i="23"/>
  <c r="T21" i="23"/>
  <c r="T20" i="23"/>
  <c r="T19" i="23"/>
  <c r="T18" i="23"/>
  <c r="T17" i="23"/>
  <c r="T16" i="23"/>
  <c r="T15" i="23"/>
  <c r="T14" i="23"/>
  <c r="T13" i="23"/>
  <c r="T12" i="23"/>
  <c r="T11" i="23"/>
  <c r="T10" i="23"/>
  <c r="T9" i="23"/>
  <c r="T8" i="23"/>
  <c r="T7" i="23"/>
  <c r="T6" i="23"/>
  <c r="T5" i="23"/>
  <c r="T4" i="23"/>
  <c r="G4" i="23"/>
  <c r="G5" i="23" s="1"/>
  <c r="G6" i="23" s="1"/>
  <c r="G7" i="23" s="1"/>
  <c r="G8" i="23" s="1"/>
  <c r="G9" i="23" s="1"/>
  <c r="G10" i="23" s="1"/>
  <c r="G11" i="23" s="1"/>
  <c r="G12" i="23" s="1"/>
  <c r="G13" i="23" s="1"/>
  <c r="G14" i="23" s="1"/>
  <c r="G15" i="23" s="1"/>
  <c r="G16" i="23" s="1"/>
  <c r="G17" i="23" s="1"/>
  <c r="G18" i="23" s="1"/>
  <c r="G19" i="23" s="1"/>
  <c r="G20" i="23" s="1"/>
  <c r="G21" i="23" s="1"/>
  <c r="G22" i="23" s="1"/>
  <c r="G23" i="23" s="1"/>
  <c r="G24" i="23" s="1"/>
  <c r="G25" i="23" s="1"/>
  <c r="G26" i="23" s="1"/>
  <c r="G27" i="23" s="1"/>
  <c r="G28" i="23" s="1"/>
  <c r="G29" i="23" s="1"/>
  <c r="G30" i="23" s="1"/>
  <c r="G31" i="23" s="1"/>
  <c r="G32" i="23" s="1"/>
  <c r="G33" i="23" s="1"/>
  <c r="G34" i="23" s="1"/>
  <c r="G35" i="23" s="1"/>
  <c r="G36" i="23" s="1"/>
  <c r="G37" i="23" s="1"/>
  <c r="G38" i="23" s="1"/>
  <c r="G39" i="23" s="1"/>
  <c r="G40" i="23" s="1"/>
  <c r="G41" i="23" s="1"/>
  <c r="G42" i="23" s="1"/>
  <c r="G43" i="23" s="1"/>
  <c r="G44" i="23" s="1"/>
  <c r="F4" i="23"/>
  <c r="F5" i="23" s="1"/>
  <c r="F6" i="23" s="1"/>
  <c r="F7" i="23" s="1"/>
  <c r="F8" i="23" s="1"/>
  <c r="F9" i="23" s="1"/>
  <c r="F10" i="23" s="1"/>
  <c r="F11" i="23" s="1"/>
  <c r="F12" i="23" s="1"/>
  <c r="F13" i="23" s="1"/>
  <c r="F14" i="23" s="1"/>
  <c r="F15" i="23" s="1"/>
  <c r="F16" i="23" s="1"/>
  <c r="F17" i="23" s="1"/>
  <c r="F18" i="23" s="1"/>
  <c r="F19" i="23" s="1"/>
  <c r="F20" i="23" s="1"/>
  <c r="F21" i="23" s="1"/>
  <c r="F22" i="23" s="1"/>
  <c r="F23" i="23" s="1"/>
  <c r="F24" i="23" s="1"/>
  <c r="F25" i="23" s="1"/>
  <c r="F26" i="23" s="1"/>
  <c r="F27" i="23" s="1"/>
  <c r="F28" i="23" s="1"/>
  <c r="F29" i="23" s="1"/>
  <c r="F30" i="23" s="1"/>
  <c r="F31" i="23" s="1"/>
  <c r="F32" i="23" s="1"/>
  <c r="F33" i="23" s="1"/>
  <c r="F34" i="23" s="1"/>
  <c r="F35" i="23" s="1"/>
  <c r="F36" i="23" s="1"/>
  <c r="F37" i="23" s="1"/>
  <c r="F38" i="23" s="1"/>
  <c r="F39" i="23" s="1"/>
  <c r="F40" i="23" s="1"/>
  <c r="F41" i="23" s="1"/>
  <c r="F42" i="23" s="1"/>
  <c r="F43" i="23" s="1"/>
  <c r="F44" i="23" s="1"/>
  <c r="E4" i="23"/>
  <c r="E5" i="23" s="1"/>
  <c r="E6" i="23" s="1"/>
  <c r="E7" i="23" s="1"/>
  <c r="E8" i="23" s="1"/>
  <c r="E9" i="23" s="1"/>
  <c r="E10" i="23" s="1"/>
  <c r="E11" i="23" s="1"/>
  <c r="E12" i="23" s="1"/>
  <c r="E13" i="23" s="1"/>
  <c r="E14" i="23" s="1"/>
  <c r="E15" i="23" s="1"/>
  <c r="E16" i="23" s="1"/>
  <c r="E17" i="23" s="1"/>
  <c r="E18" i="23" s="1"/>
  <c r="E19" i="23" s="1"/>
  <c r="E20" i="23" s="1"/>
  <c r="E21" i="23" s="1"/>
  <c r="E22" i="23" s="1"/>
  <c r="D4" i="23"/>
  <c r="D5" i="23" s="1"/>
  <c r="D6" i="23" s="1"/>
  <c r="D7" i="23" s="1"/>
  <c r="D8" i="23" s="1"/>
  <c r="D9" i="23" s="1"/>
  <c r="D10" i="23" s="1"/>
  <c r="D11" i="23" s="1"/>
  <c r="D12" i="23" s="1"/>
  <c r="D13" i="23" s="1"/>
  <c r="D14" i="23" s="1"/>
  <c r="D15" i="23" s="1"/>
  <c r="D16" i="23" s="1"/>
  <c r="D17" i="23" s="1"/>
  <c r="D18" i="23" s="1"/>
  <c r="D19" i="23" s="1"/>
  <c r="D20" i="23" s="1"/>
  <c r="D21" i="23" s="1"/>
  <c r="D22" i="23" s="1"/>
  <c r="D23" i="23" s="1"/>
  <c r="D24" i="23" s="1"/>
  <c r="D25" i="23" s="1"/>
  <c r="D26" i="23" s="1"/>
  <c r="D27" i="23" s="1"/>
  <c r="D28" i="23" s="1"/>
  <c r="D29" i="23" s="1"/>
  <c r="D30" i="23" s="1"/>
  <c r="D31" i="23" s="1"/>
  <c r="D32" i="23" s="1"/>
  <c r="D33" i="23" s="1"/>
  <c r="D34" i="23" s="1"/>
  <c r="D35" i="23" s="1"/>
  <c r="D36" i="23" s="1"/>
  <c r="D37" i="23" s="1"/>
  <c r="D38" i="23" s="1"/>
  <c r="D39" i="23" s="1"/>
  <c r="D40" i="23" s="1"/>
  <c r="D41" i="23" s="1"/>
  <c r="D42" i="23" s="1"/>
  <c r="D43" i="23" s="1"/>
  <c r="D44" i="23" s="1"/>
  <c r="B4" i="23"/>
  <c r="B5" i="23" s="1"/>
  <c r="B6" i="23" s="1"/>
  <c r="B7" i="23" s="1"/>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T3" i="23"/>
  <c r="D3" i="23"/>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H3" i="23" l="1"/>
  <c r="H4" i="23" s="1"/>
  <c r="H5" i="23" s="1"/>
  <c r="H6" i="23" s="1"/>
  <c r="H7" i="23" s="1"/>
  <c r="H8" i="23" s="1"/>
  <c r="H9" i="23" s="1"/>
  <c r="H10" i="23" s="1"/>
  <c r="H11" i="23" s="1"/>
  <c r="H12" i="23" s="1"/>
  <c r="H13" i="23" s="1"/>
  <c r="H14" i="23" s="1"/>
  <c r="H15" i="23" s="1"/>
  <c r="H16" i="23" s="1"/>
  <c r="H17" i="23" s="1"/>
  <c r="H18" i="23" s="1"/>
  <c r="H19" i="23" s="1"/>
  <c r="H20" i="23" s="1"/>
  <c r="H21" i="23" s="1"/>
  <c r="H22" i="23" s="1"/>
  <c r="H23" i="23" s="1"/>
  <c r="H24" i="23" s="1"/>
  <c r="H25" i="23" s="1"/>
  <c r="H26" i="23" s="1"/>
  <c r="H27" i="23" s="1"/>
  <c r="H28" i="23" s="1"/>
  <c r="H29" i="23" s="1"/>
  <c r="H30" i="23" s="1"/>
  <c r="H31" i="23" s="1"/>
  <c r="H32" i="23" s="1"/>
  <c r="H33" i="23" s="1"/>
  <c r="H34" i="23" s="1"/>
  <c r="H35" i="23" s="1"/>
  <c r="H36" i="23" s="1"/>
  <c r="H37" i="23" s="1"/>
  <c r="H38" i="23" s="1"/>
  <c r="H39" i="23" s="1"/>
  <c r="H40" i="23" s="1"/>
  <c r="H41" i="23" s="1"/>
  <c r="H42" i="23" s="1"/>
  <c r="H43" i="23" s="1"/>
  <c r="H44" i="23" s="1"/>
  <c r="T47" i="22" l="1"/>
  <c r="T46" i="22"/>
  <c r="T45" i="22"/>
  <c r="T44" i="22"/>
  <c r="T43" i="22"/>
  <c r="T42" i="22"/>
  <c r="T41" i="22"/>
  <c r="T40" i="22"/>
  <c r="T39" i="22"/>
  <c r="T38" i="22"/>
  <c r="T37" i="22"/>
  <c r="T36" i="22"/>
  <c r="T35" i="22"/>
  <c r="T34" i="22"/>
  <c r="T33" i="22"/>
  <c r="T32" i="22"/>
  <c r="T31" i="22"/>
  <c r="T30" i="22"/>
  <c r="T29" i="22"/>
  <c r="T28" i="22"/>
  <c r="E28" i="22"/>
  <c r="E29" i="22" s="1"/>
  <c r="E30" i="22" s="1"/>
  <c r="E31" i="22" s="1"/>
  <c r="E32" i="22" s="1"/>
  <c r="E33" i="22" s="1"/>
  <c r="E34" i="22" s="1"/>
  <c r="E35" i="22" s="1"/>
  <c r="E36" i="22" s="1"/>
  <c r="E37" i="22" s="1"/>
  <c r="E38" i="22" s="1"/>
  <c r="E39" i="22" s="1"/>
  <c r="E40" i="22" s="1"/>
  <c r="E41" i="22" s="1"/>
  <c r="E42" i="22" s="1"/>
  <c r="E43" i="22" s="1"/>
  <c r="E44" i="22" s="1"/>
  <c r="E45" i="22" s="1"/>
  <c r="E46" i="22" s="1"/>
  <c r="E47" i="22" s="1"/>
  <c r="T27" i="22"/>
  <c r="T26" i="22"/>
  <c r="T25" i="22"/>
  <c r="T24" i="22"/>
  <c r="T23" i="22"/>
  <c r="T22" i="22"/>
  <c r="T21" i="22"/>
  <c r="T20" i="22"/>
  <c r="T19" i="22"/>
  <c r="T18" i="22"/>
  <c r="T17" i="22"/>
  <c r="T16" i="22"/>
  <c r="T15" i="22"/>
  <c r="T14" i="22"/>
  <c r="T13" i="22"/>
  <c r="T12" i="22"/>
  <c r="T11" i="22"/>
  <c r="T10" i="22"/>
  <c r="T9" i="22"/>
  <c r="T8" i="22"/>
  <c r="T7" i="22"/>
  <c r="T6" i="22"/>
  <c r="T5" i="22"/>
  <c r="F5" i="22"/>
  <c r="F6" i="22" s="1"/>
  <c r="F7" i="22" s="1"/>
  <c r="F8" i="22" s="1"/>
  <c r="F9" i="22" s="1"/>
  <c r="F10" i="22" s="1"/>
  <c r="F11" i="22" s="1"/>
  <c r="F12" i="22" s="1"/>
  <c r="F13" i="22" s="1"/>
  <c r="F14" i="22" s="1"/>
  <c r="F15" i="22" s="1"/>
  <c r="F16" i="22" s="1"/>
  <c r="F17" i="22" s="1"/>
  <c r="F18" i="22" s="1"/>
  <c r="F19" i="22" s="1"/>
  <c r="F20" i="22" s="1"/>
  <c r="F21" i="22" s="1"/>
  <c r="F22" i="22" s="1"/>
  <c r="F23" i="22" s="1"/>
  <c r="F24" i="22" s="1"/>
  <c r="F25" i="22" s="1"/>
  <c r="F26" i="22" s="1"/>
  <c r="F27" i="22" s="1"/>
  <c r="F28" i="22" s="1"/>
  <c r="F29" i="22" s="1"/>
  <c r="F30" i="22" s="1"/>
  <c r="F31" i="22" s="1"/>
  <c r="F32" i="22" s="1"/>
  <c r="F33" i="22" s="1"/>
  <c r="F34" i="22" s="1"/>
  <c r="F35" i="22" s="1"/>
  <c r="F36" i="22" s="1"/>
  <c r="F37" i="22" s="1"/>
  <c r="F38" i="22" s="1"/>
  <c r="F39" i="22" s="1"/>
  <c r="F40" i="22" s="1"/>
  <c r="F41" i="22" s="1"/>
  <c r="F42" i="22" s="1"/>
  <c r="F43" i="22" s="1"/>
  <c r="F44" i="22" s="1"/>
  <c r="F45" i="22" s="1"/>
  <c r="F46" i="22" s="1"/>
  <c r="F47" i="22" s="1"/>
  <c r="T4" i="22"/>
  <c r="G4" i="22"/>
  <c r="G5" i="22" s="1"/>
  <c r="G6" i="22" s="1"/>
  <c r="G7" i="22" s="1"/>
  <c r="G8" i="22" s="1"/>
  <c r="G9" i="22" s="1"/>
  <c r="G10" i="22" s="1"/>
  <c r="G11" i="22" s="1"/>
  <c r="G12" i="22" s="1"/>
  <c r="G13" i="22" s="1"/>
  <c r="G14" i="22" s="1"/>
  <c r="G15" i="22" s="1"/>
  <c r="G16" i="22" s="1"/>
  <c r="G17" i="22" s="1"/>
  <c r="G18" i="22" s="1"/>
  <c r="G19" i="22" s="1"/>
  <c r="G20" i="22" s="1"/>
  <c r="G21" i="22" s="1"/>
  <c r="G22" i="22" s="1"/>
  <c r="G23" i="22" s="1"/>
  <c r="G24" i="22" s="1"/>
  <c r="G25" i="22" s="1"/>
  <c r="G26" i="22" s="1"/>
  <c r="G27" i="22" s="1"/>
  <c r="G28" i="22" s="1"/>
  <c r="G29" i="22" s="1"/>
  <c r="G30" i="22" s="1"/>
  <c r="G31" i="22" s="1"/>
  <c r="G32" i="22" s="1"/>
  <c r="G33" i="22" s="1"/>
  <c r="G34" i="22" s="1"/>
  <c r="G35" i="22" s="1"/>
  <c r="G36" i="22" s="1"/>
  <c r="G37" i="22" s="1"/>
  <c r="G38" i="22" s="1"/>
  <c r="G39" i="22" s="1"/>
  <c r="G40" i="22" s="1"/>
  <c r="G41" i="22" s="1"/>
  <c r="G42" i="22" s="1"/>
  <c r="G43" i="22" s="1"/>
  <c r="G44" i="22" s="1"/>
  <c r="G45" i="22" s="1"/>
  <c r="G46" i="22" s="1"/>
  <c r="G47" i="22" s="1"/>
  <c r="F4" i="22"/>
  <c r="E4" i="22"/>
  <c r="E5" i="22" s="1"/>
  <c r="E6" i="22" s="1"/>
  <c r="E7" i="22" s="1"/>
  <c r="E8" i="22" s="1"/>
  <c r="E9" i="22" s="1"/>
  <c r="E10" i="22" s="1"/>
  <c r="E11" i="22" s="1"/>
  <c r="E12" i="22" s="1"/>
  <c r="E13" i="22" s="1"/>
  <c r="E14" i="22" s="1"/>
  <c r="E15" i="22" s="1"/>
  <c r="E16" i="22" s="1"/>
  <c r="E17" i="22" s="1"/>
  <c r="E18" i="22" s="1"/>
  <c r="E19" i="22" s="1"/>
  <c r="E20" i="22" s="1"/>
  <c r="E21" i="22" s="1"/>
  <c r="E22" i="22" s="1"/>
  <c r="E23" i="22" s="1"/>
  <c r="E24" i="22" s="1"/>
  <c r="E25" i="22" s="1"/>
  <c r="E26" i="22" s="1"/>
  <c r="B4" i="22"/>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T3" i="22"/>
  <c r="D3" i="22"/>
  <c r="D4" i="22" s="1"/>
  <c r="D5" i="22" s="1"/>
  <c r="D6" i="22" s="1"/>
  <c r="D7" i="22" s="1"/>
  <c r="D8" i="22" s="1"/>
  <c r="D9" i="22" s="1"/>
  <c r="D10" i="22" s="1"/>
  <c r="D11" i="22" s="1"/>
  <c r="D12" i="22" s="1"/>
  <c r="D13" i="22" s="1"/>
  <c r="D14" i="22" s="1"/>
  <c r="D15" i="22" s="1"/>
  <c r="D16" i="22" s="1"/>
  <c r="D17" i="22" s="1"/>
  <c r="D18" i="22" s="1"/>
  <c r="D19" i="22" s="1"/>
  <c r="D20" i="22" s="1"/>
  <c r="D21" i="22" s="1"/>
  <c r="D22" i="22" s="1"/>
  <c r="D23" i="22" s="1"/>
  <c r="D24" i="22" s="1"/>
  <c r="D25" i="22" s="1"/>
  <c r="D26" i="22" s="1"/>
  <c r="D27" i="22" s="1"/>
  <c r="D28" i="22" s="1"/>
  <c r="D29" i="22" s="1"/>
  <c r="D30" i="22" s="1"/>
  <c r="D31" i="22" s="1"/>
  <c r="D32" i="22" s="1"/>
  <c r="D33" i="22" s="1"/>
  <c r="D34" i="22" s="1"/>
  <c r="D35" i="22" s="1"/>
  <c r="D36" i="22" s="1"/>
  <c r="D37" i="22" s="1"/>
  <c r="D38" i="22" s="1"/>
  <c r="D39" i="22" s="1"/>
  <c r="D40" i="22" s="1"/>
  <c r="D41" i="22" s="1"/>
  <c r="D42" i="22" s="1"/>
  <c r="D43" i="22" s="1"/>
  <c r="D44" i="22" s="1"/>
  <c r="D45" i="22" s="1"/>
  <c r="D46" i="22" s="1"/>
  <c r="D47" i="22" s="1"/>
  <c r="C3" i="22"/>
  <c r="C4" i="22" l="1"/>
  <c r="C5" i="22" s="1"/>
  <c r="C6" i="22" s="1"/>
  <c r="C7" i="22" s="1"/>
  <c r="C8" i="22" s="1"/>
  <c r="C9" i="22" s="1"/>
  <c r="C10" i="22" s="1"/>
  <c r="C11" i="22" s="1"/>
  <c r="C12" i="22" s="1"/>
  <c r="C13" i="22" s="1"/>
  <c r="C14" i="22" s="1"/>
  <c r="C15" i="22" s="1"/>
  <c r="C16" i="22" s="1"/>
  <c r="C17" i="22" s="1"/>
  <c r="C18" i="22" s="1"/>
  <c r="C19" i="22" s="1"/>
  <c r="C20" i="22" s="1"/>
  <c r="C21" i="22" s="1"/>
  <c r="C22" i="22" s="1"/>
  <c r="C23" i="22" s="1"/>
  <c r="C24" i="22" s="1"/>
  <c r="C25" i="22" s="1"/>
  <c r="C26" i="22" s="1"/>
  <c r="C27" i="22" s="1"/>
  <c r="C28" i="22" s="1"/>
  <c r="C29" i="22" s="1"/>
  <c r="C30" i="22" s="1"/>
  <c r="C31" i="22" s="1"/>
  <c r="C32" i="22" s="1"/>
  <c r="C33" i="22" s="1"/>
  <c r="C34" i="22" s="1"/>
  <c r="C35" i="22" s="1"/>
  <c r="C36" i="22" s="1"/>
  <c r="C37" i="22" s="1"/>
  <c r="C38" i="22" s="1"/>
  <c r="C39" i="22" s="1"/>
  <c r="C40" i="22" s="1"/>
  <c r="C41" i="22" s="1"/>
  <c r="C42" i="22" s="1"/>
  <c r="C43" i="22" s="1"/>
  <c r="C44" i="22" s="1"/>
  <c r="C45" i="22" s="1"/>
  <c r="C46" i="22" s="1"/>
  <c r="C47" i="22" s="1"/>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T117" i="21" l="1"/>
  <c r="T116" i="21"/>
  <c r="T115" i="21"/>
  <c r="T114" i="21"/>
  <c r="T113" i="21"/>
  <c r="T112" i="21"/>
  <c r="T111" i="21"/>
  <c r="T110" i="21"/>
  <c r="T109" i="21"/>
  <c r="T108" i="21"/>
  <c r="T107" i="21"/>
  <c r="T106" i="21"/>
  <c r="T105" i="21"/>
  <c r="T104" i="21"/>
  <c r="T103" i="21"/>
  <c r="T101" i="21"/>
  <c r="T100" i="21"/>
  <c r="T99" i="21"/>
  <c r="T98" i="21"/>
  <c r="T97" i="21"/>
  <c r="T96" i="21"/>
  <c r="T95" i="21"/>
  <c r="T94" i="21"/>
  <c r="T93" i="21"/>
  <c r="E93" i="21"/>
  <c r="E94" i="21" s="1"/>
  <c r="E95" i="21" s="1"/>
  <c r="E96" i="21" s="1"/>
  <c r="E97" i="21" s="1"/>
  <c r="E98" i="21" s="1"/>
  <c r="E99" i="21" s="1"/>
  <c r="E100" i="21" s="1"/>
  <c r="E101" i="21" s="1"/>
  <c r="E102" i="21" s="1"/>
  <c r="E103" i="21" s="1"/>
  <c r="E104" i="21" s="1"/>
  <c r="E105" i="21" s="1"/>
  <c r="E106" i="21" s="1"/>
  <c r="E107" i="21" s="1"/>
  <c r="E108" i="21" s="1"/>
  <c r="E109" i="21" s="1"/>
  <c r="E110" i="21" s="1"/>
  <c r="E111" i="21" s="1"/>
  <c r="E112" i="21" s="1"/>
  <c r="E113" i="21" s="1"/>
  <c r="E114" i="21" s="1"/>
  <c r="E115" i="21" s="1"/>
  <c r="E116" i="21" s="1"/>
  <c r="E117" i="21" s="1"/>
  <c r="T92" i="21"/>
  <c r="T91" i="21"/>
  <c r="T90" i="21"/>
  <c r="T89" i="21"/>
  <c r="T88" i="21"/>
  <c r="T87" i="21"/>
  <c r="T86" i="21"/>
  <c r="T85" i="21"/>
  <c r="T84" i="21"/>
  <c r="T83" i="21"/>
  <c r="T82" i="21"/>
  <c r="T81" i="21"/>
  <c r="T80" i="21"/>
  <c r="T79" i="21"/>
  <c r="T78" i="21"/>
  <c r="T77" i="21"/>
  <c r="T76" i="21"/>
  <c r="T75" i="21"/>
  <c r="T74" i="21"/>
  <c r="T73" i="21"/>
  <c r="T72" i="21"/>
  <c r="T71" i="21"/>
  <c r="T70" i="21"/>
  <c r="T69" i="21"/>
  <c r="T68" i="21"/>
  <c r="T67" i="21"/>
  <c r="T66" i="21"/>
  <c r="E66" i="21"/>
  <c r="E67" i="21" s="1"/>
  <c r="E68" i="21" s="1"/>
  <c r="E69" i="21" s="1"/>
  <c r="E70" i="21" s="1"/>
  <c r="E71" i="21" s="1"/>
  <c r="E72" i="21" s="1"/>
  <c r="E73" i="21" s="1"/>
  <c r="E74" i="21" s="1"/>
  <c r="E75" i="21" s="1"/>
  <c r="E76" i="21" s="1"/>
  <c r="E77" i="21" s="1"/>
  <c r="E78" i="21" s="1"/>
  <c r="E79" i="21" s="1"/>
  <c r="E80" i="21" s="1"/>
  <c r="E81" i="21" s="1"/>
  <c r="E82" i="21" s="1"/>
  <c r="E83" i="21" s="1"/>
  <c r="E84" i="21" s="1"/>
  <c r="E85" i="21" s="1"/>
  <c r="E86" i="21" s="1"/>
  <c r="E87" i="21" s="1"/>
  <c r="E88" i="21" s="1"/>
  <c r="E89" i="21" s="1"/>
  <c r="E90" i="21" s="1"/>
  <c r="E91" i="21" s="1"/>
  <c r="T65" i="21"/>
  <c r="T64" i="21"/>
  <c r="T63" i="21"/>
  <c r="T62" i="21"/>
  <c r="T61" i="21"/>
  <c r="T60" i="21"/>
  <c r="T59" i="21"/>
  <c r="T58" i="21"/>
  <c r="T57" i="21"/>
  <c r="T56" i="21"/>
  <c r="T55" i="21"/>
  <c r="T54" i="21"/>
  <c r="T53" i="21"/>
  <c r="T52" i="21"/>
  <c r="T51" i="21"/>
  <c r="T50" i="21"/>
  <c r="T49" i="21"/>
  <c r="T48" i="21"/>
  <c r="T47" i="21"/>
  <c r="T46" i="21"/>
  <c r="T45" i="21"/>
  <c r="T44" i="21"/>
  <c r="T43" i="21"/>
  <c r="T42" i="21"/>
  <c r="T41" i="21"/>
  <c r="T40" i="21"/>
  <c r="T39" i="21"/>
  <c r="T38" i="21"/>
  <c r="T37" i="21"/>
  <c r="T36" i="21"/>
  <c r="T35" i="21"/>
  <c r="T34" i="21"/>
  <c r="E34" i="21"/>
  <c r="E35" i="21" s="1"/>
  <c r="E36" i="21" s="1"/>
  <c r="E37" i="21" s="1"/>
  <c r="E38" i="21" s="1"/>
  <c r="E39" i="21" s="1"/>
  <c r="E40" i="21" s="1"/>
  <c r="E41" i="21" s="1"/>
  <c r="E42" i="21" s="1"/>
  <c r="E43" i="21" s="1"/>
  <c r="E44" i="21" s="1"/>
  <c r="E45" i="21" s="1"/>
  <c r="E46" i="21" s="1"/>
  <c r="E47" i="21" s="1"/>
  <c r="E48" i="21" s="1"/>
  <c r="E49" i="21" s="1"/>
  <c r="E50" i="21" s="1"/>
  <c r="E51" i="21" s="1"/>
  <c r="E52" i="21" s="1"/>
  <c r="E53" i="21" s="1"/>
  <c r="E54" i="21" s="1"/>
  <c r="E55" i="21" s="1"/>
  <c r="E56" i="21" s="1"/>
  <c r="E57" i="21" s="1"/>
  <c r="E58" i="21" s="1"/>
  <c r="E59" i="21" s="1"/>
  <c r="E60" i="21" s="1"/>
  <c r="E61" i="21" s="1"/>
  <c r="E62" i="21" s="1"/>
  <c r="E63" i="21" s="1"/>
  <c r="E64" i="21" s="1"/>
  <c r="T33" i="21"/>
  <c r="T32" i="21"/>
  <c r="T31" i="21"/>
  <c r="E31" i="21"/>
  <c r="E32" i="21" s="1"/>
  <c r="T30" i="21"/>
  <c r="T29" i="21"/>
  <c r="T28" i="21"/>
  <c r="T27" i="21"/>
  <c r="T26" i="21"/>
  <c r="T24" i="21"/>
  <c r="T23" i="21"/>
  <c r="T22" i="21"/>
  <c r="T21" i="21"/>
  <c r="T20" i="21"/>
  <c r="T19" i="21"/>
  <c r="T18" i="21"/>
  <c r="T17" i="21"/>
  <c r="T16" i="21"/>
  <c r="T15" i="21"/>
  <c r="T14" i="21"/>
  <c r="T13" i="21"/>
  <c r="T12" i="21"/>
  <c r="T11" i="21"/>
  <c r="T10" i="21"/>
  <c r="T9" i="21"/>
  <c r="T8" i="21"/>
  <c r="T7" i="21"/>
  <c r="T6" i="21"/>
  <c r="T5" i="21"/>
  <c r="B5" i="21"/>
  <c r="B6" i="21" s="1"/>
  <c r="B7" i="21" s="1"/>
  <c r="B8" i="21" s="1"/>
  <c r="B9" i="21" s="1"/>
  <c r="B10" i="21" s="1"/>
  <c r="B11" i="21" s="1"/>
  <c r="B12" i="21" s="1"/>
  <c r="B13" i="21" s="1"/>
  <c r="B14" i="21" s="1"/>
  <c r="B15" i="21" s="1"/>
  <c r="B16" i="21" s="1"/>
  <c r="B17" i="21" s="1"/>
  <c r="B18" i="21" s="1"/>
  <c r="B19" i="21" s="1"/>
  <c r="B20" i="21" s="1"/>
  <c r="B21" i="21" s="1"/>
  <c r="B22" i="21" s="1"/>
  <c r="B23" i="21" s="1"/>
  <c r="B24" i="21" s="1"/>
  <c r="B25" i="21" s="1"/>
  <c r="B26" i="21" s="1"/>
  <c r="B27" i="21" s="1"/>
  <c r="B28" i="21" s="1"/>
  <c r="B29" i="21" s="1"/>
  <c r="B30" i="21" s="1"/>
  <c r="B31" i="21" s="1"/>
  <c r="B32" i="21" s="1"/>
  <c r="B33" i="21" s="1"/>
  <c r="B34" i="21" s="1"/>
  <c r="B35" i="21" s="1"/>
  <c r="B36" i="21" s="1"/>
  <c r="B37" i="21" s="1"/>
  <c r="B38" i="21" s="1"/>
  <c r="B39" i="21" s="1"/>
  <c r="B40" i="21" s="1"/>
  <c r="B41" i="21" s="1"/>
  <c r="B42" i="21" s="1"/>
  <c r="B43" i="21" s="1"/>
  <c r="B44" i="21" s="1"/>
  <c r="B45" i="21" s="1"/>
  <c r="B46" i="21" s="1"/>
  <c r="B47" i="21" s="1"/>
  <c r="B48" i="21" s="1"/>
  <c r="B49" i="21" s="1"/>
  <c r="B50" i="21" s="1"/>
  <c r="B51" i="21" s="1"/>
  <c r="B52" i="21" s="1"/>
  <c r="B53" i="21" s="1"/>
  <c r="B54" i="21" s="1"/>
  <c r="B55" i="21" s="1"/>
  <c r="B56" i="21" s="1"/>
  <c r="B57" i="21" s="1"/>
  <c r="B58" i="21" s="1"/>
  <c r="B59" i="21" s="1"/>
  <c r="B60" i="21" s="1"/>
  <c r="B61" i="21" s="1"/>
  <c r="B62" i="21" s="1"/>
  <c r="B63" i="21" s="1"/>
  <c r="B64" i="21" s="1"/>
  <c r="B65" i="21" s="1"/>
  <c r="B66" i="21" s="1"/>
  <c r="B67" i="21" s="1"/>
  <c r="B68" i="21" s="1"/>
  <c r="B69" i="21" s="1"/>
  <c r="B70" i="21" s="1"/>
  <c r="B71" i="21" s="1"/>
  <c r="B72" i="21" s="1"/>
  <c r="B73" i="21" s="1"/>
  <c r="B74" i="21" s="1"/>
  <c r="B75" i="21" s="1"/>
  <c r="B76" i="21" s="1"/>
  <c r="B77" i="21" s="1"/>
  <c r="B78" i="21" s="1"/>
  <c r="B79" i="21" s="1"/>
  <c r="B80" i="21" s="1"/>
  <c r="B81" i="21" s="1"/>
  <c r="B82" i="21" s="1"/>
  <c r="B83" i="21" s="1"/>
  <c r="B84" i="21" s="1"/>
  <c r="B85" i="21" s="1"/>
  <c r="B86" i="21" s="1"/>
  <c r="B87" i="21" s="1"/>
  <c r="B88" i="21" s="1"/>
  <c r="B89" i="21" s="1"/>
  <c r="B90" i="21" s="1"/>
  <c r="B91" i="21" s="1"/>
  <c r="B92" i="21" s="1"/>
  <c r="B93" i="21" s="1"/>
  <c r="B94" i="21" s="1"/>
  <c r="B95" i="21" s="1"/>
  <c r="B96" i="21" s="1"/>
  <c r="B97" i="21" s="1"/>
  <c r="B98" i="21" s="1"/>
  <c r="B99" i="21" s="1"/>
  <c r="B100" i="21" s="1"/>
  <c r="B101" i="21" s="1"/>
  <c r="B102" i="21" s="1"/>
  <c r="B103" i="21" s="1"/>
  <c r="B104" i="21" s="1"/>
  <c r="B105" i="21" s="1"/>
  <c r="B106" i="21" s="1"/>
  <c r="B107" i="21" s="1"/>
  <c r="B108" i="21" s="1"/>
  <c r="B109" i="21" s="1"/>
  <c r="B110" i="21" s="1"/>
  <c r="B111" i="21" s="1"/>
  <c r="B112" i="21" s="1"/>
  <c r="B113" i="21" s="1"/>
  <c r="B114" i="21" s="1"/>
  <c r="B115" i="21" s="1"/>
  <c r="B116" i="21" s="1"/>
  <c r="B117" i="21" s="1"/>
  <c r="G4" i="21"/>
  <c r="G5" i="21" s="1"/>
  <c r="G6" i="21" s="1"/>
  <c r="G7" i="21" s="1"/>
  <c r="G8" i="21" s="1"/>
  <c r="G9" i="21" s="1"/>
  <c r="G10" i="21" s="1"/>
  <c r="G11" i="21" s="1"/>
  <c r="G12" i="21" s="1"/>
  <c r="G13" i="21" s="1"/>
  <c r="G14" i="21" s="1"/>
  <c r="G15" i="21" s="1"/>
  <c r="G16" i="21" s="1"/>
  <c r="G17" i="21" s="1"/>
  <c r="G18" i="21" s="1"/>
  <c r="G19" i="21" s="1"/>
  <c r="G20" i="21" s="1"/>
  <c r="G21" i="21" s="1"/>
  <c r="G22" i="21" s="1"/>
  <c r="G23" i="21" s="1"/>
  <c r="G24" i="21" s="1"/>
  <c r="G25" i="21" s="1"/>
  <c r="G26" i="21" s="1"/>
  <c r="G27" i="21" s="1"/>
  <c r="G28" i="21" s="1"/>
  <c r="G29" i="21" s="1"/>
  <c r="G30" i="21" s="1"/>
  <c r="G31" i="21" s="1"/>
  <c r="G32" i="21" s="1"/>
  <c r="G33" i="21" s="1"/>
  <c r="G34" i="21" s="1"/>
  <c r="G35" i="21" s="1"/>
  <c r="G36" i="21" s="1"/>
  <c r="G37" i="21" s="1"/>
  <c r="G38" i="21" s="1"/>
  <c r="G39" i="21" s="1"/>
  <c r="G40" i="21" s="1"/>
  <c r="G41" i="21" s="1"/>
  <c r="G42" i="21" s="1"/>
  <c r="G43" i="21" s="1"/>
  <c r="G44" i="21" s="1"/>
  <c r="G45" i="21" s="1"/>
  <c r="G46" i="21" s="1"/>
  <c r="G47" i="21" s="1"/>
  <c r="G48" i="21" s="1"/>
  <c r="G49" i="21" s="1"/>
  <c r="G50" i="21" s="1"/>
  <c r="G51" i="21" s="1"/>
  <c r="G52" i="21" s="1"/>
  <c r="G53" i="21" s="1"/>
  <c r="G54" i="21" s="1"/>
  <c r="G55" i="21" s="1"/>
  <c r="G56" i="21" s="1"/>
  <c r="G57" i="21" s="1"/>
  <c r="G58" i="21" s="1"/>
  <c r="G59" i="21" s="1"/>
  <c r="G60" i="21" s="1"/>
  <c r="G61" i="21" s="1"/>
  <c r="G62" i="21" s="1"/>
  <c r="G63" i="21" s="1"/>
  <c r="G64" i="21" s="1"/>
  <c r="G65" i="21" s="1"/>
  <c r="G66" i="21" s="1"/>
  <c r="G67" i="21" s="1"/>
  <c r="G68" i="21" s="1"/>
  <c r="G69" i="21" s="1"/>
  <c r="G70" i="21" s="1"/>
  <c r="G71" i="21" s="1"/>
  <c r="G72" i="21" s="1"/>
  <c r="G73" i="21" s="1"/>
  <c r="G74" i="21" s="1"/>
  <c r="G75" i="21" s="1"/>
  <c r="G76" i="21" s="1"/>
  <c r="G77" i="21" s="1"/>
  <c r="G78" i="21" s="1"/>
  <c r="G79" i="21" s="1"/>
  <c r="G80" i="21" s="1"/>
  <c r="G81" i="21" s="1"/>
  <c r="G82" i="21" s="1"/>
  <c r="G83" i="21" s="1"/>
  <c r="G84" i="21" s="1"/>
  <c r="G85" i="21" s="1"/>
  <c r="G86" i="21" s="1"/>
  <c r="G87" i="21" s="1"/>
  <c r="G88" i="21" s="1"/>
  <c r="G89" i="21" s="1"/>
  <c r="G90" i="21" s="1"/>
  <c r="G91" i="21" s="1"/>
  <c r="G92" i="21" s="1"/>
  <c r="G93" i="21" s="1"/>
  <c r="G94" i="21" s="1"/>
  <c r="G95" i="21" s="1"/>
  <c r="G96" i="21" s="1"/>
  <c r="G97" i="21" s="1"/>
  <c r="G98" i="21" s="1"/>
  <c r="G99" i="21" s="1"/>
  <c r="G100" i="21" s="1"/>
  <c r="G101" i="21" s="1"/>
  <c r="G102" i="21" s="1"/>
  <c r="G103" i="21" s="1"/>
  <c r="G104" i="21" s="1"/>
  <c r="G105" i="21" s="1"/>
  <c r="G106" i="21" s="1"/>
  <c r="G107" i="21" s="1"/>
  <c r="G108" i="21" s="1"/>
  <c r="G109" i="21" s="1"/>
  <c r="G110" i="21" s="1"/>
  <c r="G111" i="21" s="1"/>
  <c r="G112" i="21" s="1"/>
  <c r="G113" i="21" s="1"/>
  <c r="G114" i="21" s="1"/>
  <c r="G115" i="21" s="1"/>
  <c r="G116" i="21" s="1"/>
  <c r="G117" i="21" s="1"/>
  <c r="F4" i="21"/>
  <c r="F5" i="21" s="1"/>
  <c r="F6" i="21" s="1"/>
  <c r="F7" i="21" s="1"/>
  <c r="F8" i="21" s="1"/>
  <c r="F9" i="21" s="1"/>
  <c r="F10" i="21" s="1"/>
  <c r="F11" i="21" s="1"/>
  <c r="F12" i="21" s="1"/>
  <c r="F13" i="21" s="1"/>
  <c r="F14" i="21" s="1"/>
  <c r="F15" i="21" s="1"/>
  <c r="F16" i="21" s="1"/>
  <c r="F17" i="21" s="1"/>
  <c r="F18" i="21" s="1"/>
  <c r="F19" i="21" s="1"/>
  <c r="F20" i="21" s="1"/>
  <c r="F21" i="21" s="1"/>
  <c r="F22" i="21" s="1"/>
  <c r="F23" i="21" s="1"/>
  <c r="F24" i="21" s="1"/>
  <c r="F25" i="21" s="1"/>
  <c r="F26" i="21" s="1"/>
  <c r="F27" i="21" s="1"/>
  <c r="F28" i="21" s="1"/>
  <c r="F29" i="21" s="1"/>
  <c r="F30" i="21" s="1"/>
  <c r="F31" i="21" s="1"/>
  <c r="F32" i="21" s="1"/>
  <c r="F33" i="21" s="1"/>
  <c r="F34" i="21" s="1"/>
  <c r="F35" i="21" s="1"/>
  <c r="F36" i="21" s="1"/>
  <c r="F37" i="21" s="1"/>
  <c r="F38" i="21" s="1"/>
  <c r="F39" i="21" s="1"/>
  <c r="F40" i="21" s="1"/>
  <c r="F41" i="21" s="1"/>
  <c r="F42" i="21" s="1"/>
  <c r="F43" i="21" s="1"/>
  <c r="F44" i="21" s="1"/>
  <c r="F45" i="21" s="1"/>
  <c r="F46" i="21" s="1"/>
  <c r="F47" i="21" s="1"/>
  <c r="F48" i="21" s="1"/>
  <c r="F49" i="21" s="1"/>
  <c r="F50" i="21" s="1"/>
  <c r="F51" i="21" s="1"/>
  <c r="F52" i="21" s="1"/>
  <c r="F53" i="21" s="1"/>
  <c r="F54" i="21" s="1"/>
  <c r="F55" i="21" s="1"/>
  <c r="F56" i="21" s="1"/>
  <c r="F57" i="21" s="1"/>
  <c r="F58" i="21" s="1"/>
  <c r="F59" i="21" s="1"/>
  <c r="F60" i="21" s="1"/>
  <c r="F61" i="21" s="1"/>
  <c r="F62" i="21" s="1"/>
  <c r="F63" i="21" s="1"/>
  <c r="F64" i="21" s="1"/>
  <c r="F65" i="21" s="1"/>
  <c r="F66" i="21" s="1"/>
  <c r="F67" i="21" s="1"/>
  <c r="F68" i="21" s="1"/>
  <c r="F69" i="21" s="1"/>
  <c r="F70" i="21" s="1"/>
  <c r="F71" i="21" s="1"/>
  <c r="F72" i="21" s="1"/>
  <c r="F73" i="21" s="1"/>
  <c r="F74" i="21" s="1"/>
  <c r="F75" i="21" s="1"/>
  <c r="F76" i="21" s="1"/>
  <c r="F77" i="21" s="1"/>
  <c r="F78" i="21" s="1"/>
  <c r="F79" i="21" s="1"/>
  <c r="F80" i="21" s="1"/>
  <c r="F81" i="21" s="1"/>
  <c r="F82" i="21" s="1"/>
  <c r="F83" i="21" s="1"/>
  <c r="F84" i="21" s="1"/>
  <c r="F85" i="21" s="1"/>
  <c r="F86" i="21" s="1"/>
  <c r="F87" i="21" s="1"/>
  <c r="F88" i="21" s="1"/>
  <c r="F89" i="21" s="1"/>
  <c r="F90" i="21" s="1"/>
  <c r="F91" i="21" s="1"/>
  <c r="F92" i="21" s="1"/>
  <c r="F93" i="21" s="1"/>
  <c r="F94" i="21" s="1"/>
  <c r="F95" i="21" s="1"/>
  <c r="F96" i="21" s="1"/>
  <c r="F97" i="21" s="1"/>
  <c r="F98" i="21" s="1"/>
  <c r="F99" i="21" s="1"/>
  <c r="F100" i="21" s="1"/>
  <c r="F101" i="21" s="1"/>
  <c r="F102" i="21" s="1"/>
  <c r="F103" i="21" s="1"/>
  <c r="F104" i="21" s="1"/>
  <c r="F105" i="21" s="1"/>
  <c r="F106" i="21" s="1"/>
  <c r="F107" i="21" s="1"/>
  <c r="F108" i="21" s="1"/>
  <c r="F109" i="21" s="1"/>
  <c r="F110" i="21" s="1"/>
  <c r="F111" i="21" s="1"/>
  <c r="F112" i="21" s="1"/>
  <c r="F113" i="21" s="1"/>
  <c r="F114" i="21" s="1"/>
  <c r="F115" i="21" s="1"/>
  <c r="F116" i="21" s="1"/>
  <c r="F117" i="21" s="1"/>
  <c r="E4" i="21"/>
  <c r="E5" i="21" s="1"/>
  <c r="E6" i="21" s="1"/>
  <c r="E7" i="21" s="1"/>
  <c r="E8" i="21" s="1"/>
  <c r="E9" i="21" s="1"/>
  <c r="E10" i="21" s="1"/>
  <c r="E11" i="21" s="1"/>
  <c r="E12" i="21" s="1"/>
  <c r="E13" i="21" s="1"/>
  <c r="E14" i="21" s="1"/>
  <c r="E15" i="21" s="1"/>
  <c r="E16" i="21" s="1"/>
  <c r="E17" i="21" s="1"/>
  <c r="E18" i="21" s="1"/>
  <c r="E19" i="21" s="1"/>
  <c r="E20" i="21" s="1"/>
  <c r="E21" i="21" s="1"/>
  <c r="E22" i="21" s="1"/>
  <c r="E23" i="21" s="1"/>
  <c r="E24" i="21" s="1"/>
  <c r="E25" i="21" s="1"/>
  <c r="E26" i="21" s="1"/>
  <c r="E27" i="21" s="1"/>
  <c r="E28" i="21" s="1"/>
  <c r="E29" i="21" s="1"/>
  <c r="B4" i="21"/>
  <c r="D3" i="21"/>
  <c r="D4" i="21" s="1"/>
  <c r="D5" i="21" s="1"/>
  <c r="D6" i="21" s="1"/>
  <c r="D7" i="21" s="1"/>
  <c r="D8" i="21" s="1"/>
  <c r="D9" i="21" s="1"/>
  <c r="D10" i="21" s="1"/>
  <c r="D11" i="21" s="1"/>
  <c r="D12" i="21" s="1"/>
  <c r="D13" i="21" s="1"/>
  <c r="D14" i="21" s="1"/>
  <c r="D15" i="21" s="1"/>
  <c r="D16" i="21" s="1"/>
  <c r="D17" i="21" s="1"/>
  <c r="D18" i="21" s="1"/>
  <c r="D19" i="21" s="1"/>
  <c r="D20" i="21" s="1"/>
  <c r="D21" i="21" s="1"/>
  <c r="D22" i="21" s="1"/>
  <c r="D23" i="21" s="1"/>
  <c r="D24" i="21" s="1"/>
  <c r="D25" i="21" s="1"/>
  <c r="D26" i="21" s="1"/>
  <c r="D27" i="21" s="1"/>
  <c r="D28" i="21" s="1"/>
  <c r="D29" i="21" s="1"/>
  <c r="D30" i="21" s="1"/>
  <c r="D31" i="21" s="1"/>
  <c r="D32" i="21" s="1"/>
  <c r="D33" i="21" s="1"/>
  <c r="D34" i="21" s="1"/>
  <c r="D35" i="21" s="1"/>
  <c r="D36" i="21" s="1"/>
  <c r="D37" i="21" s="1"/>
  <c r="D38" i="21" s="1"/>
  <c r="D39" i="21" s="1"/>
  <c r="D40" i="21" s="1"/>
  <c r="D41" i="21" s="1"/>
  <c r="D42" i="21" s="1"/>
  <c r="D43" i="21" s="1"/>
  <c r="D44" i="21" s="1"/>
  <c r="D45" i="21" s="1"/>
  <c r="D46" i="21" s="1"/>
  <c r="D47" i="21" s="1"/>
  <c r="D48" i="21" s="1"/>
  <c r="D49" i="21" s="1"/>
  <c r="D50" i="21" s="1"/>
  <c r="D51" i="21" s="1"/>
  <c r="D52" i="21" s="1"/>
  <c r="D53" i="21" s="1"/>
  <c r="D54" i="21" s="1"/>
  <c r="D55" i="21" s="1"/>
  <c r="D56" i="21" s="1"/>
  <c r="D57" i="21" s="1"/>
  <c r="D58" i="21" s="1"/>
  <c r="D59" i="21" s="1"/>
  <c r="D60" i="21" s="1"/>
  <c r="D61" i="21" s="1"/>
  <c r="D62" i="21" s="1"/>
  <c r="D63" i="21" s="1"/>
  <c r="D64" i="21" s="1"/>
  <c r="D65" i="21" s="1"/>
  <c r="D66" i="21" s="1"/>
  <c r="D67" i="21" s="1"/>
  <c r="D68" i="21" s="1"/>
  <c r="D69" i="21" s="1"/>
  <c r="D70" i="21" s="1"/>
  <c r="D71" i="21" s="1"/>
  <c r="D72" i="21" s="1"/>
  <c r="D73" i="21" s="1"/>
  <c r="D74" i="21" s="1"/>
  <c r="D75" i="21" s="1"/>
  <c r="D76" i="21" s="1"/>
  <c r="D77" i="21" s="1"/>
  <c r="D78" i="21" s="1"/>
  <c r="D79" i="21" s="1"/>
  <c r="D80" i="21" s="1"/>
  <c r="D81" i="21" s="1"/>
  <c r="D82" i="21" s="1"/>
  <c r="D83" i="21" s="1"/>
  <c r="D84" i="21" s="1"/>
  <c r="D85" i="21" s="1"/>
  <c r="D86" i="21" s="1"/>
  <c r="D87" i="21" s="1"/>
  <c r="D88" i="21" s="1"/>
  <c r="D89" i="21" s="1"/>
  <c r="D90" i="21" s="1"/>
  <c r="D91" i="21" s="1"/>
  <c r="D92" i="21" s="1"/>
  <c r="D93" i="21" s="1"/>
  <c r="D94" i="21" s="1"/>
  <c r="D95" i="21" s="1"/>
  <c r="D96" i="21" s="1"/>
  <c r="D97" i="21" s="1"/>
  <c r="D98" i="21" s="1"/>
  <c r="D99" i="21" s="1"/>
  <c r="D100" i="21" s="1"/>
  <c r="D101" i="21" s="1"/>
  <c r="D102" i="21" s="1"/>
  <c r="D103" i="21" s="1"/>
  <c r="D104" i="21" s="1"/>
  <c r="D105" i="21" s="1"/>
  <c r="D106" i="21" s="1"/>
  <c r="D107" i="21" s="1"/>
  <c r="D108" i="21" s="1"/>
  <c r="D109" i="21" s="1"/>
  <c r="D110" i="21" s="1"/>
  <c r="D111" i="21" s="1"/>
  <c r="D112" i="21" s="1"/>
  <c r="D113" i="21" s="1"/>
  <c r="D114" i="21" s="1"/>
  <c r="D115" i="21" s="1"/>
  <c r="D116" i="21" s="1"/>
  <c r="D117" i="21" s="1"/>
  <c r="C3" i="21"/>
  <c r="C4" i="21" s="1"/>
  <c r="C5" i="21" s="1"/>
  <c r="C6" i="21" s="1"/>
  <c r="C7" i="21" s="1"/>
  <c r="C8" i="21" s="1"/>
  <c r="C9" i="21" s="1"/>
  <c r="C10" i="21" s="1"/>
  <c r="C11" i="21" s="1"/>
  <c r="C12" i="21" s="1"/>
  <c r="C13" i="21" s="1"/>
  <c r="C14" i="21" s="1"/>
  <c r="C15" i="21" s="1"/>
  <c r="C16" i="21" s="1"/>
  <c r="C17" i="21" s="1"/>
  <c r="C18" i="21" s="1"/>
  <c r="C19" i="21" s="1"/>
  <c r="C20" i="21" s="1"/>
  <c r="C21" i="21" s="1"/>
  <c r="C22" i="21" s="1"/>
  <c r="C23" i="21" s="1"/>
  <c r="C24" i="21" s="1"/>
  <c r="C25" i="21" s="1"/>
  <c r="C26" i="21" s="1"/>
  <c r="C27" i="21" s="1"/>
  <c r="C28" i="21" s="1"/>
  <c r="C29" i="21" s="1"/>
  <c r="C30" i="21" s="1"/>
  <c r="C31" i="21" s="1"/>
  <c r="C32" i="21" s="1"/>
  <c r="C33" i="21" s="1"/>
  <c r="C34" i="21" s="1"/>
  <c r="C35" i="21" s="1"/>
  <c r="C36" i="21" s="1"/>
  <c r="C37" i="21" s="1"/>
  <c r="C38" i="21" s="1"/>
  <c r="C39" i="21" s="1"/>
  <c r="C40" i="21" s="1"/>
  <c r="C41" i="21" s="1"/>
  <c r="C42" i="21" s="1"/>
  <c r="C43" i="21" s="1"/>
  <c r="C44" i="21" s="1"/>
  <c r="C45" i="21" s="1"/>
  <c r="C46" i="21" s="1"/>
  <c r="C47" i="21" s="1"/>
  <c r="C48" i="21" s="1"/>
  <c r="C49" i="21" s="1"/>
  <c r="C50" i="21" s="1"/>
  <c r="C51" i="21" s="1"/>
  <c r="C52" i="21" s="1"/>
  <c r="C53" i="21" s="1"/>
  <c r="C54" i="21" s="1"/>
  <c r="C55" i="21" s="1"/>
  <c r="C56" i="21" s="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C85" i="21" s="1"/>
  <c r="C86" i="21" s="1"/>
  <c r="C87" i="21" s="1"/>
  <c r="C88" i="21" s="1"/>
  <c r="C89" i="21" s="1"/>
  <c r="C90" i="21" s="1"/>
  <c r="C91" i="21" s="1"/>
  <c r="C92" i="21" s="1"/>
  <c r="C93" i="21" s="1"/>
  <c r="C94" i="21" s="1"/>
  <c r="C95" i="21" s="1"/>
  <c r="C96" i="21" s="1"/>
  <c r="C97" i="21" s="1"/>
  <c r="C98" i="21" s="1"/>
  <c r="C99" i="21" s="1"/>
  <c r="C100" i="21" s="1"/>
  <c r="C101" i="21" s="1"/>
  <c r="C102" i="21" s="1"/>
  <c r="C103" i="21" s="1"/>
  <c r="C104" i="21" s="1"/>
  <c r="C105" i="21" s="1"/>
  <c r="C106" i="21" s="1"/>
  <c r="C107" i="21" s="1"/>
  <c r="C108" i="21" s="1"/>
  <c r="C109" i="21" s="1"/>
  <c r="C110" i="21" s="1"/>
  <c r="C111" i="21" s="1"/>
  <c r="C112" i="21" s="1"/>
  <c r="C113" i="21" s="1"/>
  <c r="C114" i="21" s="1"/>
  <c r="C115" i="21" s="1"/>
  <c r="C116" i="21" s="1"/>
  <c r="C117" i="21" s="1"/>
  <c r="H3" i="21" l="1"/>
  <c r="H4" i="21" s="1"/>
  <c r="H5" i="21" s="1"/>
  <c r="H6" i="21" s="1"/>
  <c r="H7" i="21" s="1"/>
  <c r="H8" i="21" s="1"/>
  <c r="H9" i="21" s="1"/>
  <c r="H10" i="21" s="1"/>
  <c r="H11" i="21" s="1"/>
  <c r="H12" i="21" s="1"/>
  <c r="H13" i="21" s="1"/>
  <c r="H14" i="21" s="1"/>
  <c r="H15" i="21" s="1"/>
  <c r="H16" i="21" s="1"/>
  <c r="H17" i="21" s="1"/>
  <c r="H18" i="21" s="1"/>
  <c r="H19" i="21" s="1"/>
  <c r="H20" i="21" s="1"/>
  <c r="H21" i="21" s="1"/>
  <c r="H22" i="21" s="1"/>
  <c r="H23" i="21" s="1"/>
  <c r="H24" i="21" s="1"/>
  <c r="H25" i="21" s="1"/>
  <c r="H26" i="21" s="1"/>
  <c r="H27" i="21" s="1"/>
  <c r="H28" i="21" s="1"/>
  <c r="H29" i="21" s="1"/>
  <c r="H30" i="21" s="1"/>
  <c r="H31" i="21" s="1"/>
  <c r="H32" i="21" s="1"/>
  <c r="H33" i="21" s="1"/>
  <c r="H34" i="21" s="1"/>
  <c r="H35" i="21" s="1"/>
  <c r="H36" i="21" s="1"/>
  <c r="H37" i="21" s="1"/>
  <c r="H38" i="21" s="1"/>
  <c r="H39" i="21" s="1"/>
  <c r="H40" i="21" s="1"/>
  <c r="H41" i="21" s="1"/>
  <c r="H42" i="21" s="1"/>
  <c r="H43" i="21" s="1"/>
  <c r="H44" i="21" s="1"/>
  <c r="H45" i="21" s="1"/>
  <c r="H46" i="21" s="1"/>
  <c r="H47" i="21" s="1"/>
  <c r="H48" i="21" s="1"/>
  <c r="H49" i="21" s="1"/>
  <c r="H50" i="21" s="1"/>
  <c r="H51" i="21" s="1"/>
  <c r="H52" i="21" s="1"/>
  <c r="H53" i="21" s="1"/>
  <c r="H54" i="21" s="1"/>
  <c r="H55" i="21" s="1"/>
  <c r="H56" i="21" s="1"/>
  <c r="H57" i="21" s="1"/>
  <c r="H58" i="21" s="1"/>
  <c r="H59" i="21" s="1"/>
  <c r="H60" i="21" s="1"/>
  <c r="H61" i="21" s="1"/>
  <c r="H62" i="21" s="1"/>
  <c r="H63" i="21" s="1"/>
  <c r="H64" i="21" s="1"/>
  <c r="H65" i="21" s="1"/>
  <c r="H66" i="21" s="1"/>
  <c r="H67" i="21" s="1"/>
  <c r="H68" i="21" s="1"/>
  <c r="H69" i="21" s="1"/>
  <c r="H70" i="21" s="1"/>
  <c r="H71" i="21" s="1"/>
  <c r="H72" i="21" s="1"/>
  <c r="H73" i="21" s="1"/>
  <c r="H74" i="21" s="1"/>
  <c r="H75" i="21" s="1"/>
  <c r="H76" i="21" s="1"/>
  <c r="H77" i="21" s="1"/>
  <c r="H78" i="21" s="1"/>
  <c r="H79" i="21" s="1"/>
  <c r="H80" i="21" s="1"/>
  <c r="H81" i="21" s="1"/>
  <c r="H82" i="21" s="1"/>
  <c r="H83" i="21" s="1"/>
  <c r="H84" i="21" s="1"/>
  <c r="H85" i="21" s="1"/>
  <c r="H86" i="21" s="1"/>
  <c r="H87" i="21" s="1"/>
  <c r="H88" i="21" s="1"/>
  <c r="H89" i="21" s="1"/>
  <c r="H90" i="21" s="1"/>
  <c r="H91" i="21" s="1"/>
  <c r="H92" i="21" s="1"/>
  <c r="H93" i="21" s="1"/>
  <c r="H94" i="21" s="1"/>
  <c r="H95" i="21" s="1"/>
  <c r="H96" i="21" s="1"/>
  <c r="H97" i="21" s="1"/>
  <c r="H98" i="21" s="1"/>
  <c r="H99" i="21" s="1"/>
  <c r="H100" i="21" s="1"/>
  <c r="H101" i="21" s="1"/>
  <c r="H102" i="21" s="1"/>
  <c r="H103" i="21" s="1"/>
  <c r="H104" i="21" s="1"/>
  <c r="H105" i="21" s="1"/>
  <c r="H106" i="21" s="1"/>
  <c r="H107" i="21" s="1"/>
  <c r="H108" i="21" s="1"/>
  <c r="H109" i="21" s="1"/>
  <c r="H110" i="21" s="1"/>
  <c r="H111" i="21" s="1"/>
  <c r="H112" i="21" s="1"/>
  <c r="H113" i="21" s="1"/>
  <c r="H114" i="21" s="1"/>
  <c r="H115" i="21" s="1"/>
  <c r="H116" i="21" s="1"/>
  <c r="H117" i="21" s="1"/>
  <c r="T43" i="20"/>
  <c r="T42" i="20"/>
  <c r="T41" i="20"/>
  <c r="T40" i="20"/>
  <c r="T39" i="20"/>
  <c r="T38" i="20"/>
  <c r="T37" i="20"/>
  <c r="T36" i="20"/>
  <c r="T35" i="20"/>
  <c r="T34" i="20"/>
  <c r="T33" i="20"/>
  <c r="T32" i="20"/>
  <c r="T31" i="20"/>
  <c r="T30" i="20"/>
  <c r="T29" i="20"/>
  <c r="T28" i="20"/>
  <c r="T27" i="20"/>
  <c r="T26" i="20"/>
  <c r="T25" i="20"/>
  <c r="T24" i="20"/>
  <c r="G24" i="20"/>
  <c r="G25" i="20" s="1"/>
  <c r="G26" i="20" s="1"/>
  <c r="G27" i="20" s="1"/>
  <c r="G28" i="20" s="1"/>
  <c r="G29" i="20" s="1"/>
  <c r="G30" i="20" s="1"/>
  <c r="G31" i="20" s="1"/>
  <c r="G32" i="20" s="1"/>
  <c r="G33" i="20" s="1"/>
  <c r="G34" i="20" s="1"/>
  <c r="G35" i="20" s="1"/>
  <c r="G36" i="20" s="1"/>
  <c r="G37" i="20" s="1"/>
  <c r="G38" i="20" s="1"/>
  <c r="G39" i="20" s="1"/>
  <c r="G40" i="20" s="1"/>
  <c r="G41" i="20" s="1"/>
  <c r="G42" i="20" s="1"/>
  <c r="G43" i="20" s="1"/>
  <c r="T23" i="20"/>
  <c r="G23" i="20"/>
  <c r="E23" i="20"/>
  <c r="E24" i="20" s="1"/>
  <c r="E25" i="20" s="1"/>
  <c r="E26" i="20" s="1"/>
  <c r="E27" i="20" s="1"/>
  <c r="E28" i="20" s="1"/>
  <c r="E29" i="20" s="1"/>
  <c r="E30" i="20" s="1"/>
  <c r="E31" i="20" s="1"/>
  <c r="E32" i="20" s="1"/>
  <c r="E33" i="20" s="1"/>
  <c r="E34" i="20" s="1"/>
  <c r="E35" i="20" s="1"/>
  <c r="E36" i="20" s="1"/>
  <c r="E37" i="20" s="1"/>
  <c r="E38" i="20" s="1"/>
  <c r="E39" i="20" s="1"/>
  <c r="E40" i="20" s="1"/>
  <c r="E41" i="20" s="1"/>
  <c r="E42" i="20" s="1"/>
  <c r="E43" i="20" s="1"/>
  <c r="T22" i="20"/>
  <c r="T21" i="20"/>
  <c r="T20" i="20"/>
  <c r="T19" i="20"/>
  <c r="T18" i="20"/>
  <c r="T17" i="20"/>
  <c r="T16" i="20"/>
  <c r="T15" i="20"/>
  <c r="T14" i="20"/>
  <c r="T13" i="20"/>
  <c r="T12" i="20"/>
  <c r="T11" i="20"/>
  <c r="T10" i="20"/>
  <c r="T9" i="20"/>
  <c r="T8" i="20"/>
  <c r="T7" i="20"/>
  <c r="T6" i="20"/>
  <c r="T5" i="20"/>
  <c r="G5" i="20"/>
  <c r="G6" i="20" s="1"/>
  <c r="G7" i="20" s="1"/>
  <c r="G8" i="20" s="1"/>
  <c r="G9" i="20" s="1"/>
  <c r="G10" i="20" s="1"/>
  <c r="G11" i="20" s="1"/>
  <c r="G12" i="20" s="1"/>
  <c r="G13" i="20" s="1"/>
  <c r="G14" i="20" s="1"/>
  <c r="G15" i="20" s="1"/>
  <c r="G16" i="20" s="1"/>
  <c r="G17" i="20" s="1"/>
  <c r="G18" i="20" s="1"/>
  <c r="G19" i="20" s="1"/>
  <c r="G20" i="20" s="1"/>
  <c r="G21" i="20" s="1"/>
  <c r="F5" i="20"/>
  <c r="F6" i="20" s="1"/>
  <c r="F7" i="20" s="1"/>
  <c r="F8" i="20" s="1"/>
  <c r="F9" i="20" s="1"/>
  <c r="F10" i="20" s="1"/>
  <c r="F11" i="20" s="1"/>
  <c r="F12" i="20" s="1"/>
  <c r="F13" i="20" s="1"/>
  <c r="F14" i="20" s="1"/>
  <c r="F15" i="20" s="1"/>
  <c r="F16" i="20" s="1"/>
  <c r="F17" i="20" s="1"/>
  <c r="F18" i="20" s="1"/>
  <c r="F19" i="20" s="1"/>
  <c r="F20" i="20" s="1"/>
  <c r="F21" i="20" s="1"/>
  <c r="F22" i="20" s="1"/>
  <c r="F23" i="20" s="1"/>
  <c r="F24" i="20" s="1"/>
  <c r="F25" i="20" s="1"/>
  <c r="F26" i="20" s="1"/>
  <c r="F27" i="20" s="1"/>
  <c r="F28" i="20" s="1"/>
  <c r="F29" i="20" s="1"/>
  <c r="F30" i="20" s="1"/>
  <c r="F31" i="20" s="1"/>
  <c r="F32" i="20" s="1"/>
  <c r="F33" i="20" s="1"/>
  <c r="F34" i="20" s="1"/>
  <c r="F35" i="20" s="1"/>
  <c r="F36" i="20" s="1"/>
  <c r="F37" i="20" s="1"/>
  <c r="F38" i="20" s="1"/>
  <c r="F39" i="20" s="1"/>
  <c r="F40" i="20" s="1"/>
  <c r="F41" i="20" s="1"/>
  <c r="F42" i="20" s="1"/>
  <c r="F43" i="20" s="1"/>
  <c r="E5" i="20"/>
  <c r="E6" i="20" s="1"/>
  <c r="E7" i="20" s="1"/>
  <c r="E8" i="20" s="1"/>
  <c r="E9" i="20" s="1"/>
  <c r="E10" i="20" s="1"/>
  <c r="E11" i="20" s="1"/>
  <c r="E12" i="20" s="1"/>
  <c r="E13" i="20" s="1"/>
  <c r="E14" i="20" s="1"/>
  <c r="E15" i="20" s="1"/>
  <c r="E16" i="20" s="1"/>
  <c r="E17" i="20" s="1"/>
  <c r="E18" i="20" s="1"/>
  <c r="E19" i="20" s="1"/>
  <c r="E20" i="20" s="1"/>
  <c r="E21" i="20" s="1"/>
  <c r="B5" i="20"/>
  <c r="B6" i="20" s="1"/>
  <c r="B7" i="20" s="1"/>
  <c r="B8" i="20" s="1"/>
  <c r="B9" i="20" s="1"/>
  <c r="B10" i="20" s="1"/>
  <c r="B11" i="20" s="1"/>
  <c r="B12" i="20" s="1"/>
  <c r="B13" i="20" s="1"/>
  <c r="B14" i="20" s="1"/>
  <c r="B15" i="20" s="1"/>
  <c r="B16" i="20" s="1"/>
  <c r="B17" i="20" s="1"/>
  <c r="B18" i="20" s="1"/>
  <c r="B19" i="20" s="1"/>
  <c r="B20" i="20" s="1"/>
  <c r="B21" i="20" s="1"/>
  <c r="B22" i="20" s="1"/>
  <c r="B23" i="20" s="1"/>
  <c r="B24" i="20" s="1"/>
  <c r="B25" i="20" s="1"/>
  <c r="B26" i="20" s="1"/>
  <c r="B27" i="20" s="1"/>
  <c r="B28" i="20" s="1"/>
  <c r="B29" i="20" s="1"/>
  <c r="B30" i="20" s="1"/>
  <c r="B31" i="20" s="1"/>
  <c r="B32" i="20" s="1"/>
  <c r="B33" i="20" s="1"/>
  <c r="B34" i="20" s="1"/>
  <c r="B35" i="20" s="1"/>
  <c r="B36" i="20" s="1"/>
  <c r="B37" i="20" s="1"/>
  <c r="B38" i="20" s="1"/>
  <c r="B39" i="20" s="1"/>
  <c r="B40" i="20" s="1"/>
  <c r="B41" i="20" s="1"/>
  <c r="B42" i="20" s="1"/>
  <c r="B43" i="20" s="1"/>
  <c r="T4" i="20"/>
  <c r="D4" i="20"/>
  <c r="D5" i="20" s="1"/>
  <c r="D6" i="20" s="1"/>
  <c r="D7" i="20" s="1"/>
  <c r="D8" i="20" s="1"/>
  <c r="D9" i="20" s="1"/>
  <c r="D10" i="20" s="1"/>
  <c r="D11" i="20" s="1"/>
  <c r="D12" i="20" s="1"/>
  <c r="D13" i="20" s="1"/>
  <c r="D14" i="20" s="1"/>
  <c r="D15" i="20" s="1"/>
  <c r="D16" i="20" s="1"/>
  <c r="D17" i="20" s="1"/>
  <c r="D18" i="20" s="1"/>
  <c r="D19" i="20" s="1"/>
  <c r="D20" i="20" s="1"/>
  <c r="D21" i="20" s="1"/>
  <c r="D22" i="20" s="1"/>
  <c r="D23" i="20" s="1"/>
  <c r="D24" i="20" s="1"/>
  <c r="D25" i="20" s="1"/>
  <c r="D26" i="20" s="1"/>
  <c r="D27" i="20" s="1"/>
  <c r="D28" i="20" s="1"/>
  <c r="D29" i="20" s="1"/>
  <c r="D30" i="20" s="1"/>
  <c r="D31" i="20" s="1"/>
  <c r="D32" i="20" s="1"/>
  <c r="D33" i="20" s="1"/>
  <c r="D34" i="20" s="1"/>
  <c r="D35" i="20" s="1"/>
  <c r="D36" i="20" s="1"/>
  <c r="D37" i="20" s="1"/>
  <c r="D38" i="20" s="1"/>
  <c r="D39" i="20" s="1"/>
  <c r="D40" i="20" s="1"/>
  <c r="D41" i="20" s="1"/>
  <c r="D42" i="20" s="1"/>
  <c r="D43" i="20" s="1"/>
  <c r="C4" i="20"/>
  <c r="C5" i="20" s="1"/>
  <c r="C6" i="20" s="1"/>
  <c r="C7" i="20" s="1"/>
  <c r="C8" i="20" s="1"/>
  <c r="C9" i="20" s="1"/>
  <c r="C10" i="20" s="1"/>
  <c r="C11" i="20" s="1"/>
  <c r="C12" i="20" s="1"/>
  <c r="C13" i="20" s="1"/>
  <c r="C14" i="20" s="1"/>
  <c r="C15" i="20" s="1"/>
  <c r="C16" i="20" s="1"/>
  <c r="C17" i="20" s="1"/>
  <c r="C18" i="20" s="1"/>
  <c r="C19" i="20" s="1"/>
  <c r="C20" i="20" s="1"/>
  <c r="C21" i="20" s="1"/>
  <c r="C22" i="20" s="1"/>
  <c r="C23" i="20" s="1"/>
  <c r="C24" i="20" s="1"/>
  <c r="C25" i="20" s="1"/>
  <c r="C26" i="20" s="1"/>
  <c r="C27" i="20" s="1"/>
  <c r="C28" i="20" s="1"/>
  <c r="C29" i="20" s="1"/>
  <c r="C30" i="20" s="1"/>
  <c r="C31" i="20" s="1"/>
  <c r="C32" i="20" s="1"/>
  <c r="C33" i="20" s="1"/>
  <c r="C34" i="20" s="1"/>
  <c r="C35" i="20" s="1"/>
  <c r="C36" i="20" s="1"/>
  <c r="C37" i="20" s="1"/>
  <c r="C38" i="20" s="1"/>
  <c r="C39" i="20" s="1"/>
  <c r="C40" i="20" s="1"/>
  <c r="C41" i="20" s="1"/>
  <c r="C42" i="20" s="1"/>
  <c r="C43" i="20" s="1"/>
  <c r="T3" i="20"/>
  <c r="D3" i="20"/>
  <c r="C3" i="20"/>
  <c r="H3" i="20" s="1"/>
  <c r="H4" i="20" s="1"/>
  <c r="H5" i="20" s="1"/>
  <c r="H6" i="20" s="1"/>
  <c r="H7" i="20" s="1"/>
  <c r="H8" i="20" s="1"/>
  <c r="H9" i="20" s="1"/>
  <c r="H10" i="20" s="1"/>
  <c r="H11" i="20" s="1"/>
  <c r="H12" i="20" s="1"/>
  <c r="H13" i="20" s="1"/>
  <c r="H14" i="20" s="1"/>
  <c r="H15" i="20" s="1"/>
  <c r="H16" i="20" s="1"/>
  <c r="H17" i="20" s="1"/>
  <c r="H18" i="20" s="1"/>
  <c r="H19" i="20" s="1"/>
  <c r="H20" i="20" s="1"/>
  <c r="H21" i="20" s="1"/>
  <c r="H22" i="20" s="1"/>
  <c r="H23" i="20" s="1"/>
  <c r="H24" i="20" s="1"/>
  <c r="H25" i="20" s="1"/>
  <c r="H26" i="20" s="1"/>
  <c r="H27" i="20" s="1"/>
  <c r="H28" i="20" s="1"/>
  <c r="H29" i="20" s="1"/>
  <c r="H30" i="20" s="1"/>
  <c r="H31" i="20" s="1"/>
  <c r="H32" i="20" s="1"/>
  <c r="H33" i="20" s="1"/>
  <c r="H34" i="20" s="1"/>
  <c r="H35" i="20" s="1"/>
  <c r="H36" i="20" s="1"/>
  <c r="H37" i="20" s="1"/>
  <c r="H38" i="20" s="1"/>
  <c r="H39" i="20" s="1"/>
  <c r="H40" i="20" s="1"/>
  <c r="H41" i="20" s="1"/>
  <c r="H42" i="20" s="1"/>
  <c r="H43" i="20" s="1"/>
  <c r="T58" i="19"/>
  <c r="T57" i="19"/>
  <c r="T56" i="19"/>
  <c r="T55" i="19"/>
  <c r="T54" i="19"/>
  <c r="T53" i="19"/>
  <c r="T52" i="19"/>
  <c r="T51" i="19"/>
  <c r="T50" i="19"/>
  <c r="T49" i="19"/>
  <c r="T48" i="19"/>
  <c r="T47" i="19"/>
  <c r="T46" i="19"/>
  <c r="F46" i="19"/>
  <c r="F47" i="19" s="1"/>
  <c r="F48" i="19" s="1"/>
  <c r="F49" i="19" s="1"/>
  <c r="F50" i="19" s="1"/>
  <c r="F51" i="19" s="1"/>
  <c r="F52" i="19" s="1"/>
  <c r="F53" i="19" s="1"/>
  <c r="F54" i="19" s="1"/>
  <c r="F55" i="19" s="1"/>
  <c r="F56" i="19" s="1"/>
  <c r="F57" i="19" s="1"/>
  <c r="F58" i="19" s="1"/>
  <c r="T45" i="19"/>
  <c r="T44" i="19"/>
  <c r="T43" i="19"/>
  <c r="T42" i="19"/>
  <c r="T41" i="19"/>
  <c r="T40" i="19"/>
  <c r="T39" i="19"/>
  <c r="T38" i="19"/>
  <c r="T37" i="19"/>
  <c r="T36" i="19"/>
  <c r="T35" i="19"/>
  <c r="T34" i="19"/>
  <c r="T33" i="19"/>
  <c r="T32" i="19"/>
  <c r="T31" i="19"/>
  <c r="T30" i="19"/>
  <c r="T29" i="19"/>
  <c r="T28" i="19"/>
  <c r="T27" i="19"/>
  <c r="T26" i="19"/>
  <c r="T25" i="19"/>
  <c r="T24" i="19"/>
  <c r="T23" i="19"/>
  <c r="T22" i="19"/>
  <c r="T21" i="19"/>
  <c r="T20" i="19"/>
  <c r="T19" i="19"/>
  <c r="T18" i="19"/>
  <c r="T17" i="19"/>
  <c r="T16" i="19"/>
  <c r="T15" i="19"/>
  <c r="T14" i="19"/>
  <c r="T13" i="19"/>
  <c r="T12" i="19"/>
  <c r="T11" i="19"/>
  <c r="T10" i="19"/>
  <c r="T9" i="19"/>
  <c r="T8" i="19"/>
  <c r="T7" i="19"/>
  <c r="T6" i="19"/>
  <c r="T5" i="19"/>
  <c r="G5" i="19"/>
  <c r="G6" i="19" s="1"/>
  <c r="G7" i="19" s="1"/>
  <c r="G8" i="19" s="1"/>
  <c r="G9" i="19" s="1"/>
  <c r="G10" i="19" s="1"/>
  <c r="G11" i="19" s="1"/>
  <c r="G12" i="19" s="1"/>
  <c r="G13" i="19" s="1"/>
  <c r="G14" i="19" s="1"/>
  <c r="G15" i="19" s="1"/>
  <c r="G16" i="19" s="1"/>
  <c r="G17" i="19" s="1"/>
  <c r="G18" i="19" s="1"/>
  <c r="G19" i="19" s="1"/>
  <c r="G20" i="19" s="1"/>
  <c r="G21" i="19" s="1"/>
  <c r="G22" i="19" s="1"/>
  <c r="G23" i="19" s="1"/>
  <c r="G24" i="19" s="1"/>
  <c r="G25" i="19" s="1"/>
  <c r="G26" i="19" s="1"/>
  <c r="G27" i="19" s="1"/>
  <c r="G28" i="19" s="1"/>
  <c r="G29" i="19" s="1"/>
  <c r="G30" i="19" s="1"/>
  <c r="G31" i="19" s="1"/>
  <c r="G32" i="19" s="1"/>
  <c r="G33" i="19" s="1"/>
  <c r="G34" i="19" s="1"/>
  <c r="G35" i="19" s="1"/>
  <c r="G36" i="19" s="1"/>
  <c r="G37" i="19" s="1"/>
  <c r="G38" i="19" s="1"/>
  <c r="G39" i="19" s="1"/>
  <c r="G40" i="19" s="1"/>
  <c r="G41" i="19" s="1"/>
  <c r="G42" i="19" s="1"/>
  <c r="G43" i="19" s="1"/>
  <c r="G44" i="19" s="1"/>
  <c r="G45" i="19" s="1"/>
  <c r="G46" i="19" s="1"/>
  <c r="G47" i="19" s="1"/>
  <c r="G48" i="19" s="1"/>
  <c r="G49" i="19" s="1"/>
  <c r="G50" i="19" s="1"/>
  <c r="G51" i="19" s="1"/>
  <c r="G52" i="19" s="1"/>
  <c r="G53" i="19" s="1"/>
  <c r="G54" i="19" s="1"/>
  <c r="G55" i="19" s="1"/>
  <c r="G56" i="19" s="1"/>
  <c r="G57" i="19" s="1"/>
  <c r="G58" i="19" s="1"/>
  <c r="T4" i="19"/>
  <c r="G4" i="19"/>
  <c r="F4" i="19"/>
  <c r="F5" i="19" s="1"/>
  <c r="F6" i="19" s="1"/>
  <c r="F7" i="19" s="1"/>
  <c r="F8" i="19" s="1"/>
  <c r="F9" i="19" s="1"/>
  <c r="F10" i="19" s="1"/>
  <c r="F11" i="19" s="1"/>
  <c r="F12" i="19" s="1"/>
  <c r="F13" i="19" s="1"/>
  <c r="F14" i="19" s="1"/>
  <c r="F15" i="19" s="1"/>
  <c r="F16" i="19" s="1"/>
  <c r="F17" i="19" s="1"/>
  <c r="F18" i="19" s="1"/>
  <c r="F19" i="19" s="1"/>
  <c r="F20" i="19" s="1"/>
  <c r="F21" i="19" s="1"/>
  <c r="F22" i="19" s="1"/>
  <c r="F23" i="19" s="1"/>
  <c r="F24" i="19" s="1"/>
  <c r="F25" i="19" s="1"/>
  <c r="F26" i="19" s="1"/>
  <c r="F27" i="19" s="1"/>
  <c r="F28" i="19" s="1"/>
  <c r="F29" i="19" s="1"/>
  <c r="F30" i="19" s="1"/>
  <c r="F31" i="19" s="1"/>
  <c r="F32" i="19" s="1"/>
  <c r="F33" i="19" s="1"/>
  <c r="F34" i="19" s="1"/>
  <c r="F35" i="19" s="1"/>
  <c r="F36" i="19" s="1"/>
  <c r="F37" i="19" s="1"/>
  <c r="F38" i="19" s="1"/>
  <c r="F39" i="19" s="1"/>
  <c r="F40" i="19" s="1"/>
  <c r="F41" i="19" s="1"/>
  <c r="F42" i="19" s="1"/>
  <c r="F43" i="19" s="1"/>
  <c r="F44" i="19" s="1"/>
  <c r="F45" i="19" s="1"/>
  <c r="E4" i="19"/>
  <c r="E5" i="19" s="1"/>
  <c r="E6" i="19" s="1"/>
  <c r="E7" i="19" s="1"/>
  <c r="E8" i="19" s="1"/>
  <c r="E9" i="19" s="1"/>
  <c r="E10" i="19" s="1"/>
  <c r="E11" i="19" s="1"/>
  <c r="E12" i="19" s="1"/>
  <c r="E13" i="19" s="1"/>
  <c r="E14" i="19" s="1"/>
  <c r="E15" i="19" s="1"/>
  <c r="E16" i="19" s="1"/>
  <c r="E17" i="19" s="1"/>
  <c r="E18" i="19" s="1"/>
  <c r="E19" i="19" s="1"/>
  <c r="E20" i="19" s="1"/>
  <c r="E21" i="19" s="1"/>
  <c r="E22" i="19" s="1"/>
  <c r="E23" i="19" s="1"/>
  <c r="E24" i="19" s="1"/>
  <c r="E25" i="19" s="1"/>
  <c r="E26" i="19" s="1"/>
  <c r="E27" i="19" s="1"/>
  <c r="E28" i="19" s="1"/>
  <c r="E29" i="19" s="1"/>
  <c r="E30" i="19" s="1"/>
  <c r="E31" i="19" s="1"/>
  <c r="E32" i="19" s="1"/>
  <c r="E33" i="19" s="1"/>
  <c r="E34" i="19" s="1"/>
  <c r="E35" i="19" s="1"/>
  <c r="E36" i="19" s="1"/>
  <c r="E37" i="19" s="1"/>
  <c r="E38" i="19" s="1"/>
  <c r="E39" i="19" s="1"/>
  <c r="E40" i="19" s="1"/>
  <c r="E41" i="19" s="1"/>
  <c r="E42" i="19" s="1"/>
  <c r="E43" i="19" s="1"/>
  <c r="E44" i="19" s="1"/>
  <c r="E45" i="19" s="1"/>
  <c r="E46" i="19" s="1"/>
  <c r="E47" i="19" s="1"/>
  <c r="E48" i="19" s="1"/>
  <c r="E49" i="19" s="1"/>
  <c r="E50" i="19" s="1"/>
  <c r="E51" i="19" s="1"/>
  <c r="E52" i="19" s="1"/>
  <c r="E53" i="19" s="1"/>
  <c r="E54" i="19" s="1"/>
  <c r="E55" i="19" s="1"/>
  <c r="E56" i="19" s="1"/>
  <c r="E57" i="19" s="1"/>
  <c r="E58" i="19" s="1"/>
  <c r="D4" i="19"/>
  <c r="D5" i="19" s="1"/>
  <c r="D6" i="19" s="1"/>
  <c r="D7" i="19" s="1"/>
  <c r="D8" i="19" s="1"/>
  <c r="D9" i="19" s="1"/>
  <c r="D10" i="19" s="1"/>
  <c r="D11" i="19" s="1"/>
  <c r="D12" i="19" s="1"/>
  <c r="D13" i="19" s="1"/>
  <c r="D14" i="19" s="1"/>
  <c r="D15" i="19" s="1"/>
  <c r="D16" i="19" s="1"/>
  <c r="D17" i="19" s="1"/>
  <c r="D18" i="19" s="1"/>
  <c r="D19" i="19" s="1"/>
  <c r="D20" i="19" s="1"/>
  <c r="D21" i="19" s="1"/>
  <c r="D22" i="19" s="1"/>
  <c r="D23" i="19" s="1"/>
  <c r="D24" i="19" s="1"/>
  <c r="D25" i="19" s="1"/>
  <c r="D26" i="19" s="1"/>
  <c r="D27" i="19" s="1"/>
  <c r="D28" i="19" s="1"/>
  <c r="D29" i="19" s="1"/>
  <c r="D30" i="19" s="1"/>
  <c r="D31" i="19" s="1"/>
  <c r="D32" i="19" s="1"/>
  <c r="D33" i="19" s="1"/>
  <c r="D34" i="19" s="1"/>
  <c r="D35" i="19" s="1"/>
  <c r="D36" i="19" s="1"/>
  <c r="D37" i="19" s="1"/>
  <c r="D38" i="19" s="1"/>
  <c r="D39" i="19" s="1"/>
  <c r="D40" i="19" s="1"/>
  <c r="D41" i="19" s="1"/>
  <c r="D42" i="19" s="1"/>
  <c r="D43" i="19" s="1"/>
  <c r="D44" i="19" s="1"/>
  <c r="D45" i="19" s="1"/>
  <c r="D46" i="19" s="1"/>
  <c r="D47" i="19" s="1"/>
  <c r="D48" i="19" s="1"/>
  <c r="D49" i="19" s="1"/>
  <c r="D50" i="19" s="1"/>
  <c r="D51" i="19" s="1"/>
  <c r="D52" i="19" s="1"/>
  <c r="D53" i="19" s="1"/>
  <c r="D54" i="19" s="1"/>
  <c r="D55" i="19" s="1"/>
  <c r="D56" i="19" s="1"/>
  <c r="D57" i="19" s="1"/>
  <c r="D58" i="19" s="1"/>
  <c r="B4" i="19"/>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T3" i="19"/>
  <c r="D3" i="19"/>
  <c r="C3" i="19"/>
  <c r="H3" i="19" s="1"/>
  <c r="H4" i="19" s="1"/>
  <c r="H5" i="19" s="1"/>
  <c r="H6" i="19" s="1"/>
  <c r="H7" i="19" s="1"/>
  <c r="H8" i="19" s="1"/>
  <c r="H9" i="19" s="1"/>
  <c r="H10" i="19" s="1"/>
  <c r="H11" i="19" s="1"/>
  <c r="H12" i="19" s="1"/>
  <c r="H13" i="19" s="1"/>
  <c r="H14" i="19" s="1"/>
  <c r="H15" i="19" s="1"/>
  <c r="H16" i="19" s="1"/>
  <c r="H17" i="19" s="1"/>
  <c r="H18" i="19" s="1"/>
  <c r="H19" i="19" s="1"/>
  <c r="H20" i="19" s="1"/>
  <c r="H21" i="19" s="1"/>
  <c r="H22" i="19" s="1"/>
  <c r="H23" i="19" s="1"/>
  <c r="H24" i="19" s="1"/>
  <c r="H25" i="19" s="1"/>
  <c r="H26" i="19" s="1"/>
  <c r="H27" i="19" s="1"/>
  <c r="H28" i="19" s="1"/>
  <c r="H29" i="19" s="1"/>
  <c r="H30" i="19" s="1"/>
  <c r="H31" i="19" s="1"/>
  <c r="H32" i="19" s="1"/>
  <c r="H33" i="19" s="1"/>
  <c r="H34" i="19" s="1"/>
  <c r="H35" i="19" s="1"/>
  <c r="H36" i="19" s="1"/>
  <c r="H37" i="19" s="1"/>
  <c r="H38" i="19" s="1"/>
  <c r="H39" i="19" s="1"/>
  <c r="H40" i="19" s="1"/>
  <c r="H41" i="19" s="1"/>
  <c r="H42" i="19" s="1"/>
  <c r="H43" i="19" s="1"/>
  <c r="H44" i="19" s="1"/>
  <c r="H45" i="19" s="1"/>
  <c r="H46" i="19" s="1"/>
  <c r="H47" i="19" s="1"/>
  <c r="H48" i="19" s="1"/>
  <c r="H49" i="19" s="1"/>
  <c r="H50" i="19" s="1"/>
  <c r="H51" i="19" s="1"/>
  <c r="H52" i="19" s="1"/>
  <c r="H53" i="19" s="1"/>
  <c r="H54" i="19" s="1"/>
  <c r="H55" i="19" s="1"/>
  <c r="H56" i="19" s="1"/>
  <c r="H57" i="19" s="1"/>
  <c r="H58" i="19" s="1"/>
  <c r="T66" i="18"/>
  <c r="T65" i="18"/>
  <c r="T64" i="18"/>
  <c r="T63" i="18"/>
  <c r="T62" i="18"/>
  <c r="T61" i="18"/>
  <c r="T60" i="18"/>
  <c r="T59" i="18"/>
  <c r="T58" i="18"/>
  <c r="T57" i="18"/>
  <c r="T56" i="18"/>
  <c r="T55" i="18"/>
  <c r="T54" i="18"/>
  <c r="T53" i="18"/>
  <c r="T52" i="18"/>
  <c r="T51" i="18"/>
  <c r="T50" i="18"/>
  <c r="T49" i="18"/>
  <c r="T48" i="18"/>
  <c r="T47" i="18"/>
  <c r="T46" i="18"/>
  <c r="T45" i="18"/>
  <c r="G45" i="18"/>
  <c r="G46" i="18" s="1"/>
  <c r="G47" i="18" s="1"/>
  <c r="G48" i="18" s="1"/>
  <c r="G49" i="18" s="1"/>
  <c r="G50" i="18" s="1"/>
  <c r="G51" i="18" s="1"/>
  <c r="G52" i="18" s="1"/>
  <c r="G53" i="18" s="1"/>
  <c r="G54" i="18" s="1"/>
  <c r="G55" i="18" s="1"/>
  <c r="G56" i="18" s="1"/>
  <c r="G57" i="18" s="1"/>
  <c r="G58" i="18" s="1"/>
  <c r="G59" i="18" s="1"/>
  <c r="G60" i="18" s="1"/>
  <c r="G61" i="18" s="1"/>
  <c r="G62" i="18" s="1"/>
  <c r="G63" i="18" s="1"/>
  <c r="G64" i="18" s="1"/>
  <c r="G65" i="18" s="1"/>
  <c r="G66" i="18" s="1"/>
  <c r="T44" i="18"/>
  <c r="T43" i="18"/>
  <c r="T42" i="18"/>
  <c r="T41" i="18"/>
  <c r="T40" i="18"/>
  <c r="T39" i="18"/>
  <c r="T38" i="18"/>
  <c r="T37" i="18"/>
  <c r="G38" i="18"/>
  <c r="G39" i="18" s="1"/>
  <c r="G40" i="18" s="1"/>
  <c r="G41" i="18" s="1"/>
  <c r="G42" i="18" s="1"/>
  <c r="G43" i="18" s="1"/>
  <c r="E37" i="18"/>
  <c r="E38" i="18" s="1"/>
  <c r="E39" i="18" s="1"/>
  <c r="E40" i="18" s="1"/>
  <c r="E41" i="18" s="1"/>
  <c r="E42" i="18" s="1"/>
  <c r="E43" i="18" s="1"/>
  <c r="E44" i="18" s="1"/>
  <c r="E45" i="18" s="1"/>
  <c r="E46" i="18" s="1"/>
  <c r="E47" i="18" s="1"/>
  <c r="E48" i="18" s="1"/>
  <c r="E49" i="18" s="1"/>
  <c r="E50" i="18" s="1"/>
  <c r="E51" i="18" s="1"/>
  <c r="E52" i="18" s="1"/>
  <c r="E53" i="18" s="1"/>
  <c r="E54" i="18" s="1"/>
  <c r="E55" i="18" s="1"/>
  <c r="E56" i="18" s="1"/>
  <c r="E57" i="18" s="1"/>
  <c r="E58" i="18" s="1"/>
  <c r="E59" i="18" s="1"/>
  <c r="E60" i="18" s="1"/>
  <c r="E61" i="18" s="1"/>
  <c r="E62" i="18" s="1"/>
  <c r="E63" i="18" s="1"/>
  <c r="E64" i="18" s="1"/>
  <c r="E65" i="18" s="1"/>
  <c r="E66" i="18" s="1"/>
  <c r="T36" i="18"/>
  <c r="T35" i="18"/>
  <c r="T34" i="18"/>
  <c r="T33" i="18"/>
  <c r="T32" i="18"/>
  <c r="T31" i="18"/>
  <c r="T30" i="18"/>
  <c r="T29" i="18"/>
  <c r="T28" i="18"/>
  <c r="T27" i="18"/>
  <c r="T26" i="18"/>
  <c r="T25" i="18"/>
  <c r="T24" i="18"/>
  <c r="T23" i="18"/>
  <c r="T22" i="18"/>
  <c r="T21" i="18"/>
  <c r="T20" i="18"/>
  <c r="T19" i="18"/>
  <c r="T18" i="18"/>
  <c r="T17" i="18"/>
  <c r="T16" i="18"/>
  <c r="T15" i="18"/>
  <c r="T14" i="18"/>
  <c r="T13" i="18"/>
  <c r="T12" i="18"/>
  <c r="T11" i="18"/>
  <c r="T10" i="18"/>
  <c r="T9" i="18"/>
  <c r="T8" i="18"/>
  <c r="T7" i="18"/>
  <c r="T6" i="18"/>
  <c r="T5" i="18"/>
  <c r="T4" i="18"/>
  <c r="G4" i="18"/>
  <c r="G5" i="18" s="1"/>
  <c r="G6" i="18" s="1"/>
  <c r="G7" i="18" s="1"/>
  <c r="G8" i="18" s="1"/>
  <c r="G9" i="18" s="1"/>
  <c r="G10" i="18" s="1"/>
  <c r="G11" i="18" s="1"/>
  <c r="G12" i="18" s="1"/>
  <c r="G13" i="18" s="1"/>
  <c r="G14" i="18" s="1"/>
  <c r="G15" i="18" s="1"/>
  <c r="G16" i="18" s="1"/>
  <c r="G17" i="18" s="1"/>
  <c r="G18" i="18" s="1"/>
  <c r="G19" i="18" s="1"/>
  <c r="G20" i="18" s="1"/>
  <c r="G21" i="18" s="1"/>
  <c r="G22" i="18" s="1"/>
  <c r="G23" i="18" s="1"/>
  <c r="G24" i="18" s="1"/>
  <c r="G25" i="18" s="1"/>
  <c r="G26" i="18" s="1"/>
  <c r="G27" i="18" s="1"/>
  <c r="G28" i="18" s="1"/>
  <c r="G29" i="18" s="1"/>
  <c r="G30" i="18" s="1"/>
  <c r="G31" i="18" s="1"/>
  <c r="G32" i="18" s="1"/>
  <c r="G33" i="18" s="1"/>
  <c r="G34" i="18" s="1"/>
  <c r="G35" i="18" s="1"/>
  <c r="F4" i="18"/>
  <c r="F5" i="18" s="1"/>
  <c r="F6" i="18" s="1"/>
  <c r="F7" i="18" s="1"/>
  <c r="F8" i="18" s="1"/>
  <c r="F9" i="18" s="1"/>
  <c r="F10" i="18" s="1"/>
  <c r="F11" i="18" s="1"/>
  <c r="F12" i="18" s="1"/>
  <c r="F13" i="18" s="1"/>
  <c r="F14" i="18" s="1"/>
  <c r="F15" i="18" s="1"/>
  <c r="F16" i="18" s="1"/>
  <c r="F17" i="18" s="1"/>
  <c r="F18" i="18" s="1"/>
  <c r="F19" i="18" s="1"/>
  <c r="F20" i="18" s="1"/>
  <c r="F21" i="18" s="1"/>
  <c r="F22" i="18" s="1"/>
  <c r="F23" i="18" s="1"/>
  <c r="F24" i="18" s="1"/>
  <c r="F25" i="18" s="1"/>
  <c r="F26" i="18" s="1"/>
  <c r="F27" i="18" s="1"/>
  <c r="F28" i="18" s="1"/>
  <c r="F29" i="18" s="1"/>
  <c r="F30" i="18" s="1"/>
  <c r="F31" i="18" s="1"/>
  <c r="F32" i="18" s="1"/>
  <c r="F33" i="18" s="1"/>
  <c r="F34" i="18" s="1"/>
  <c r="F35" i="18" s="1"/>
  <c r="F36" i="18" s="1"/>
  <c r="F37" i="18" s="1"/>
  <c r="F38" i="18" s="1"/>
  <c r="F39" i="18" s="1"/>
  <c r="F40" i="18" s="1"/>
  <c r="F41" i="18" s="1"/>
  <c r="F42" i="18" s="1"/>
  <c r="F43" i="18" s="1"/>
  <c r="F44" i="18" s="1"/>
  <c r="F45" i="18" s="1"/>
  <c r="F46" i="18" s="1"/>
  <c r="F47" i="18" s="1"/>
  <c r="F48" i="18" s="1"/>
  <c r="F49" i="18" s="1"/>
  <c r="F50" i="18" s="1"/>
  <c r="F51" i="18" s="1"/>
  <c r="F52" i="18" s="1"/>
  <c r="F53" i="18" s="1"/>
  <c r="F54" i="18" s="1"/>
  <c r="F55" i="18" s="1"/>
  <c r="F56" i="18" s="1"/>
  <c r="F57" i="18" s="1"/>
  <c r="F58" i="18" s="1"/>
  <c r="F59" i="18" s="1"/>
  <c r="F60" i="18" s="1"/>
  <c r="F61" i="18" s="1"/>
  <c r="F62" i="18" s="1"/>
  <c r="F63" i="18" s="1"/>
  <c r="F64" i="18" s="1"/>
  <c r="F65" i="18" s="1"/>
  <c r="F66" i="18" s="1"/>
  <c r="E4" i="18"/>
  <c r="E5" i="18" s="1"/>
  <c r="E6" i="18" s="1"/>
  <c r="E7" i="18" s="1"/>
  <c r="E8" i="18" s="1"/>
  <c r="E9" i="18" s="1"/>
  <c r="E10" i="18" s="1"/>
  <c r="E11" i="18" s="1"/>
  <c r="E12" i="18" s="1"/>
  <c r="E13" i="18" s="1"/>
  <c r="E14" i="18" s="1"/>
  <c r="E15" i="18" s="1"/>
  <c r="E16" i="18" s="1"/>
  <c r="E17" i="18" s="1"/>
  <c r="E18" i="18" s="1"/>
  <c r="E19" i="18" s="1"/>
  <c r="E20" i="18" s="1"/>
  <c r="E21" i="18" s="1"/>
  <c r="E22" i="18" s="1"/>
  <c r="E23" i="18" s="1"/>
  <c r="E24" i="18" s="1"/>
  <c r="E25" i="18" s="1"/>
  <c r="E26" i="18" s="1"/>
  <c r="E27" i="18" s="1"/>
  <c r="E28" i="18" s="1"/>
  <c r="E29" i="18" s="1"/>
  <c r="E30" i="18" s="1"/>
  <c r="E31" i="18" s="1"/>
  <c r="E32" i="18" s="1"/>
  <c r="E33" i="18" s="1"/>
  <c r="E34" i="18" s="1"/>
  <c r="E35" i="18" s="1"/>
  <c r="B4" i="18"/>
  <c r="B5" i="18" s="1"/>
  <c r="B6" i="18" s="1"/>
  <c r="B7" i="18" s="1"/>
  <c r="B8" i="18" s="1"/>
  <c r="B9" i="18" s="1"/>
  <c r="B10" i="18" s="1"/>
  <c r="B11" i="18" s="1"/>
  <c r="B12" i="18" s="1"/>
  <c r="B13" i="18" s="1"/>
  <c r="B14" i="18" s="1"/>
  <c r="B15" i="18" s="1"/>
  <c r="B16" i="18" s="1"/>
  <c r="B17" i="18" s="1"/>
  <c r="B18" i="18" s="1"/>
  <c r="B19" i="18" s="1"/>
  <c r="B20" i="18" s="1"/>
  <c r="B21" i="18" s="1"/>
  <c r="B22" i="18" s="1"/>
  <c r="B23" i="18" s="1"/>
  <c r="B24" i="18" s="1"/>
  <c r="B25" i="18" s="1"/>
  <c r="B26" i="18" s="1"/>
  <c r="B27" i="18" s="1"/>
  <c r="B28" i="18" s="1"/>
  <c r="B29" i="18" s="1"/>
  <c r="B30" i="18" s="1"/>
  <c r="B31" i="18" s="1"/>
  <c r="B32" i="18" s="1"/>
  <c r="B33" i="18" s="1"/>
  <c r="B34" i="18" s="1"/>
  <c r="B35" i="18" s="1"/>
  <c r="B36" i="18" s="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T3" i="18"/>
  <c r="D3" i="18"/>
  <c r="D4" i="18" s="1"/>
  <c r="D5" i="18" s="1"/>
  <c r="D6" i="18" s="1"/>
  <c r="D7" i="18" s="1"/>
  <c r="D8" i="18" s="1"/>
  <c r="D9" i="18" s="1"/>
  <c r="D10" i="18" s="1"/>
  <c r="D11" i="18" s="1"/>
  <c r="D12" i="18" s="1"/>
  <c r="D13" i="18" s="1"/>
  <c r="D14" i="18" s="1"/>
  <c r="D15" i="18" s="1"/>
  <c r="D16" i="18" s="1"/>
  <c r="D17" i="18" s="1"/>
  <c r="D18" i="18" s="1"/>
  <c r="D19" i="18" s="1"/>
  <c r="D20" i="18" s="1"/>
  <c r="D21" i="18" s="1"/>
  <c r="D22" i="18" s="1"/>
  <c r="D23" i="18" s="1"/>
  <c r="D24" i="18" s="1"/>
  <c r="D25" i="18" s="1"/>
  <c r="D26" i="18" s="1"/>
  <c r="D27" i="18" s="1"/>
  <c r="D28" i="18" s="1"/>
  <c r="D29" i="18" s="1"/>
  <c r="D30" i="18" s="1"/>
  <c r="D31" i="18" s="1"/>
  <c r="D32" i="18" s="1"/>
  <c r="D33" i="18" s="1"/>
  <c r="D34" i="18" s="1"/>
  <c r="D35" i="18" s="1"/>
  <c r="D36" i="18" s="1"/>
  <c r="D37" i="18" s="1"/>
  <c r="D38" i="18" s="1"/>
  <c r="D39" i="18" s="1"/>
  <c r="D40" i="18" s="1"/>
  <c r="D41" i="18" s="1"/>
  <c r="D42" i="18" s="1"/>
  <c r="D43" i="18" s="1"/>
  <c r="D44" i="18" s="1"/>
  <c r="D45" i="18" s="1"/>
  <c r="D46" i="18" s="1"/>
  <c r="D47" i="18" s="1"/>
  <c r="D48" i="18" s="1"/>
  <c r="D49" i="18" s="1"/>
  <c r="D50" i="18" s="1"/>
  <c r="D51" i="18" s="1"/>
  <c r="D52" i="18" s="1"/>
  <c r="D53" i="18" s="1"/>
  <c r="D54" i="18" s="1"/>
  <c r="D55" i="18" s="1"/>
  <c r="D56" i="18" s="1"/>
  <c r="D57" i="18" s="1"/>
  <c r="D58" i="18" s="1"/>
  <c r="D59" i="18" s="1"/>
  <c r="D60" i="18" s="1"/>
  <c r="D61" i="18" s="1"/>
  <c r="D62" i="18" s="1"/>
  <c r="D63" i="18" s="1"/>
  <c r="D64" i="18" s="1"/>
  <c r="D65" i="18" s="1"/>
  <c r="D66" i="18" s="1"/>
  <c r="C3" i="18"/>
  <c r="H3" i="18" s="1"/>
  <c r="H4" i="18" s="1"/>
  <c r="H5" i="18" s="1"/>
  <c r="H6" i="18" s="1"/>
  <c r="H7" i="18" s="1"/>
  <c r="H8" i="18" s="1"/>
  <c r="H9" i="18" s="1"/>
  <c r="H10" i="18" s="1"/>
  <c r="H11" i="18" s="1"/>
  <c r="H12" i="18" s="1"/>
  <c r="H13" i="18" s="1"/>
  <c r="H14" i="18" s="1"/>
  <c r="H15" i="18" s="1"/>
  <c r="H16" i="18" s="1"/>
  <c r="H17" i="18" s="1"/>
  <c r="H18" i="18" s="1"/>
  <c r="H19" i="18" s="1"/>
  <c r="H20" i="18" s="1"/>
  <c r="H21" i="18" s="1"/>
  <c r="H22" i="18" s="1"/>
  <c r="H23" i="18" s="1"/>
  <c r="H24" i="18" s="1"/>
  <c r="H25" i="18" s="1"/>
  <c r="H26" i="18" s="1"/>
  <c r="H27" i="18" s="1"/>
  <c r="H28" i="18" s="1"/>
  <c r="H29" i="18" s="1"/>
  <c r="H30" i="18" s="1"/>
  <c r="H31" i="18" s="1"/>
  <c r="H32" i="18" s="1"/>
  <c r="H33" i="18" s="1"/>
  <c r="H34" i="18" s="1"/>
  <c r="H35" i="18" s="1"/>
  <c r="H36" i="18" s="1"/>
  <c r="H37" i="18" s="1"/>
  <c r="H38" i="18" s="1"/>
  <c r="H39" i="18" s="1"/>
  <c r="H40" i="18" s="1"/>
  <c r="H41" i="18" s="1"/>
  <c r="H42" i="18" s="1"/>
  <c r="H43" i="18" s="1"/>
  <c r="H44" i="18" s="1"/>
  <c r="H45" i="18" s="1"/>
  <c r="H46" i="18" s="1"/>
  <c r="H47" i="18" s="1"/>
  <c r="H48" i="18" s="1"/>
  <c r="H49" i="18" s="1"/>
  <c r="H50" i="18" s="1"/>
  <c r="H51" i="18" s="1"/>
  <c r="H52" i="18" s="1"/>
  <c r="H53" i="18" s="1"/>
  <c r="H54" i="18" s="1"/>
  <c r="H55" i="18" s="1"/>
  <c r="H56" i="18" s="1"/>
  <c r="H57" i="18" s="1"/>
  <c r="H58" i="18" s="1"/>
  <c r="H59" i="18" s="1"/>
  <c r="H60" i="18" s="1"/>
  <c r="H61" i="18" s="1"/>
  <c r="H62" i="18" s="1"/>
  <c r="H63" i="18" s="1"/>
  <c r="H64" i="18" s="1"/>
  <c r="H65" i="18" s="1"/>
  <c r="H66" i="18" s="1"/>
  <c r="C4" i="19" l="1"/>
  <c r="C5" i="19" s="1"/>
  <c r="C6" i="19" s="1"/>
  <c r="C7" i="19" s="1"/>
  <c r="C8" i="19" s="1"/>
  <c r="C9" i="19" s="1"/>
  <c r="C10" i="19" s="1"/>
  <c r="C11" i="19" s="1"/>
  <c r="C12" i="19" s="1"/>
  <c r="C13" i="19" s="1"/>
  <c r="C14" i="19" s="1"/>
  <c r="C15" i="19" s="1"/>
  <c r="C16" i="19" s="1"/>
  <c r="C17" i="19" s="1"/>
  <c r="C18" i="19" s="1"/>
  <c r="C19" i="19" s="1"/>
  <c r="C20" i="19" s="1"/>
  <c r="C21" i="19" s="1"/>
  <c r="C22" i="19" s="1"/>
  <c r="C23" i="19" s="1"/>
  <c r="C24" i="19" s="1"/>
  <c r="C25" i="19" s="1"/>
  <c r="C26" i="19" s="1"/>
  <c r="C27" i="19" s="1"/>
  <c r="C28" i="19" s="1"/>
  <c r="C29" i="19" s="1"/>
  <c r="C30" i="19" s="1"/>
  <c r="C31" i="19" s="1"/>
  <c r="C32" i="19" s="1"/>
  <c r="C33" i="19" s="1"/>
  <c r="C34" i="19" s="1"/>
  <c r="C35" i="19" s="1"/>
  <c r="C36" i="19" s="1"/>
  <c r="C37" i="19" s="1"/>
  <c r="C38" i="19" s="1"/>
  <c r="C39" i="19" s="1"/>
  <c r="C40" i="19" s="1"/>
  <c r="C41" i="19" s="1"/>
  <c r="C42" i="19" s="1"/>
  <c r="C43" i="19" s="1"/>
  <c r="C44" i="19" s="1"/>
  <c r="C45" i="19" s="1"/>
  <c r="C46" i="19" s="1"/>
  <c r="C47" i="19" s="1"/>
  <c r="C48" i="19" s="1"/>
  <c r="C49" i="19" s="1"/>
  <c r="C50" i="19" s="1"/>
  <c r="C51" i="19" s="1"/>
  <c r="C52" i="19" s="1"/>
  <c r="C53" i="19" s="1"/>
  <c r="C54" i="19" s="1"/>
  <c r="C55" i="19" s="1"/>
  <c r="C56" i="19" s="1"/>
  <c r="C57" i="19" s="1"/>
  <c r="C58" i="19" s="1"/>
  <c r="C4" i="18"/>
  <c r="C5" i="18" s="1"/>
  <c r="C6" i="18" s="1"/>
  <c r="C7" i="18" s="1"/>
  <c r="C8" i="18" s="1"/>
  <c r="C9" i="18" s="1"/>
  <c r="C10" i="18" s="1"/>
  <c r="C11" i="18" s="1"/>
  <c r="C12" i="18" s="1"/>
  <c r="C13" i="18" s="1"/>
  <c r="C14" i="18" s="1"/>
  <c r="C15" i="18" s="1"/>
  <c r="C16" i="18" s="1"/>
  <c r="C17" i="18" s="1"/>
  <c r="C18" i="18" s="1"/>
  <c r="C19" i="18" s="1"/>
  <c r="C20" i="18" s="1"/>
  <c r="C21" i="18" s="1"/>
  <c r="C22" i="18" s="1"/>
  <c r="C23" i="18" s="1"/>
  <c r="C24" i="18" s="1"/>
  <c r="C25" i="18" s="1"/>
  <c r="C26" i="18" s="1"/>
  <c r="C27" i="18" s="1"/>
  <c r="C28" i="18" s="1"/>
  <c r="C29" i="18" s="1"/>
  <c r="C30" i="18" s="1"/>
  <c r="C31" i="18" s="1"/>
  <c r="C32" i="18" s="1"/>
  <c r="C33" i="18" s="1"/>
  <c r="C34" i="18" s="1"/>
  <c r="C35" i="18" s="1"/>
  <c r="C36" i="18" s="1"/>
  <c r="C37" i="18" s="1"/>
  <c r="C38" i="18" s="1"/>
  <c r="C39" i="18" s="1"/>
  <c r="C40" i="18" s="1"/>
  <c r="C41" i="18" s="1"/>
  <c r="C42" i="18" s="1"/>
  <c r="C43" i="18" s="1"/>
  <c r="C44" i="18" s="1"/>
  <c r="C45" i="18" s="1"/>
  <c r="C46" i="18" s="1"/>
  <c r="C47" i="18" s="1"/>
  <c r="C48" i="18" s="1"/>
  <c r="C49" i="18" s="1"/>
  <c r="C50" i="18" s="1"/>
  <c r="C51" i="18" s="1"/>
  <c r="C52" i="18" s="1"/>
  <c r="C53" i="18" s="1"/>
  <c r="C54" i="18" s="1"/>
  <c r="C55" i="18" s="1"/>
  <c r="C56" i="18" s="1"/>
  <c r="C57" i="18" s="1"/>
  <c r="C58" i="18" s="1"/>
  <c r="C59" i="18" s="1"/>
  <c r="C60" i="18" s="1"/>
  <c r="C61" i="18" s="1"/>
  <c r="C62" i="18" s="1"/>
  <c r="C63" i="18" s="1"/>
  <c r="C64" i="18" s="1"/>
  <c r="C65" i="18" s="1"/>
  <c r="C66" i="18" s="1"/>
  <c r="T57" i="17" l="1"/>
  <c r="T56" i="17"/>
  <c r="T55" i="17"/>
  <c r="T54" i="17"/>
  <c r="T53" i="17"/>
  <c r="T52" i="17"/>
  <c r="T51" i="17"/>
  <c r="T50" i="17"/>
  <c r="T49" i="17"/>
  <c r="T48" i="17"/>
  <c r="T47" i="17"/>
  <c r="T46" i="17"/>
  <c r="T45" i="17"/>
  <c r="T44" i="17"/>
  <c r="T43" i="17"/>
  <c r="T42" i="17"/>
  <c r="T41" i="17"/>
  <c r="T40" i="17"/>
  <c r="T39" i="17"/>
  <c r="T38" i="17"/>
  <c r="T37" i="17"/>
  <c r="T36" i="17"/>
  <c r="T35" i="17"/>
  <c r="T34" i="17"/>
  <c r="T33" i="17"/>
  <c r="T32" i="17"/>
  <c r="T31" i="17"/>
  <c r="T30" i="17"/>
  <c r="E30" i="17"/>
  <c r="E31" i="17" s="1"/>
  <c r="E32" i="17" s="1"/>
  <c r="E33" i="17" s="1"/>
  <c r="E34" i="17" s="1"/>
  <c r="E35" i="17" s="1"/>
  <c r="E36" i="17" s="1"/>
  <c r="E37" i="17" s="1"/>
  <c r="E38" i="17" s="1"/>
  <c r="E39" i="17" s="1"/>
  <c r="E40" i="17" s="1"/>
  <c r="E41" i="17" s="1"/>
  <c r="E42" i="17" s="1"/>
  <c r="E43" i="17" s="1"/>
  <c r="E44" i="17" s="1"/>
  <c r="E45" i="17" s="1"/>
  <c r="E46" i="17" s="1"/>
  <c r="E47" i="17" s="1"/>
  <c r="E48" i="17" s="1"/>
  <c r="E49" i="17" s="1"/>
  <c r="E50" i="17" s="1"/>
  <c r="E51" i="17" s="1"/>
  <c r="E52" i="17" s="1"/>
  <c r="E53" i="17" s="1"/>
  <c r="E54" i="17" s="1"/>
  <c r="E55" i="17" s="1"/>
  <c r="E56" i="17" s="1"/>
  <c r="E57" i="17" s="1"/>
  <c r="T29" i="17"/>
  <c r="T28" i="17"/>
  <c r="T27" i="17"/>
  <c r="T26" i="17"/>
  <c r="T25" i="17"/>
  <c r="T24" i="17"/>
  <c r="T23" i="17"/>
  <c r="T22" i="17"/>
  <c r="T21" i="17"/>
  <c r="T20" i="17"/>
  <c r="T19" i="17"/>
  <c r="T18" i="17"/>
  <c r="T17" i="17"/>
  <c r="T16" i="17"/>
  <c r="T15" i="17"/>
  <c r="T14" i="17"/>
  <c r="T13" i="17"/>
  <c r="T12" i="17"/>
  <c r="T11" i="17"/>
  <c r="T10" i="17"/>
  <c r="T9" i="17"/>
  <c r="T8" i="17"/>
  <c r="T7" i="17"/>
  <c r="T6" i="17"/>
  <c r="T5" i="17"/>
  <c r="C5" i="17"/>
  <c r="C6" i="17" s="1"/>
  <c r="C7" i="17" s="1"/>
  <c r="C8" i="17" s="1"/>
  <c r="C9" i="17" s="1"/>
  <c r="C10" i="17" s="1"/>
  <c r="C11" i="17" s="1"/>
  <c r="C12" i="17" s="1"/>
  <c r="C13" i="17" s="1"/>
  <c r="C14" i="17" s="1"/>
  <c r="C15" i="17" s="1"/>
  <c r="C16" i="17" s="1"/>
  <c r="C17" i="17" s="1"/>
  <c r="C18" i="17" s="1"/>
  <c r="C19" i="17" s="1"/>
  <c r="C20" i="17" s="1"/>
  <c r="C21" i="17" s="1"/>
  <c r="C22" i="17" s="1"/>
  <c r="C23" i="17" s="1"/>
  <c r="C24" i="17" s="1"/>
  <c r="C25" i="17" s="1"/>
  <c r="C26" i="17" s="1"/>
  <c r="C27" i="17" s="1"/>
  <c r="C28" i="17" s="1"/>
  <c r="C29" i="17" s="1"/>
  <c r="C30" i="17" s="1"/>
  <c r="C31" i="17" s="1"/>
  <c r="C32" i="17" s="1"/>
  <c r="C33" i="17" s="1"/>
  <c r="C34" i="17" s="1"/>
  <c r="C35" i="17" s="1"/>
  <c r="C36" i="17" s="1"/>
  <c r="C37" i="17" s="1"/>
  <c r="C38" i="17" s="1"/>
  <c r="C39" i="17" s="1"/>
  <c r="C40" i="17" s="1"/>
  <c r="C41" i="17" s="1"/>
  <c r="C42" i="17" s="1"/>
  <c r="C43" i="17" s="1"/>
  <c r="C44" i="17" s="1"/>
  <c r="C45" i="17" s="1"/>
  <c r="C46" i="17" s="1"/>
  <c r="C47" i="17" s="1"/>
  <c r="C48" i="17" s="1"/>
  <c r="C49" i="17" s="1"/>
  <c r="C50" i="17" s="1"/>
  <c r="C51" i="17" s="1"/>
  <c r="C52" i="17" s="1"/>
  <c r="C53" i="17" s="1"/>
  <c r="C54" i="17" s="1"/>
  <c r="C55" i="17" s="1"/>
  <c r="C56" i="17" s="1"/>
  <c r="C57" i="17" s="1"/>
  <c r="T4" i="17"/>
  <c r="G4" i="17"/>
  <c r="G5" i="17" s="1"/>
  <c r="G6" i="17" s="1"/>
  <c r="G7" i="17" s="1"/>
  <c r="G8" i="17" s="1"/>
  <c r="G9" i="17" s="1"/>
  <c r="G10" i="17" s="1"/>
  <c r="G11" i="17" s="1"/>
  <c r="G12" i="17" s="1"/>
  <c r="G13" i="17" s="1"/>
  <c r="G14" i="17" s="1"/>
  <c r="G15" i="17" s="1"/>
  <c r="G16" i="17" s="1"/>
  <c r="G17" i="17" s="1"/>
  <c r="G18" i="17" s="1"/>
  <c r="G19" i="17" s="1"/>
  <c r="G20" i="17" s="1"/>
  <c r="G21" i="17" s="1"/>
  <c r="G22" i="17" s="1"/>
  <c r="G23" i="17" s="1"/>
  <c r="G24" i="17" s="1"/>
  <c r="G25" i="17" s="1"/>
  <c r="G26" i="17" s="1"/>
  <c r="G27" i="17" s="1"/>
  <c r="G28" i="17" s="1"/>
  <c r="G29" i="17" s="1"/>
  <c r="G30" i="17" s="1"/>
  <c r="G31" i="17" s="1"/>
  <c r="G32" i="17" s="1"/>
  <c r="G33" i="17" s="1"/>
  <c r="G34" i="17" s="1"/>
  <c r="G35" i="17" s="1"/>
  <c r="G36" i="17" s="1"/>
  <c r="G37" i="17" s="1"/>
  <c r="G38" i="17" s="1"/>
  <c r="G39" i="17" s="1"/>
  <c r="G40" i="17" s="1"/>
  <c r="G41" i="17" s="1"/>
  <c r="G42" i="17" s="1"/>
  <c r="G43" i="17" s="1"/>
  <c r="G44" i="17" s="1"/>
  <c r="G45" i="17" s="1"/>
  <c r="G46" i="17" s="1"/>
  <c r="G47" i="17" s="1"/>
  <c r="G48" i="17" s="1"/>
  <c r="G49" i="17" s="1"/>
  <c r="G50" i="17" s="1"/>
  <c r="G51" i="17" s="1"/>
  <c r="G52" i="17" s="1"/>
  <c r="G53" i="17" s="1"/>
  <c r="G54" i="17" s="1"/>
  <c r="G55" i="17" s="1"/>
  <c r="G56" i="17" s="1"/>
  <c r="G57" i="17" s="1"/>
  <c r="F4" i="17"/>
  <c r="F5" i="17" s="1"/>
  <c r="F6" i="17" s="1"/>
  <c r="F7" i="17" s="1"/>
  <c r="F8" i="17" s="1"/>
  <c r="F9" i="17" s="1"/>
  <c r="F10" i="17" s="1"/>
  <c r="F11" i="17" s="1"/>
  <c r="F12" i="17" s="1"/>
  <c r="F13" i="17" s="1"/>
  <c r="F14" i="17" s="1"/>
  <c r="F15" i="17" s="1"/>
  <c r="F16" i="17" s="1"/>
  <c r="F17" i="17" s="1"/>
  <c r="F18" i="17" s="1"/>
  <c r="F19" i="17" s="1"/>
  <c r="F20" i="17" s="1"/>
  <c r="F21" i="17" s="1"/>
  <c r="F22" i="17" s="1"/>
  <c r="F23" i="17" s="1"/>
  <c r="F24" i="17" s="1"/>
  <c r="F25" i="17" s="1"/>
  <c r="F26" i="17" s="1"/>
  <c r="F27" i="17" s="1"/>
  <c r="F28" i="17" s="1"/>
  <c r="F29" i="17" s="1"/>
  <c r="F30" i="17" s="1"/>
  <c r="F31" i="17" s="1"/>
  <c r="F32" i="17" s="1"/>
  <c r="F33" i="17" s="1"/>
  <c r="F34" i="17" s="1"/>
  <c r="F35" i="17" s="1"/>
  <c r="F36" i="17" s="1"/>
  <c r="F37" i="17" s="1"/>
  <c r="F38" i="17" s="1"/>
  <c r="F39" i="17" s="1"/>
  <c r="F40" i="17" s="1"/>
  <c r="F41" i="17" s="1"/>
  <c r="F42" i="17" s="1"/>
  <c r="F43" i="17" s="1"/>
  <c r="F44" i="17" s="1"/>
  <c r="F45" i="17" s="1"/>
  <c r="F46" i="17" s="1"/>
  <c r="F47" i="17" s="1"/>
  <c r="F48" i="17" s="1"/>
  <c r="F49" i="17" s="1"/>
  <c r="F50" i="17" s="1"/>
  <c r="F51" i="17" s="1"/>
  <c r="F52" i="17" s="1"/>
  <c r="F53" i="17" s="1"/>
  <c r="F54" i="17" s="1"/>
  <c r="F55" i="17" s="1"/>
  <c r="F56" i="17" s="1"/>
  <c r="F57" i="17" s="1"/>
  <c r="E4" i="17"/>
  <c r="E5" i="17" s="1"/>
  <c r="E6" i="17" s="1"/>
  <c r="E7" i="17" s="1"/>
  <c r="E8" i="17" s="1"/>
  <c r="E9" i="17" s="1"/>
  <c r="E10" i="17" s="1"/>
  <c r="E11" i="17" s="1"/>
  <c r="E12" i="17" s="1"/>
  <c r="E13" i="17" s="1"/>
  <c r="E14" i="17" s="1"/>
  <c r="E15" i="17" s="1"/>
  <c r="E16" i="17" s="1"/>
  <c r="E17" i="17" s="1"/>
  <c r="E18" i="17" s="1"/>
  <c r="E19" i="17" s="1"/>
  <c r="E20" i="17" s="1"/>
  <c r="E21" i="17" s="1"/>
  <c r="E22" i="17" s="1"/>
  <c r="E23" i="17" s="1"/>
  <c r="E24" i="17" s="1"/>
  <c r="E25" i="17" s="1"/>
  <c r="E26" i="17" s="1"/>
  <c r="E27" i="17" s="1"/>
  <c r="E28" i="17" s="1"/>
  <c r="C4" i="17"/>
  <c r="B4" i="17"/>
  <c r="B5" i="17" s="1"/>
  <c r="B6" i="17" s="1"/>
  <c r="B7" i="17" s="1"/>
  <c r="B8" i="17" s="1"/>
  <c r="B9" i="17" s="1"/>
  <c r="B10" i="17" s="1"/>
  <c r="B11" i="17" s="1"/>
  <c r="B12" i="17" s="1"/>
  <c r="B13" i="17" s="1"/>
  <c r="B14" i="17" s="1"/>
  <c r="B15" i="17" s="1"/>
  <c r="B16" i="17" s="1"/>
  <c r="B17" i="17" s="1"/>
  <c r="B18" i="17" s="1"/>
  <c r="B19" i="17" s="1"/>
  <c r="B20" i="17" s="1"/>
  <c r="B21" i="17" s="1"/>
  <c r="B22" i="17" s="1"/>
  <c r="B23" i="17" s="1"/>
  <c r="B24" i="17" s="1"/>
  <c r="B25" i="17" s="1"/>
  <c r="B26" i="17" s="1"/>
  <c r="B27" i="17" s="1"/>
  <c r="B28" i="17" s="1"/>
  <c r="B29" i="17" s="1"/>
  <c r="B30" i="17" s="1"/>
  <c r="B31" i="17" s="1"/>
  <c r="B32" i="17" s="1"/>
  <c r="B33" i="17" s="1"/>
  <c r="B34" i="17" s="1"/>
  <c r="B35" i="17" s="1"/>
  <c r="B36" i="17" s="1"/>
  <c r="B37" i="17" s="1"/>
  <c r="B38" i="17" s="1"/>
  <c r="B39" i="17" s="1"/>
  <c r="B40" i="17" s="1"/>
  <c r="B41" i="17" s="1"/>
  <c r="B42" i="17" s="1"/>
  <c r="B43" i="17" s="1"/>
  <c r="B44" i="17" s="1"/>
  <c r="B45" i="17" s="1"/>
  <c r="B46" i="17" s="1"/>
  <c r="B47" i="17" s="1"/>
  <c r="B48" i="17" s="1"/>
  <c r="B49" i="17" s="1"/>
  <c r="B50" i="17" s="1"/>
  <c r="B51" i="17" s="1"/>
  <c r="B52" i="17" s="1"/>
  <c r="B53" i="17" s="1"/>
  <c r="B54" i="17" s="1"/>
  <c r="B55" i="17" s="1"/>
  <c r="B56" i="17" s="1"/>
  <c r="B57" i="17" s="1"/>
  <c r="T3" i="17"/>
  <c r="D3" i="17"/>
  <c r="D4" i="17" s="1"/>
  <c r="D5" i="17" s="1"/>
  <c r="D6" i="17" s="1"/>
  <c r="D7" i="17" s="1"/>
  <c r="D8" i="17" s="1"/>
  <c r="D9" i="17" s="1"/>
  <c r="D10" i="17" s="1"/>
  <c r="D11" i="17" s="1"/>
  <c r="D12" i="17" s="1"/>
  <c r="D13" i="17" s="1"/>
  <c r="D14" i="17" s="1"/>
  <c r="D15" i="17" s="1"/>
  <c r="D16" i="17" s="1"/>
  <c r="D17" i="17" s="1"/>
  <c r="D18" i="17" s="1"/>
  <c r="D19" i="17" s="1"/>
  <c r="D20" i="17" s="1"/>
  <c r="D21" i="17" s="1"/>
  <c r="D22" i="17" s="1"/>
  <c r="D23" i="17" s="1"/>
  <c r="D24" i="17" s="1"/>
  <c r="D25" i="17" s="1"/>
  <c r="D26" i="17" s="1"/>
  <c r="D27" i="17" s="1"/>
  <c r="D28" i="17" s="1"/>
  <c r="D29" i="17" s="1"/>
  <c r="D30" i="17" s="1"/>
  <c r="D31" i="17" s="1"/>
  <c r="D32" i="17" s="1"/>
  <c r="D33" i="17" s="1"/>
  <c r="D34" i="17" s="1"/>
  <c r="D35" i="17" s="1"/>
  <c r="D36" i="17" s="1"/>
  <c r="D37" i="17" s="1"/>
  <c r="D38" i="17" s="1"/>
  <c r="D39" i="17" s="1"/>
  <c r="D40" i="17" s="1"/>
  <c r="D41" i="17" s="1"/>
  <c r="D42" i="17" s="1"/>
  <c r="D43" i="17" s="1"/>
  <c r="D44" i="17" s="1"/>
  <c r="D45" i="17" s="1"/>
  <c r="D46" i="17" s="1"/>
  <c r="D47" i="17" s="1"/>
  <c r="D48" i="17" s="1"/>
  <c r="D49" i="17" s="1"/>
  <c r="D50" i="17" s="1"/>
  <c r="D51" i="17" s="1"/>
  <c r="D52" i="17" s="1"/>
  <c r="D53" i="17" s="1"/>
  <c r="D54" i="17" s="1"/>
  <c r="D55" i="17" s="1"/>
  <c r="D56" i="17" s="1"/>
  <c r="D57" i="17" s="1"/>
  <c r="C3" i="17"/>
  <c r="H3" i="17" s="1"/>
  <c r="H4" i="17" s="1"/>
  <c r="H5" i="17" s="1"/>
  <c r="H6" i="17" s="1"/>
  <c r="H7" i="17" s="1"/>
  <c r="H8" i="17" s="1"/>
  <c r="H9" i="17" s="1"/>
  <c r="H10" i="17" s="1"/>
  <c r="H11" i="17" s="1"/>
  <c r="H12" i="17" s="1"/>
  <c r="H13" i="17" s="1"/>
  <c r="H14" i="17" s="1"/>
  <c r="H15" i="17" s="1"/>
  <c r="H16" i="17" s="1"/>
  <c r="H17" i="17" s="1"/>
  <c r="H18" i="17" s="1"/>
  <c r="H19" i="17" s="1"/>
  <c r="H20" i="17" s="1"/>
  <c r="H21" i="17" s="1"/>
  <c r="H22" i="17" s="1"/>
  <c r="H23" i="17" s="1"/>
  <c r="H24" i="17" s="1"/>
  <c r="H25" i="17" s="1"/>
  <c r="H26" i="17" s="1"/>
  <c r="H27" i="17" s="1"/>
  <c r="H28" i="17" s="1"/>
  <c r="H29" i="17" s="1"/>
  <c r="H30" i="17" s="1"/>
  <c r="H31" i="17" s="1"/>
  <c r="H32" i="17" s="1"/>
  <c r="H33" i="17" s="1"/>
  <c r="H34" i="17" s="1"/>
  <c r="H35" i="17" s="1"/>
  <c r="H36" i="17" s="1"/>
  <c r="H37" i="17" s="1"/>
  <c r="H38" i="17" s="1"/>
  <c r="H39" i="17" s="1"/>
  <c r="H40" i="17" s="1"/>
  <c r="H41" i="17" s="1"/>
  <c r="H42" i="17" s="1"/>
  <c r="H43" i="17" s="1"/>
  <c r="H44" i="17" s="1"/>
  <c r="H45" i="17" s="1"/>
  <c r="H46" i="17" s="1"/>
  <c r="H47" i="17" s="1"/>
  <c r="H48" i="17" s="1"/>
  <c r="H49" i="17" s="1"/>
  <c r="H50" i="17" s="1"/>
  <c r="H51" i="17" s="1"/>
  <c r="H52" i="17" s="1"/>
  <c r="H53" i="17" s="1"/>
  <c r="H54" i="17" s="1"/>
  <c r="H55" i="17" s="1"/>
  <c r="H56" i="17" s="1"/>
  <c r="H57" i="17" s="1"/>
  <c r="T58" i="16" l="1"/>
  <c r="T57" i="16"/>
  <c r="T56" i="16"/>
  <c r="T55" i="16"/>
  <c r="T54" i="16"/>
  <c r="T53" i="16"/>
  <c r="T52" i="16"/>
  <c r="T51" i="16"/>
  <c r="T50" i="16"/>
  <c r="T49" i="16"/>
  <c r="T48" i="16"/>
  <c r="T47" i="16"/>
  <c r="T46" i="16"/>
  <c r="T45" i="16"/>
  <c r="T44" i="16"/>
  <c r="T43" i="16"/>
  <c r="T42" i="16"/>
  <c r="T41" i="16"/>
  <c r="T40" i="16"/>
  <c r="T39" i="16"/>
  <c r="T38" i="16"/>
  <c r="T37" i="16"/>
  <c r="T36" i="16"/>
  <c r="T35" i="16"/>
  <c r="T34" i="16"/>
  <c r="T33" i="16"/>
  <c r="T31" i="16"/>
  <c r="T30" i="16"/>
  <c r="T29" i="16"/>
  <c r="T28" i="16"/>
  <c r="T27" i="16"/>
  <c r="T26" i="16"/>
  <c r="T25" i="16"/>
  <c r="T24" i="16"/>
  <c r="T23" i="16"/>
  <c r="T22" i="16"/>
  <c r="T21" i="16"/>
  <c r="T20" i="16"/>
  <c r="T19" i="16"/>
  <c r="T18" i="16"/>
  <c r="T17" i="16"/>
  <c r="T16" i="16"/>
  <c r="T15" i="16"/>
  <c r="T14" i="16"/>
  <c r="T13" i="16"/>
  <c r="T12" i="16"/>
  <c r="T11" i="16"/>
  <c r="T10" i="16"/>
  <c r="T9" i="16"/>
  <c r="T8" i="16"/>
  <c r="T7" i="16"/>
  <c r="T6" i="16"/>
  <c r="B6" i="16"/>
  <c r="B7" i="16" s="1"/>
  <c r="B8" i="16" s="1"/>
  <c r="B9" i="16" s="1"/>
  <c r="B10" i="16" s="1"/>
  <c r="B11" i="16" s="1"/>
  <c r="B12" i="16" s="1"/>
  <c r="B13" i="16" s="1"/>
  <c r="B14" i="16" s="1"/>
  <c r="B15" i="16" s="1"/>
  <c r="B16" i="16" s="1"/>
  <c r="B17" i="16" s="1"/>
  <c r="B18" i="16" s="1"/>
  <c r="B19" i="16" s="1"/>
  <c r="B20" i="16" s="1"/>
  <c r="B21" i="16" s="1"/>
  <c r="B22" i="16" s="1"/>
  <c r="B23" i="16" s="1"/>
  <c r="B24" i="16" s="1"/>
  <c r="B25" i="16" s="1"/>
  <c r="B26" i="16" s="1"/>
  <c r="B27" i="16" s="1"/>
  <c r="B28" i="16" s="1"/>
  <c r="B29" i="16" s="1"/>
  <c r="B30" i="16" s="1"/>
  <c r="B31" i="16" s="1"/>
  <c r="B32" i="16" s="1"/>
  <c r="B33" i="16" s="1"/>
  <c r="B34" i="16" s="1"/>
  <c r="B35" i="16" s="1"/>
  <c r="B36" i="16" s="1"/>
  <c r="B37" i="16" s="1"/>
  <c r="B38" i="16" s="1"/>
  <c r="B39" i="16" s="1"/>
  <c r="B40" i="16" s="1"/>
  <c r="B41" i="16" s="1"/>
  <c r="B42" i="16" s="1"/>
  <c r="B43" i="16" s="1"/>
  <c r="B44" i="16" s="1"/>
  <c r="B45" i="16" s="1"/>
  <c r="B46" i="16" s="1"/>
  <c r="B47" i="16" s="1"/>
  <c r="B48" i="16" s="1"/>
  <c r="B49" i="16" s="1"/>
  <c r="B50" i="16" s="1"/>
  <c r="B51" i="16" s="1"/>
  <c r="B52" i="16" s="1"/>
  <c r="B53" i="16" s="1"/>
  <c r="B54" i="16" s="1"/>
  <c r="B55" i="16" s="1"/>
  <c r="B56" i="16" s="1"/>
  <c r="B57" i="16" s="1"/>
  <c r="B58" i="16" s="1"/>
  <c r="T5" i="16"/>
  <c r="T4" i="16"/>
  <c r="B4" i="16"/>
  <c r="B5" i="16" s="1"/>
  <c r="T3" i="16"/>
  <c r="D3" i="16"/>
  <c r="D4" i="16" s="1"/>
  <c r="D5" i="16" s="1"/>
  <c r="D6" i="16" s="1"/>
  <c r="D7" i="16" s="1"/>
  <c r="D8" i="16" s="1"/>
  <c r="D9" i="16" s="1"/>
  <c r="D10" i="16" s="1"/>
  <c r="D11" i="16" s="1"/>
  <c r="D12" i="16" s="1"/>
  <c r="D13" i="16" s="1"/>
  <c r="D14" i="16" s="1"/>
  <c r="D15" i="16" s="1"/>
  <c r="D16" i="16" s="1"/>
  <c r="D17" i="16" s="1"/>
  <c r="D18" i="16" s="1"/>
  <c r="D19" i="16" s="1"/>
  <c r="D20" i="16" s="1"/>
  <c r="D21" i="16" s="1"/>
  <c r="D22" i="16" s="1"/>
  <c r="D23" i="16" s="1"/>
  <c r="D24" i="16" s="1"/>
  <c r="D25" i="16" s="1"/>
  <c r="D26" i="16" s="1"/>
  <c r="D27" i="16" s="1"/>
  <c r="D28" i="16" s="1"/>
  <c r="D29" i="16" s="1"/>
  <c r="D30" i="16" s="1"/>
  <c r="D31" i="16" s="1"/>
  <c r="D32" i="16" s="1"/>
  <c r="D33" i="16" s="1"/>
  <c r="D34" i="16" s="1"/>
  <c r="D35" i="16" s="1"/>
  <c r="D36" i="16" s="1"/>
  <c r="D37" i="16" s="1"/>
  <c r="D38" i="16" s="1"/>
  <c r="D39" i="16" s="1"/>
  <c r="D40" i="16" s="1"/>
  <c r="D41" i="16" s="1"/>
  <c r="D42" i="16" s="1"/>
  <c r="D43" i="16" s="1"/>
  <c r="D44" i="16" s="1"/>
  <c r="D45" i="16" s="1"/>
  <c r="D46" i="16" s="1"/>
  <c r="D47" i="16" s="1"/>
  <c r="D48" i="16" s="1"/>
  <c r="D49" i="16" s="1"/>
  <c r="D50" i="16" s="1"/>
  <c r="D51" i="16" s="1"/>
  <c r="D52" i="16" s="1"/>
  <c r="D53" i="16" s="1"/>
  <c r="D54" i="16" s="1"/>
  <c r="D55" i="16" s="1"/>
  <c r="D56" i="16" s="1"/>
  <c r="D57" i="16" s="1"/>
  <c r="D58" i="16" s="1"/>
  <c r="C3" i="16"/>
  <c r="H3" i="16" s="1"/>
  <c r="H4" i="16" s="1"/>
  <c r="H5" i="16" s="1"/>
  <c r="H6" i="16" s="1"/>
  <c r="H7" i="16" s="1"/>
  <c r="H8" i="16" s="1"/>
  <c r="H9" i="16" s="1"/>
  <c r="H10" i="16" s="1"/>
  <c r="H11" i="16" s="1"/>
  <c r="H12" i="16" s="1"/>
  <c r="H13" i="16" s="1"/>
  <c r="H14" i="16" s="1"/>
  <c r="H15" i="16" s="1"/>
  <c r="H16" i="16" s="1"/>
  <c r="H17" i="16" s="1"/>
  <c r="H18" i="16" s="1"/>
  <c r="H19" i="16" s="1"/>
  <c r="H20" i="16" s="1"/>
  <c r="H21" i="16" s="1"/>
  <c r="H22" i="16" s="1"/>
  <c r="H23" i="16" s="1"/>
  <c r="H24" i="16" s="1"/>
  <c r="H25" i="16" s="1"/>
  <c r="H26" i="16" s="1"/>
  <c r="H27" i="16" s="1"/>
  <c r="H28" i="16" s="1"/>
  <c r="H29" i="16" s="1"/>
  <c r="H30" i="16" s="1"/>
  <c r="H31" i="16" s="1"/>
  <c r="H32" i="16" s="1"/>
  <c r="H33" i="16" s="1"/>
  <c r="H34" i="16" s="1"/>
  <c r="H35" i="16" s="1"/>
  <c r="H36" i="16" s="1"/>
  <c r="H37" i="16" s="1"/>
  <c r="H38" i="16" s="1"/>
  <c r="H39" i="16" s="1"/>
  <c r="H40" i="16" s="1"/>
  <c r="H41" i="16" s="1"/>
  <c r="H42" i="16" s="1"/>
  <c r="H43" i="16" s="1"/>
  <c r="H44" i="16" s="1"/>
  <c r="H45" i="16" s="1"/>
  <c r="H46" i="16" s="1"/>
  <c r="H47" i="16" s="1"/>
  <c r="H48" i="16" s="1"/>
  <c r="H49" i="16" s="1"/>
  <c r="H50" i="16" s="1"/>
  <c r="H51" i="16" s="1"/>
  <c r="H52" i="16" s="1"/>
  <c r="H53" i="16" s="1"/>
  <c r="H54" i="16" s="1"/>
  <c r="H55" i="16" s="1"/>
  <c r="H56" i="16" s="1"/>
  <c r="H57" i="16" s="1"/>
  <c r="H58" i="16" s="1"/>
  <c r="C4" i="16" l="1"/>
  <c r="C5" i="16" s="1"/>
  <c r="C6" i="16" s="1"/>
  <c r="C7" i="16" s="1"/>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T81" i="15"/>
  <c r="T80" i="15"/>
  <c r="T79" i="15"/>
  <c r="T78" i="15"/>
  <c r="T77" i="15"/>
  <c r="T76" i="15"/>
  <c r="T75" i="15"/>
  <c r="T74" i="15"/>
  <c r="T73" i="15"/>
  <c r="T72" i="15"/>
  <c r="T71" i="15"/>
  <c r="T70" i="15"/>
  <c r="T69" i="15"/>
  <c r="T68" i="15"/>
  <c r="T67" i="15"/>
  <c r="T66" i="15"/>
  <c r="E66" i="15"/>
  <c r="E67" i="15" s="1"/>
  <c r="E68" i="15" s="1"/>
  <c r="E69" i="15" s="1"/>
  <c r="E70" i="15" s="1"/>
  <c r="E71" i="15" s="1"/>
  <c r="E72" i="15" s="1"/>
  <c r="E73" i="15" s="1"/>
  <c r="E74" i="15" s="1"/>
  <c r="E75" i="15" s="1"/>
  <c r="E76" i="15" s="1"/>
  <c r="E77" i="15" s="1"/>
  <c r="E78" i="15" s="1"/>
  <c r="E79" i="15" s="1"/>
  <c r="E80" i="15" s="1"/>
  <c r="E81" i="15" s="1"/>
  <c r="T65" i="15"/>
  <c r="T64" i="15"/>
  <c r="T63" i="15"/>
  <c r="T62" i="15"/>
  <c r="T61" i="15"/>
  <c r="T60" i="15"/>
  <c r="T59" i="15"/>
  <c r="T57" i="15"/>
  <c r="T56" i="15"/>
  <c r="T55" i="15"/>
  <c r="T54" i="15"/>
  <c r="T53" i="15"/>
  <c r="T52" i="15"/>
  <c r="T51" i="15"/>
  <c r="T50" i="15"/>
  <c r="T49" i="15"/>
  <c r="T47" i="15"/>
  <c r="T46" i="15"/>
  <c r="T44" i="15"/>
  <c r="E44" i="15"/>
  <c r="E45" i="15" s="1"/>
  <c r="E46" i="15" s="1"/>
  <c r="E47" i="15" s="1"/>
  <c r="E48" i="15" s="1"/>
  <c r="E49" i="15" s="1"/>
  <c r="E50" i="15" s="1"/>
  <c r="E51" i="15" s="1"/>
  <c r="E52" i="15" s="1"/>
  <c r="E53" i="15" s="1"/>
  <c r="E54" i="15" s="1"/>
  <c r="E55" i="15" s="1"/>
  <c r="E56" i="15" s="1"/>
  <c r="E57" i="15" s="1"/>
  <c r="E58" i="15" s="1"/>
  <c r="E59" i="15" s="1"/>
  <c r="E60" i="15" s="1"/>
  <c r="E61" i="15" s="1"/>
  <c r="E62" i="15" s="1"/>
  <c r="E63" i="15" s="1"/>
  <c r="E64" i="15" s="1"/>
  <c r="T43" i="15"/>
  <c r="T42" i="15"/>
  <c r="T41" i="15"/>
  <c r="T40" i="15"/>
  <c r="T39" i="15"/>
  <c r="T38" i="15"/>
  <c r="T37" i="15"/>
  <c r="T36" i="15"/>
  <c r="T35" i="15"/>
  <c r="T34" i="15"/>
  <c r="T33" i="15"/>
  <c r="T32" i="15"/>
  <c r="T31" i="15"/>
  <c r="T30" i="15"/>
  <c r="T29" i="15"/>
  <c r="T27" i="15"/>
  <c r="T26" i="15"/>
  <c r="E26" i="15"/>
  <c r="E27" i="15" s="1"/>
  <c r="E28" i="15" s="1"/>
  <c r="E29" i="15" s="1"/>
  <c r="E30" i="15" s="1"/>
  <c r="E31" i="15" s="1"/>
  <c r="E32" i="15" s="1"/>
  <c r="E33" i="15" s="1"/>
  <c r="E34" i="15" s="1"/>
  <c r="E35" i="15" s="1"/>
  <c r="E36" i="15" s="1"/>
  <c r="E37" i="15" s="1"/>
  <c r="E38" i="15" s="1"/>
  <c r="E39" i="15" s="1"/>
  <c r="E40" i="15" s="1"/>
  <c r="E41" i="15" s="1"/>
  <c r="E42" i="15" s="1"/>
  <c r="T25" i="15"/>
  <c r="T24" i="15"/>
  <c r="T23" i="15"/>
  <c r="T22" i="15"/>
  <c r="T21" i="15"/>
  <c r="T20" i="15"/>
  <c r="T19" i="15"/>
  <c r="T18" i="15"/>
  <c r="T17" i="15"/>
  <c r="T16" i="15"/>
  <c r="T15" i="15"/>
  <c r="H15" i="15"/>
  <c r="H16" i="15" s="1"/>
  <c r="H17" i="15" s="1"/>
  <c r="H18" i="15" s="1"/>
  <c r="H19" i="15" s="1"/>
  <c r="H20" i="15" s="1"/>
  <c r="H21" i="15" s="1"/>
  <c r="H22" i="15" s="1"/>
  <c r="H23" i="15" s="1"/>
  <c r="H24" i="15" s="1"/>
  <c r="H25" i="15" s="1"/>
  <c r="H26" i="15" s="1"/>
  <c r="H27" i="15" s="1"/>
  <c r="H28" i="15" s="1"/>
  <c r="H29" i="15" s="1"/>
  <c r="H30" i="15" s="1"/>
  <c r="H31" i="15" s="1"/>
  <c r="H32" i="15" s="1"/>
  <c r="H33" i="15" s="1"/>
  <c r="H34" i="15" s="1"/>
  <c r="H35" i="15" s="1"/>
  <c r="H36" i="15" s="1"/>
  <c r="H37" i="15" s="1"/>
  <c r="H38" i="15" s="1"/>
  <c r="H39" i="15" s="1"/>
  <c r="H40" i="15" s="1"/>
  <c r="H41" i="15" s="1"/>
  <c r="H42" i="15" s="1"/>
  <c r="H43" i="15" s="1"/>
  <c r="H44" i="15" s="1"/>
  <c r="H45" i="15" s="1"/>
  <c r="H46" i="15" s="1"/>
  <c r="H47" i="15" s="1"/>
  <c r="H48" i="15" s="1"/>
  <c r="H49" i="15" s="1"/>
  <c r="H50" i="15" s="1"/>
  <c r="H51" i="15" s="1"/>
  <c r="H52" i="15" s="1"/>
  <c r="H53" i="15" s="1"/>
  <c r="H54" i="15" s="1"/>
  <c r="H55" i="15" s="1"/>
  <c r="H56" i="15" s="1"/>
  <c r="H57" i="15" s="1"/>
  <c r="H58" i="15" s="1"/>
  <c r="H59" i="15" s="1"/>
  <c r="H60" i="15" s="1"/>
  <c r="H61" i="15" s="1"/>
  <c r="H62" i="15" s="1"/>
  <c r="H63" i="15" s="1"/>
  <c r="H64" i="15" s="1"/>
  <c r="H65" i="15" s="1"/>
  <c r="H66" i="15" s="1"/>
  <c r="H67" i="15" s="1"/>
  <c r="H68" i="15" s="1"/>
  <c r="H69" i="15" s="1"/>
  <c r="H70" i="15" s="1"/>
  <c r="H71" i="15" s="1"/>
  <c r="H72" i="15" s="1"/>
  <c r="H73" i="15" s="1"/>
  <c r="H74" i="15" s="1"/>
  <c r="H75" i="15" s="1"/>
  <c r="H76" i="15" s="1"/>
  <c r="H77" i="15" s="1"/>
  <c r="H78" i="15" s="1"/>
  <c r="H79" i="15" s="1"/>
  <c r="H80" i="15" s="1"/>
  <c r="H81" i="15" s="1"/>
  <c r="T14" i="15"/>
  <c r="G14" i="15"/>
  <c r="G15" i="15" s="1"/>
  <c r="G16" i="15" s="1"/>
  <c r="G17" i="15" s="1"/>
  <c r="G18" i="15" s="1"/>
  <c r="G19" i="15" s="1"/>
  <c r="G20" i="15" s="1"/>
  <c r="G21" i="15" s="1"/>
  <c r="G22" i="15" s="1"/>
  <c r="G23" i="15" s="1"/>
  <c r="G24" i="15" s="1"/>
  <c r="G25" i="15" s="1"/>
  <c r="G26" i="15" s="1"/>
  <c r="G27" i="15" s="1"/>
  <c r="G28" i="15" s="1"/>
  <c r="G29" i="15" s="1"/>
  <c r="G30" i="15" s="1"/>
  <c r="G31" i="15" s="1"/>
  <c r="G32" i="15" s="1"/>
  <c r="G33" i="15" s="1"/>
  <c r="G34" i="15" s="1"/>
  <c r="G35" i="15" s="1"/>
  <c r="G36" i="15" s="1"/>
  <c r="G37" i="15" s="1"/>
  <c r="G38" i="15" s="1"/>
  <c r="G39" i="15" s="1"/>
  <c r="G40" i="15" s="1"/>
  <c r="G41" i="15" s="1"/>
  <c r="G42" i="15" s="1"/>
  <c r="G43" i="15" s="1"/>
  <c r="G44" i="15" s="1"/>
  <c r="G45" i="15" s="1"/>
  <c r="G46" i="15" s="1"/>
  <c r="G47" i="15" s="1"/>
  <c r="G48" i="15" s="1"/>
  <c r="G49" i="15" s="1"/>
  <c r="G50" i="15" s="1"/>
  <c r="G51" i="15" s="1"/>
  <c r="G52" i="15" s="1"/>
  <c r="G53" i="15" s="1"/>
  <c r="G54" i="15" s="1"/>
  <c r="G55" i="15" s="1"/>
  <c r="G56" i="15" s="1"/>
  <c r="G57" i="15" s="1"/>
  <c r="G58" i="15" s="1"/>
  <c r="G59" i="15" s="1"/>
  <c r="G60" i="15" s="1"/>
  <c r="G61" i="15" s="1"/>
  <c r="G62" i="15" s="1"/>
  <c r="G63" i="15" s="1"/>
  <c r="G64" i="15" s="1"/>
  <c r="G65" i="15" s="1"/>
  <c r="G66" i="15" s="1"/>
  <c r="G67" i="15" s="1"/>
  <c r="G68" i="15" s="1"/>
  <c r="G69" i="15" s="1"/>
  <c r="G70" i="15" s="1"/>
  <c r="G71" i="15" s="1"/>
  <c r="G72" i="15" s="1"/>
  <c r="G73" i="15" s="1"/>
  <c r="G74" i="15" s="1"/>
  <c r="G75" i="15" s="1"/>
  <c r="G76" i="15" s="1"/>
  <c r="G77" i="15" s="1"/>
  <c r="G78" i="15" s="1"/>
  <c r="G79" i="15" s="1"/>
  <c r="G80" i="15" s="1"/>
  <c r="G81" i="15" s="1"/>
  <c r="C14" i="15"/>
  <c r="C15" i="15" s="1"/>
  <c r="C16" i="15" s="1"/>
  <c r="C17" i="15" s="1"/>
  <c r="C18" i="15" s="1"/>
  <c r="C19" i="15" s="1"/>
  <c r="C20" i="15" s="1"/>
  <c r="C21" i="15" s="1"/>
  <c r="C22" i="15" s="1"/>
  <c r="C23" i="15" s="1"/>
  <c r="C24" i="15" s="1"/>
  <c r="C25" i="15" s="1"/>
  <c r="C26" i="15" s="1"/>
  <c r="C27" i="15" s="1"/>
  <c r="C28" i="15" s="1"/>
  <c r="C29" i="15" s="1"/>
  <c r="C30" i="15" s="1"/>
  <c r="C31" i="15" s="1"/>
  <c r="C32" i="15" s="1"/>
  <c r="C33" i="15" s="1"/>
  <c r="C34" i="15" s="1"/>
  <c r="C35" i="15" s="1"/>
  <c r="C36" i="15" s="1"/>
  <c r="C37" i="15" s="1"/>
  <c r="C38" i="15" s="1"/>
  <c r="C39" i="15" s="1"/>
  <c r="C40" i="15" s="1"/>
  <c r="C41" i="15" s="1"/>
  <c r="C42" i="15" s="1"/>
  <c r="C43" i="15" s="1"/>
  <c r="C44" i="15" s="1"/>
  <c r="C45" i="15" s="1"/>
  <c r="C46" i="15" s="1"/>
  <c r="C47" i="15" s="1"/>
  <c r="C48" i="15" s="1"/>
  <c r="C49" i="15" s="1"/>
  <c r="C50" i="15" s="1"/>
  <c r="C51" i="15" s="1"/>
  <c r="C52" i="15" s="1"/>
  <c r="C53" i="15" s="1"/>
  <c r="C54" i="15" s="1"/>
  <c r="C55" i="15" s="1"/>
  <c r="C56" i="15" s="1"/>
  <c r="C57" i="15" s="1"/>
  <c r="C58" i="15" s="1"/>
  <c r="C59" i="15" s="1"/>
  <c r="C60" i="15" s="1"/>
  <c r="C61" i="15" s="1"/>
  <c r="C62" i="15" s="1"/>
  <c r="C63" i="15" s="1"/>
  <c r="C64" i="15" s="1"/>
  <c r="C65" i="15" s="1"/>
  <c r="C66" i="15" s="1"/>
  <c r="C67" i="15" s="1"/>
  <c r="C68" i="15" s="1"/>
  <c r="C69" i="15" s="1"/>
  <c r="C70" i="15" s="1"/>
  <c r="C71" i="15" s="1"/>
  <c r="C72" i="15" s="1"/>
  <c r="C73" i="15" s="1"/>
  <c r="C74" i="15" s="1"/>
  <c r="C75" i="15" s="1"/>
  <c r="C76" i="15" s="1"/>
  <c r="C77" i="15" s="1"/>
  <c r="C78" i="15" s="1"/>
  <c r="C79" i="15" s="1"/>
  <c r="C80" i="15" s="1"/>
  <c r="C81" i="15" s="1"/>
  <c r="T13" i="15"/>
  <c r="T12" i="15"/>
  <c r="T11" i="15"/>
  <c r="T10" i="15"/>
  <c r="T9" i="15"/>
  <c r="T8" i="15"/>
  <c r="T7" i="15"/>
  <c r="T6" i="15"/>
  <c r="T5" i="15"/>
  <c r="T4" i="15"/>
  <c r="G4" i="15"/>
  <c r="G5" i="15" s="1"/>
  <c r="G6" i="15" s="1"/>
  <c r="G7" i="15" s="1"/>
  <c r="G8" i="15" s="1"/>
  <c r="G9" i="15" s="1"/>
  <c r="G10" i="15" s="1"/>
  <c r="G11" i="15" s="1"/>
  <c r="G12" i="15" s="1"/>
  <c r="F4" i="15"/>
  <c r="F5" i="15" s="1"/>
  <c r="F6" i="15" s="1"/>
  <c r="F7" i="15" s="1"/>
  <c r="F8" i="15" s="1"/>
  <c r="F9" i="15" s="1"/>
  <c r="F10" i="15" s="1"/>
  <c r="F11" i="15" s="1"/>
  <c r="F12" i="15" s="1"/>
  <c r="F13" i="15" s="1"/>
  <c r="F14" i="15" s="1"/>
  <c r="F15" i="15" s="1"/>
  <c r="F16" i="15" s="1"/>
  <c r="F17" i="15" s="1"/>
  <c r="F18" i="15" s="1"/>
  <c r="F19" i="15" s="1"/>
  <c r="F20" i="15" s="1"/>
  <c r="F21" i="15" s="1"/>
  <c r="F22" i="15" s="1"/>
  <c r="F23" i="15" s="1"/>
  <c r="F24" i="15" s="1"/>
  <c r="F25" i="15" s="1"/>
  <c r="F26" i="15" s="1"/>
  <c r="F27" i="15" s="1"/>
  <c r="F28" i="15" s="1"/>
  <c r="F29" i="15" s="1"/>
  <c r="F30" i="15" s="1"/>
  <c r="F31" i="15" s="1"/>
  <c r="F32" i="15" s="1"/>
  <c r="F33" i="15" s="1"/>
  <c r="F34" i="15" s="1"/>
  <c r="F35" i="15" s="1"/>
  <c r="F36" i="15" s="1"/>
  <c r="F37" i="15" s="1"/>
  <c r="F38" i="15" s="1"/>
  <c r="F39" i="15" s="1"/>
  <c r="F40" i="15" s="1"/>
  <c r="F41" i="15" s="1"/>
  <c r="F42" i="15" s="1"/>
  <c r="F43" i="15" s="1"/>
  <c r="F44" i="15" s="1"/>
  <c r="F45" i="15" s="1"/>
  <c r="F46" i="15" s="1"/>
  <c r="F47" i="15" s="1"/>
  <c r="F48" i="15" s="1"/>
  <c r="F49" i="15" s="1"/>
  <c r="F50" i="15" s="1"/>
  <c r="F51" i="15" s="1"/>
  <c r="F52" i="15" s="1"/>
  <c r="F53" i="15" s="1"/>
  <c r="F54" i="15" s="1"/>
  <c r="F55" i="15" s="1"/>
  <c r="F56" i="15" s="1"/>
  <c r="F57" i="15" s="1"/>
  <c r="F58" i="15" s="1"/>
  <c r="F59" i="15" s="1"/>
  <c r="F60" i="15" s="1"/>
  <c r="F61" i="15" s="1"/>
  <c r="F62" i="15" s="1"/>
  <c r="F63" i="15" s="1"/>
  <c r="F64" i="15" s="1"/>
  <c r="F65" i="15" s="1"/>
  <c r="F66" i="15" s="1"/>
  <c r="F67" i="15" s="1"/>
  <c r="F68" i="15" s="1"/>
  <c r="F69" i="15" s="1"/>
  <c r="F70" i="15" s="1"/>
  <c r="F71" i="15" s="1"/>
  <c r="F72" i="15" s="1"/>
  <c r="F73" i="15" s="1"/>
  <c r="F74" i="15" s="1"/>
  <c r="F75" i="15" s="1"/>
  <c r="F76" i="15" s="1"/>
  <c r="F77" i="15" s="1"/>
  <c r="F78" i="15" s="1"/>
  <c r="F79" i="15" s="1"/>
  <c r="F80" i="15" s="1"/>
  <c r="F81" i="15" s="1"/>
  <c r="E4" i="15"/>
  <c r="E5" i="15" s="1"/>
  <c r="E6" i="15" s="1"/>
  <c r="E7" i="15" s="1"/>
  <c r="E8" i="15" s="1"/>
  <c r="E9" i="15" s="1"/>
  <c r="E10" i="15" s="1"/>
  <c r="E11" i="15" s="1"/>
  <c r="E12" i="15" s="1"/>
  <c r="E13" i="15" s="1"/>
  <c r="E14" i="15" s="1"/>
  <c r="E15" i="15" s="1"/>
  <c r="E16" i="15" s="1"/>
  <c r="E17" i="15" s="1"/>
  <c r="E18" i="15" s="1"/>
  <c r="E19" i="15" s="1"/>
  <c r="E20" i="15" s="1"/>
  <c r="E21" i="15" s="1"/>
  <c r="E22" i="15" s="1"/>
  <c r="E23" i="15" s="1"/>
  <c r="E24" i="15" s="1"/>
  <c r="D4" i="15"/>
  <c r="D5" i="15" s="1"/>
  <c r="D6" i="15" s="1"/>
  <c r="D7" i="15" s="1"/>
  <c r="D8" i="15" s="1"/>
  <c r="D9" i="15" s="1"/>
  <c r="D10" i="15" s="1"/>
  <c r="D11" i="15" s="1"/>
  <c r="D12" i="15" s="1"/>
  <c r="D13" i="15" s="1"/>
  <c r="D14" i="15" s="1"/>
  <c r="D15" i="15" s="1"/>
  <c r="D16" i="15" s="1"/>
  <c r="D17" i="15" s="1"/>
  <c r="D18" i="15" s="1"/>
  <c r="D19" i="15" s="1"/>
  <c r="D20" i="15" s="1"/>
  <c r="D21" i="15" s="1"/>
  <c r="D22" i="15" s="1"/>
  <c r="D23" i="15" s="1"/>
  <c r="D24" i="15" s="1"/>
  <c r="D25" i="15" s="1"/>
  <c r="D26" i="15" s="1"/>
  <c r="D27" i="15" s="1"/>
  <c r="D28" i="15" s="1"/>
  <c r="D29" i="15" s="1"/>
  <c r="D30" i="15" s="1"/>
  <c r="D31" i="15" s="1"/>
  <c r="D32" i="15" s="1"/>
  <c r="D33" i="15" s="1"/>
  <c r="D34" i="15" s="1"/>
  <c r="D35" i="15" s="1"/>
  <c r="D36" i="15" s="1"/>
  <c r="D37" i="15" s="1"/>
  <c r="D38" i="15" s="1"/>
  <c r="D39" i="15" s="1"/>
  <c r="D40" i="15" s="1"/>
  <c r="D41" i="15" s="1"/>
  <c r="D42" i="15" s="1"/>
  <c r="D43" i="15" s="1"/>
  <c r="D44" i="15" s="1"/>
  <c r="D45" i="15" s="1"/>
  <c r="D46" i="15" s="1"/>
  <c r="D47" i="15" s="1"/>
  <c r="D48" i="15" s="1"/>
  <c r="D49" i="15" s="1"/>
  <c r="D50" i="15" s="1"/>
  <c r="D51" i="15" s="1"/>
  <c r="D52" i="15" s="1"/>
  <c r="D53" i="15" s="1"/>
  <c r="D54" i="15" s="1"/>
  <c r="D55" i="15" s="1"/>
  <c r="D56" i="15" s="1"/>
  <c r="D57" i="15" s="1"/>
  <c r="D58" i="15" s="1"/>
  <c r="D59" i="15" s="1"/>
  <c r="D60" i="15" s="1"/>
  <c r="D61" i="15" s="1"/>
  <c r="D62" i="15" s="1"/>
  <c r="D63" i="15" s="1"/>
  <c r="D64" i="15" s="1"/>
  <c r="D65" i="15" s="1"/>
  <c r="D66" i="15" s="1"/>
  <c r="D67" i="15" s="1"/>
  <c r="D68" i="15" s="1"/>
  <c r="D69" i="15" s="1"/>
  <c r="D70" i="15" s="1"/>
  <c r="D71" i="15" s="1"/>
  <c r="D72" i="15" s="1"/>
  <c r="D73" i="15" s="1"/>
  <c r="D74" i="15" s="1"/>
  <c r="D75" i="15" s="1"/>
  <c r="D76" i="15" s="1"/>
  <c r="D77" i="15" s="1"/>
  <c r="D78" i="15" s="1"/>
  <c r="D79" i="15" s="1"/>
  <c r="D80" i="15" s="1"/>
  <c r="D81" i="15" s="1"/>
  <c r="B4" i="15"/>
  <c r="B5" i="15" s="1"/>
  <c r="B6" i="15" s="1"/>
  <c r="B7" i="15" s="1"/>
  <c r="B8" i="15" s="1"/>
  <c r="B9" i="15" s="1"/>
  <c r="B10" i="15" s="1"/>
  <c r="B11" i="15" s="1"/>
  <c r="B12" i="15" s="1"/>
  <c r="B13" i="15" s="1"/>
  <c r="B14" i="15" s="1"/>
  <c r="B15" i="15" s="1"/>
  <c r="B16" i="15" s="1"/>
  <c r="B17" i="15" s="1"/>
  <c r="B18" i="15" s="1"/>
  <c r="B19" i="15" s="1"/>
  <c r="B20" i="15" s="1"/>
  <c r="B21" i="15" s="1"/>
  <c r="B22" i="15" s="1"/>
  <c r="B23" i="15" s="1"/>
  <c r="B24" i="15" s="1"/>
  <c r="B25" i="15" s="1"/>
  <c r="B26" i="15" s="1"/>
  <c r="B27" i="15" s="1"/>
  <c r="B28" i="15" s="1"/>
  <c r="B29" i="15" s="1"/>
  <c r="B30" i="15" s="1"/>
  <c r="B31" i="15" s="1"/>
  <c r="B32" i="15" s="1"/>
  <c r="B33" i="15" s="1"/>
  <c r="B34" i="15" s="1"/>
  <c r="B35" i="15" s="1"/>
  <c r="B36" i="15" s="1"/>
  <c r="B37" i="15" s="1"/>
  <c r="B38" i="15" s="1"/>
  <c r="B39" i="15" s="1"/>
  <c r="B40" i="15" s="1"/>
  <c r="B41" i="15" s="1"/>
  <c r="B42" i="15" s="1"/>
  <c r="B43" i="15" s="1"/>
  <c r="B44" i="15" s="1"/>
  <c r="B45" i="15" s="1"/>
  <c r="B46" i="15" s="1"/>
  <c r="B47" i="15" s="1"/>
  <c r="B48" i="15" s="1"/>
  <c r="B49" i="15" s="1"/>
  <c r="B50" i="15" s="1"/>
  <c r="B51" i="15" s="1"/>
  <c r="B52" i="15" s="1"/>
  <c r="B53" i="15" s="1"/>
  <c r="B54" i="15" s="1"/>
  <c r="B55" i="15" s="1"/>
  <c r="B56" i="15" s="1"/>
  <c r="B57" i="15" s="1"/>
  <c r="B58" i="15" s="1"/>
  <c r="B59" i="15" s="1"/>
  <c r="B60" i="15" s="1"/>
  <c r="B61" i="15" s="1"/>
  <c r="B62" i="15" s="1"/>
  <c r="B63" i="15" s="1"/>
  <c r="B64" i="15" s="1"/>
  <c r="B65" i="15" s="1"/>
  <c r="B66" i="15" s="1"/>
  <c r="B67" i="15" s="1"/>
  <c r="B68" i="15" s="1"/>
  <c r="B69" i="15" s="1"/>
  <c r="B70" i="15" s="1"/>
  <c r="B71" i="15" s="1"/>
  <c r="B72" i="15" s="1"/>
  <c r="B73" i="15" s="1"/>
  <c r="B74" i="15" s="1"/>
  <c r="B75" i="15" s="1"/>
  <c r="B76" i="15" s="1"/>
  <c r="B77" i="15" s="1"/>
  <c r="B78" i="15" s="1"/>
  <c r="B79" i="15" s="1"/>
  <c r="B80" i="15" s="1"/>
  <c r="B81" i="15" s="1"/>
  <c r="T3" i="15"/>
  <c r="D3" i="15"/>
  <c r="C3" i="15"/>
  <c r="C4" i="15" s="1"/>
  <c r="C5" i="15" s="1"/>
  <c r="C6" i="15" s="1"/>
  <c r="C7" i="15" s="1"/>
  <c r="C8" i="15" s="1"/>
  <c r="C9" i="15" s="1"/>
  <c r="C10" i="15" s="1"/>
  <c r="C11" i="15" s="1"/>
  <c r="C12" i="15" s="1"/>
  <c r="C13" i="15" s="1"/>
  <c r="H3" i="15" l="1"/>
  <c r="H4" i="15" s="1"/>
  <c r="H5" i="15" s="1"/>
  <c r="H6" i="15" s="1"/>
  <c r="H7" i="15" s="1"/>
  <c r="H8" i="15" s="1"/>
  <c r="H9" i="15" s="1"/>
  <c r="H10" i="15" s="1"/>
  <c r="H11" i="15" s="1"/>
  <c r="H12" i="15" s="1"/>
  <c r="U31" i="14"/>
  <c r="T30" i="14"/>
  <c r="T29" i="14"/>
  <c r="T28" i="14"/>
  <c r="T27" i="14"/>
  <c r="T26" i="14"/>
  <c r="T25" i="14"/>
  <c r="T24" i="14"/>
  <c r="T23" i="14"/>
  <c r="G23" i="14"/>
  <c r="G24" i="14" s="1"/>
  <c r="G25" i="14" s="1"/>
  <c r="G26" i="14" s="1"/>
  <c r="G27" i="14" s="1"/>
  <c r="G28" i="14" s="1"/>
  <c r="G29" i="14" s="1"/>
  <c r="G30" i="14" s="1"/>
  <c r="G31" i="14" s="1"/>
  <c r="F23" i="14"/>
  <c r="F24" i="14" s="1"/>
  <c r="F25" i="14" s="1"/>
  <c r="F26" i="14" s="1"/>
  <c r="F27" i="14" s="1"/>
  <c r="F28" i="14" s="1"/>
  <c r="F29" i="14" s="1"/>
  <c r="F30" i="14" s="1"/>
  <c r="F31" i="14" s="1"/>
  <c r="E23" i="14"/>
  <c r="E24" i="14" s="1"/>
  <c r="E25" i="14" s="1"/>
  <c r="E26" i="14" s="1"/>
  <c r="E27" i="14" s="1"/>
  <c r="E28" i="14" s="1"/>
  <c r="E29" i="14" s="1"/>
  <c r="E30" i="14" s="1"/>
  <c r="E31" i="14" s="1"/>
  <c r="T22" i="14"/>
  <c r="T21" i="14"/>
  <c r="T20" i="14"/>
  <c r="T19" i="14"/>
  <c r="T18" i="14"/>
  <c r="T17" i="14"/>
  <c r="T16" i="14"/>
  <c r="F16" i="14"/>
  <c r="F17" i="14" s="1"/>
  <c r="F18" i="14" s="1"/>
  <c r="F19" i="14" s="1"/>
  <c r="F20" i="14" s="1"/>
  <c r="F21" i="14" s="1"/>
  <c r="T15" i="14"/>
  <c r="T14" i="14"/>
  <c r="G14" i="14"/>
  <c r="G15" i="14" s="1"/>
  <c r="G16" i="14" s="1"/>
  <c r="G17" i="14" s="1"/>
  <c r="G18" i="14" s="1"/>
  <c r="G19" i="14" s="1"/>
  <c r="G20" i="14" s="1"/>
  <c r="G21" i="14" s="1"/>
  <c r="F14" i="14"/>
  <c r="F15" i="14" s="1"/>
  <c r="T13" i="14"/>
  <c r="E13" i="14"/>
  <c r="E14" i="14" s="1"/>
  <c r="E15" i="14" s="1"/>
  <c r="E16" i="14" s="1"/>
  <c r="E17" i="14" s="1"/>
  <c r="E18" i="14" s="1"/>
  <c r="E19" i="14" s="1"/>
  <c r="E20" i="14" s="1"/>
  <c r="E21" i="14" s="1"/>
  <c r="T12" i="14"/>
  <c r="T11" i="14"/>
  <c r="T10" i="14"/>
  <c r="T9" i="14"/>
  <c r="T8" i="14"/>
  <c r="T7" i="14"/>
  <c r="T6" i="14"/>
  <c r="F6" i="14"/>
  <c r="F7" i="14" s="1"/>
  <c r="F8" i="14" s="1"/>
  <c r="F9" i="14" s="1"/>
  <c r="F10" i="14" s="1"/>
  <c r="F11" i="14" s="1"/>
  <c r="F12" i="14" s="1"/>
  <c r="T5" i="14"/>
  <c r="T4" i="14"/>
  <c r="G4" i="14"/>
  <c r="G5" i="14" s="1"/>
  <c r="G6" i="14" s="1"/>
  <c r="G7" i="14" s="1"/>
  <c r="G8" i="14" s="1"/>
  <c r="G9" i="14" s="1"/>
  <c r="G10" i="14" s="1"/>
  <c r="G11" i="14" s="1"/>
  <c r="G12" i="14" s="1"/>
  <c r="F4" i="14"/>
  <c r="F5" i="14" s="1"/>
  <c r="E4" i="14"/>
  <c r="E5" i="14" s="1"/>
  <c r="E6" i="14" s="1"/>
  <c r="E7" i="14" s="1"/>
  <c r="E8" i="14" s="1"/>
  <c r="E9" i="14" s="1"/>
  <c r="E10" i="14" s="1"/>
  <c r="E11" i="14" s="1"/>
  <c r="B4" i="14"/>
  <c r="B5" i="14" s="1"/>
  <c r="B6" i="14" s="1"/>
  <c r="B7" i="14" s="1"/>
  <c r="B8" i="14" s="1"/>
  <c r="B9" i="14" s="1"/>
  <c r="B10" i="14" s="1"/>
  <c r="B11" i="14" s="1"/>
  <c r="B12" i="14" s="1"/>
  <c r="B13" i="14" s="1"/>
  <c r="B14" i="14" s="1"/>
  <c r="B15" i="14" s="1"/>
  <c r="B16" i="14" s="1"/>
  <c r="B17" i="14" s="1"/>
  <c r="B18" i="14" s="1"/>
  <c r="B19" i="14" s="1"/>
  <c r="B20" i="14" s="1"/>
  <c r="B21" i="14" s="1"/>
  <c r="B22" i="14" s="1"/>
  <c r="B23" i="14" s="1"/>
  <c r="B24" i="14" s="1"/>
  <c r="B25" i="14" s="1"/>
  <c r="B26" i="14" s="1"/>
  <c r="B27" i="14" s="1"/>
  <c r="B28" i="14" s="1"/>
  <c r="B29" i="14" s="1"/>
  <c r="B30" i="14" s="1"/>
  <c r="B31" i="14" s="1"/>
  <c r="T3" i="14"/>
  <c r="D3" i="14"/>
  <c r="D4" i="14" s="1"/>
  <c r="D5" i="14" s="1"/>
  <c r="D6" i="14" s="1"/>
  <c r="D7" i="14" s="1"/>
  <c r="D8" i="14" s="1"/>
  <c r="D9" i="14" s="1"/>
  <c r="D10" i="14" s="1"/>
  <c r="D11" i="14" s="1"/>
  <c r="D12" i="14" s="1"/>
  <c r="D13" i="14" s="1"/>
  <c r="D14" i="14" s="1"/>
  <c r="D15" i="14" s="1"/>
  <c r="D16" i="14" s="1"/>
  <c r="D17" i="14" s="1"/>
  <c r="D18" i="14" s="1"/>
  <c r="D19" i="14" s="1"/>
  <c r="D20" i="14" s="1"/>
  <c r="D21" i="14" s="1"/>
  <c r="D22" i="14" s="1"/>
  <c r="D23" i="14" s="1"/>
  <c r="D24" i="14" s="1"/>
  <c r="D25" i="14" s="1"/>
  <c r="D26" i="14" s="1"/>
  <c r="D27" i="14" s="1"/>
  <c r="D28" i="14" s="1"/>
  <c r="D29" i="14" s="1"/>
  <c r="D30" i="14" s="1"/>
  <c r="D31" i="14" s="1"/>
  <c r="C3" i="14"/>
  <c r="H3" i="14" s="1"/>
  <c r="H4" i="14" s="1"/>
  <c r="H5" i="14" s="1"/>
  <c r="H6" i="14" s="1"/>
  <c r="H7" i="14" s="1"/>
  <c r="H8" i="14" s="1"/>
  <c r="H9" i="14" s="1"/>
  <c r="H10" i="14" s="1"/>
  <c r="H11" i="14" s="1"/>
  <c r="H12" i="14" s="1"/>
  <c r="H13" i="14" s="1"/>
  <c r="H14" i="14" s="1"/>
  <c r="H15" i="14" s="1"/>
  <c r="H16" i="14" s="1"/>
  <c r="H17" i="14" s="1"/>
  <c r="H18" i="14" s="1"/>
  <c r="H19" i="14" s="1"/>
  <c r="H20" i="14" s="1"/>
  <c r="H21" i="14" s="1"/>
  <c r="H22" i="14" s="1"/>
  <c r="H23" i="14" s="1"/>
  <c r="H24" i="14" s="1"/>
  <c r="H25" i="14" s="1"/>
  <c r="H26" i="14" s="1"/>
  <c r="H27" i="14" s="1"/>
  <c r="H28" i="14" s="1"/>
  <c r="H29" i="14" s="1"/>
  <c r="H30" i="14" s="1"/>
  <c r="H31" i="14" s="1"/>
  <c r="C4" i="14" l="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T96" i="13" l="1"/>
  <c r="T95" i="13"/>
  <c r="T94" i="13"/>
  <c r="T93" i="13"/>
  <c r="T92" i="13"/>
  <c r="T91" i="13"/>
  <c r="T90" i="13"/>
  <c r="T89" i="13"/>
  <c r="T88" i="13"/>
  <c r="T87" i="13"/>
  <c r="T86" i="13"/>
  <c r="T85" i="13"/>
  <c r="T84" i="13"/>
  <c r="T83" i="13"/>
  <c r="T82" i="13"/>
  <c r="T81" i="13"/>
  <c r="T80" i="13"/>
  <c r="T79" i="13"/>
  <c r="T78" i="13"/>
  <c r="T77" i="13"/>
  <c r="T76" i="13"/>
  <c r="T75" i="13"/>
  <c r="T74" i="13"/>
  <c r="T73" i="13"/>
  <c r="T72" i="13"/>
  <c r="T71" i="13"/>
  <c r="T70" i="13"/>
  <c r="G70" i="13"/>
  <c r="G71" i="13" s="1"/>
  <c r="G72" i="13" s="1"/>
  <c r="G73" i="13" s="1"/>
  <c r="G74" i="13" s="1"/>
  <c r="G75" i="13" s="1"/>
  <c r="G76" i="13" s="1"/>
  <c r="G77" i="13" s="1"/>
  <c r="G78" i="13" s="1"/>
  <c r="G79" i="13" s="1"/>
  <c r="G80" i="13" s="1"/>
  <c r="G81" i="13" s="1"/>
  <c r="G82" i="13" s="1"/>
  <c r="G83" i="13" s="1"/>
  <c r="G84" i="13" s="1"/>
  <c r="G85" i="13" s="1"/>
  <c r="G86" i="13" s="1"/>
  <c r="G87" i="13" s="1"/>
  <c r="G88" i="13" s="1"/>
  <c r="G89" i="13" s="1"/>
  <c r="G90" i="13" s="1"/>
  <c r="G91" i="13" s="1"/>
  <c r="G92" i="13" s="1"/>
  <c r="G93" i="13" s="1"/>
  <c r="G94" i="13" s="1"/>
  <c r="G95" i="13" s="1"/>
  <c r="G96" i="13" s="1"/>
  <c r="E70" i="13"/>
  <c r="E71" i="13" s="1"/>
  <c r="E72" i="13" s="1"/>
  <c r="E73" i="13" s="1"/>
  <c r="E74" i="13" s="1"/>
  <c r="E75" i="13" s="1"/>
  <c r="E76" i="13" s="1"/>
  <c r="E77" i="13" s="1"/>
  <c r="E78" i="13" s="1"/>
  <c r="E79" i="13" s="1"/>
  <c r="E80" i="13" s="1"/>
  <c r="E81" i="13" s="1"/>
  <c r="E82" i="13" s="1"/>
  <c r="E83" i="13" s="1"/>
  <c r="E84" i="13" s="1"/>
  <c r="E85" i="13" s="1"/>
  <c r="E86" i="13" s="1"/>
  <c r="E87" i="13" s="1"/>
  <c r="E88" i="13" s="1"/>
  <c r="E89" i="13" s="1"/>
  <c r="E90" i="13" s="1"/>
  <c r="E91" i="13" s="1"/>
  <c r="E92" i="13" s="1"/>
  <c r="E93" i="13" s="1"/>
  <c r="E94" i="13" s="1"/>
  <c r="E95" i="13" s="1"/>
  <c r="E96" i="13" s="1"/>
  <c r="T69" i="13"/>
  <c r="T68" i="13"/>
  <c r="T67" i="13"/>
  <c r="T66" i="13"/>
  <c r="T65" i="13"/>
  <c r="T64" i="13"/>
  <c r="T63" i="13"/>
  <c r="T62" i="13"/>
  <c r="T61" i="13"/>
  <c r="T60" i="13"/>
  <c r="T59" i="13"/>
  <c r="T58" i="13"/>
  <c r="T57" i="13"/>
  <c r="T56" i="13"/>
  <c r="T55" i="13"/>
  <c r="T54" i="13"/>
  <c r="T53" i="13"/>
  <c r="T52" i="13"/>
  <c r="T51" i="13"/>
  <c r="E51" i="13"/>
  <c r="E52" i="13" s="1"/>
  <c r="E53" i="13" s="1"/>
  <c r="E54" i="13" s="1"/>
  <c r="E55" i="13" s="1"/>
  <c r="E56" i="13" s="1"/>
  <c r="E57" i="13" s="1"/>
  <c r="E58" i="13" s="1"/>
  <c r="E59" i="13" s="1"/>
  <c r="E60" i="13" s="1"/>
  <c r="E61" i="13" s="1"/>
  <c r="E62" i="13" s="1"/>
  <c r="E63" i="13" s="1"/>
  <c r="E64" i="13" s="1"/>
  <c r="E65" i="13" s="1"/>
  <c r="E66" i="13" s="1"/>
  <c r="E67" i="13" s="1"/>
  <c r="E68" i="13" s="1"/>
  <c r="T50" i="13"/>
  <c r="F50" i="13"/>
  <c r="F51" i="13" s="1"/>
  <c r="F52" i="13" s="1"/>
  <c r="F53" i="13" s="1"/>
  <c r="F54" i="13" s="1"/>
  <c r="F55" i="13" s="1"/>
  <c r="F56" i="13" s="1"/>
  <c r="F57" i="13" s="1"/>
  <c r="F58" i="13" s="1"/>
  <c r="F59" i="13" s="1"/>
  <c r="F60" i="13" s="1"/>
  <c r="F61" i="13" s="1"/>
  <c r="F62" i="13" s="1"/>
  <c r="F63" i="13" s="1"/>
  <c r="F64" i="13" s="1"/>
  <c r="F65" i="13" s="1"/>
  <c r="F66" i="13" s="1"/>
  <c r="F67" i="13" s="1"/>
  <c r="F68" i="13" s="1"/>
  <c r="F69" i="13" s="1"/>
  <c r="F70" i="13" s="1"/>
  <c r="F71" i="13" s="1"/>
  <c r="F72" i="13" s="1"/>
  <c r="F73" i="13" s="1"/>
  <c r="F74" i="13" s="1"/>
  <c r="F75" i="13" s="1"/>
  <c r="F76" i="13" s="1"/>
  <c r="F77" i="13" s="1"/>
  <c r="F78" i="13" s="1"/>
  <c r="F79" i="13" s="1"/>
  <c r="F80" i="13" s="1"/>
  <c r="F81" i="13" s="1"/>
  <c r="F82" i="13" s="1"/>
  <c r="F83" i="13" s="1"/>
  <c r="F84" i="13" s="1"/>
  <c r="F85" i="13" s="1"/>
  <c r="F86" i="13" s="1"/>
  <c r="F87" i="13" s="1"/>
  <c r="F88" i="13" s="1"/>
  <c r="F89" i="13" s="1"/>
  <c r="F90" i="13" s="1"/>
  <c r="F91" i="13" s="1"/>
  <c r="F92" i="13" s="1"/>
  <c r="F93" i="13" s="1"/>
  <c r="F94" i="13" s="1"/>
  <c r="F95" i="13" s="1"/>
  <c r="F96" i="13" s="1"/>
  <c r="E50" i="13"/>
  <c r="T49" i="13"/>
  <c r="T48" i="13"/>
  <c r="T47" i="13"/>
  <c r="T46" i="13"/>
  <c r="T45" i="13"/>
  <c r="T44" i="13"/>
  <c r="T43" i="13"/>
  <c r="T42" i="13"/>
  <c r="T41" i="13"/>
  <c r="T40" i="13"/>
  <c r="T39" i="13"/>
  <c r="T38" i="13"/>
  <c r="T37" i="13"/>
  <c r="T36" i="13"/>
  <c r="T35" i="13"/>
  <c r="T34" i="13"/>
  <c r="T33" i="13"/>
  <c r="T32" i="13"/>
  <c r="T31" i="13"/>
  <c r="T30" i="13"/>
  <c r="G30" i="13"/>
  <c r="G31" i="13" s="1"/>
  <c r="G32" i="13" s="1"/>
  <c r="G33" i="13" s="1"/>
  <c r="G34" i="13" s="1"/>
  <c r="G35" i="13" s="1"/>
  <c r="G36" i="13" s="1"/>
  <c r="G37" i="13" s="1"/>
  <c r="G38" i="13" s="1"/>
  <c r="G39" i="13" s="1"/>
  <c r="G40" i="13" s="1"/>
  <c r="G41" i="13" s="1"/>
  <c r="G42" i="13" s="1"/>
  <c r="G43" i="13" s="1"/>
  <c r="G44" i="13" s="1"/>
  <c r="G45" i="13" s="1"/>
  <c r="G46" i="13" s="1"/>
  <c r="G47" i="13" s="1"/>
  <c r="G48" i="13" s="1"/>
  <c r="G49" i="13" s="1"/>
  <c r="G50" i="13" s="1"/>
  <c r="G51" i="13" s="1"/>
  <c r="G52" i="13" s="1"/>
  <c r="G53" i="13" s="1"/>
  <c r="G54" i="13" s="1"/>
  <c r="G55" i="13" s="1"/>
  <c r="G56" i="13" s="1"/>
  <c r="G57" i="13" s="1"/>
  <c r="G58" i="13" s="1"/>
  <c r="G59" i="13" s="1"/>
  <c r="G60" i="13" s="1"/>
  <c r="G61" i="13" s="1"/>
  <c r="G62" i="13" s="1"/>
  <c r="G63" i="13" s="1"/>
  <c r="G64" i="13" s="1"/>
  <c r="G65" i="13" s="1"/>
  <c r="G66" i="13" s="1"/>
  <c r="G67" i="13" s="1"/>
  <c r="G68" i="13" s="1"/>
  <c r="F30" i="13"/>
  <c r="F31" i="13" s="1"/>
  <c r="F32" i="13" s="1"/>
  <c r="F33" i="13" s="1"/>
  <c r="F34" i="13" s="1"/>
  <c r="F35" i="13" s="1"/>
  <c r="F36" i="13" s="1"/>
  <c r="F37" i="13" s="1"/>
  <c r="F38" i="13" s="1"/>
  <c r="F39" i="13" s="1"/>
  <c r="F40" i="13" s="1"/>
  <c r="F41" i="13" s="1"/>
  <c r="F42" i="13" s="1"/>
  <c r="F43" i="13" s="1"/>
  <c r="F44" i="13" s="1"/>
  <c r="F45" i="13" s="1"/>
  <c r="F46" i="13" s="1"/>
  <c r="F47" i="13" s="1"/>
  <c r="F48" i="13" s="1"/>
  <c r="E30" i="13"/>
  <c r="E31" i="13" s="1"/>
  <c r="E32" i="13" s="1"/>
  <c r="E33" i="13" s="1"/>
  <c r="E34" i="13" s="1"/>
  <c r="E35" i="13" s="1"/>
  <c r="E36" i="13" s="1"/>
  <c r="E37" i="13" s="1"/>
  <c r="E38" i="13" s="1"/>
  <c r="E39" i="13" s="1"/>
  <c r="E40" i="13" s="1"/>
  <c r="E41" i="13" s="1"/>
  <c r="E42" i="13" s="1"/>
  <c r="E43" i="13" s="1"/>
  <c r="E44" i="13" s="1"/>
  <c r="E45" i="13" s="1"/>
  <c r="E46" i="13" s="1"/>
  <c r="E47" i="13" s="1"/>
  <c r="E48" i="13" s="1"/>
  <c r="T29" i="13"/>
  <c r="T28" i="13"/>
  <c r="T27" i="13"/>
  <c r="T26" i="13"/>
  <c r="T25" i="13"/>
  <c r="T24" i="13"/>
  <c r="T23" i="13"/>
  <c r="T22" i="13"/>
  <c r="T21" i="13"/>
  <c r="T20" i="13"/>
  <c r="T19" i="13"/>
  <c r="T18" i="13"/>
  <c r="T17" i="13"/>
  <c r="T16" i="13"/>
  <c r="T15" i="13"/>
  <c r="T14" i="13"/>
  <c r="T13" i="13"/>
  <c r="T12" i="13"/>
  <c r="T11" i="13"/>
  <c r="T10" i="13"/>
  <c r="T9" i="13"/>
  <c r="T8" i="13"/>
  <c r="T7" i="13"/>
  <c r="T6" i="13"/>
  <c r="T5" i="13"/>
  <c r="T4" i="13"/>
  <c r="G4" i="13"/>
  <c r="G5" i="13" s="1"/>
  <c r="G6" i="13" s="1"/>
  <c r="G7" i="13" s="1"/>
  <c r="G8" i="13" s="1"/>
  <c r="G9" i="13" s="1"/>
  <c r="G10" i="13" s="1"/>
  <c r="G11" i="13" s="1"/>
  <c r="G12" i="13" s="1"/>
  <c r="G13" i="13" s="1"/>
  <c r="G14" i="13" s="1"/>
  <c r="G15" i="13" s="1"/>
  <c r="G16" i="13" s="1"/>
  <c r="G17" i="13" s="1"/>
  <c r="G18" i="13" s="1"/>
  <c r="G19" i="13" s="1"/>
  <c r="G20" i="13" s="1"/>
  <c r="G21" i="13" s="1"/>
  <c r="G22" i="13" s="1"/>
  <c r="G23" i="13" s="1"/>
  <c r="G24" i="13" s="1"/>
  <c r="G25" i="13" s="1"/>
  <c r="G26" i="13" s="1"/>
  <c r="G27" i="13" s="1"/>
  <c r="G28" i="13" s="1"/>
  <c r="F4" i="13"/>
  <c r="F5" i="13" s="1"/>
  <c r="F6" i="13" s="1"/>
  <c r="F7" i="13" s="1"/>
  <c r="F8" i="13" s="1"/>
  <c r="F9" i="13" s="1"/>
  <c r="F10" i="13" s="1"/>
  <c r="F11" i="13" s="1"/>
  <c r="F12" i="13" s="1"/>
  <c r="F13" i="13" s="1"/>
  <c r="F14" i="13" s="1"/>
  <c r="F15" i="13" s="1"/>
  <c r="F16" i="13" s="1"/>
  <c r="F17" i="13" s="1"/>
  <c r="F18" i="13" s="1"/>
  <c r="F19" i="13" s="1"/>
  <c r="F20" i="13" s="1"/>
  <c r="F21" i="13" s="1"/>
  <c r="F22" i="13" s="1"/>
  <c r="F23" i="13" s="1"/>
  <c r="F24" i="13" s="1"/>
  <c r="F25" i="13" s="1"/>
  <c r="F26" i="13" s="1"/>
  <c r="F27" i="13" s="1"/>
  <c r="F28" i="13" s="1"/>
  <c r="E4" i="13"/>
  <c r="E5" i="13" s="1"/>
  <c r="E6" i="13" s="1"/>
  <c r="E7" i="13" s="1"/>
  <c r="E8" i="13" s="1"/>
  <c r="E9" i="13" s="1"/>
  <c r="E10" i="13" s="1"/>
  <c r="E11" i="13" s="1"/>
  <c r="E12" i="13" s="1"/>
  <c r="E13" i="13" s="1"/>
  <c r="E14" i="13" s="1"/>
  <c r="E15" i="13" s="1"/>
  <c r="E16" i="13" s="1"/>
  <c r="E17" i="13" s="1"/>
  <c r="E18" i="13" s="1"/>
  <c r="E19" i="13" s="1"/>
  <c r="E20" i="13" s="1"/>
  <c r="E21" i="13" s="1"/>
  <c r="E22" i="13" s="1"/>
  <c r="E23" i="13" s="1"/>
  <c r="E24" i="13" s="1"/>
  <c r="E25" i="13" s="1"/>
  <c r="E26" i="13" s="1"/>
  <c r="E27" i="13" s="1"/>
  <c r="E28" i="13" s="1"/>
  <c r="B4" i="13"/>
  <c r="B5" i="13" s="1"/>
  <c r="B6" i="13" s="1"/>
  <c r="B7" i="13" s="1"/>
  <c r="B8" i="13" s="1"/>
  <c r="B9" i="13" s="1"/>
  <c r="B10" i="13" s="1"/>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B42" i="13" s="1"/>
  <c r="B43" i="13" s="1"/>
  <c r="B44" i="13" s="1"/>
  <c r="B45" i="13" s="1"/>
  <c r="B46" i="13" s="1"/>
  <c r="B47" i="13" s="1"/>
  <c r="B48" i="13" s="1"/>
  <c r="B49" i="13" s="1"/>
  <c r="B50" i="13" s="1"/>
  <c r="B51" i="13" s="1"/>
  <c r="B52" i="13" s="1"/>
  <c r="B53" i="13" s="1"/>
  <c r="B54" i="13" s="1"/>
  <c r="B55" i="13" s="1"/>
  <c r="B56" i="13" s="1"/>
  <c r="B57" i="13" s="1"/>
  <c r="B58" i="13" s="1"/>
  <c r="B59" i="13" s="1"/>
  <c r="B60" i="13" s="1"/>
  <c r="B61" i="13" s="1"/>
  <c r="B62" i="13" s="1"/>
  <c r="B63" i="13" s="1"/>
  <c r="B64" i="13" s="1"/>
  <c r="B65" i="13" s="1"/>
  <c r="B66" i="13" s="1"/>
  <c r="B67" i="13" s="1"/>
  <c r="B68" i="13" s="1"/>
  <c r="B69" i="13" s="1"/>
  <c r="B70" i="13" s="1"/>
  <c r="B71" i="13" s="1"/>
  <c r="B72" i="13" s="1"/>
  <c r="B73" i="13" s="1"/>
  <c r="B74" i="13" s="1"/>
  <c r="B75" i="13" s="1"/>
  <c r="B76" i="13" s="1"/>
  <c r="B77" i="13" s="1"/>
  <c r="B78" i="13" s="1"/>
  <c r="B79" i="13" s="1"/>
  <c r="B80" i="13" s="1"/>
  <c r="B81" i="13" s="1"/>
  <c r="B82" i="13" s="1"/>
  <c r="B83" i="13" s="1"/>
  <c r="B84" i="13" s="1"/>
  <c r="B85" i="13" s="1"/>
  <c r="B86" i="13" s="1"/>
  <c r="B87" i="13" s="1"/>
  <c r="B88" i="13" s="1"/>
  <c r="B89" i="13" s="1"/>
  <c r="B90" i="13" s="1"/>
  <c r="B91" i="13" s="1"/>
  <c r="B92" i="13" s="1"/>
  <c r="B93" i="13" s="1"/>
  <c r="B94" i="13" s="1"/>
  <c r="B95" i="13" s="1"/>
  <c r="B96" i="13" s="1"/>
  <c r="T3" i="13"/>
  <c r="D3" i="13"/>
  <c r="D4" i="13" s="1"/>
  <c r="D5" i="13" s="1"/>
  <c r="D6" i="13" s="1"/>
  <c r="D7" i="13" s="1"/>
  <c r="D8" i="13" s="1"/>
  <c r="D9" i="13" s="1"/>
  <c r="D10" i="13" s="1"/>
  <c r="D11" i="13" s="1"/>
  <c r="D12" i="13" s="1"/>
  <c r="D13" i="13" s="1"/>
  <c r="D14" i="13" s="1"/>
  <c r="D15" i="13" s="1"/>
  <c r="D16" i="13" s="1"/>
  <c r="D17" i="13" s="1"/>
  <c r="D18" i="13" s="1"/>
  <c r="D19" i="13" s="1"/>
  <c r="D20" i="13" s="1"/>
  <c r="D21" i="13" s="1"/>
  <c r="D22" i="13" s="1"/>
  <c r="D23" i="13" s="1"/>
  <c r="D24" i="13" s="1"/>
  <c r="D25" i="13" s="1"/>
  <c r="D26" i="13" s="1"/>
  <c r="D27" i="13" s="1"/>
  <c r="D28" i="13" s="1"/>
  <c r="D29" i="13" s="1"/>
  <c r="D30" i="13" s="1"/>
  <c r="D31" i="13" s="1"/>
  <c r="D32" i="13" s="1"/>
  <c r="D33" i="13" s="1"/>
  <c r="D34" i="13" s="1"/>
  <c r="D35" i="13" s="1"/>
  <c r="D36" i="13" s="1"/>
  <c r="D37" i="13" s="1"/>
  <c r="D38" i="13" s="1"/>
  <c r="D39" i="13" s="1"/>
  <c r="D40" i="13" s="1"/>
  <c r="D41" i="13" s="1"/>
  <c r="D42" i="13" s="1"/>
  <c r="D43" i="13" s="1"/>
  <c r="D44" i="13" s="1"/>
  <c r="D45" i="13" s="1"/>
  <c r="D46" i="13" s="1"/>
  <c r="D47" i="13" s="1"/>
  <c r="D48" i="13" s="1"/>
  <c r="D49" i="13" s="1"/>
  <c r="D50" i="13" s="1"/>
  <c r="D51" i="13" s="1"/>
  <c r="D52" i="13" s="1"/>
  <c r="D53" i="13" s="1"/>
  <c r="D54" i="13" s="1"/>
  <c r="D55" i="13" s="1"/>
  <c r="D56" i="13" s="1"/>
  <c r="D57" i="13" s="1"/>
  <c r="D58" i="13" s="1"/>
  <c r="D59" i="13" s="1"/>
  <c r="D60" i="13" s="1"/>
  <c r="D61" i="13" s="1"/>
  <c r="D62" i="13" s="1"/>
  <c r="D63" i="13" s="1"/>
  <c r="D64" i="13" s="1"/>
  <c r="D65" i="13" s="1"/>
  <c r="D66" i="13" s="1"/>
  <c r="D67" i="13" s="1"/>
  <c r="D68" i="13" s="1"/>
  <c r="D69" i="13" s="1"/>
  <c r="D70" i="13" s="1"/>
  <c r="D71" i="13" s="1"/>
  <c r="D72" i="13" s="1"/>
  <c r="D73" i="13" s="1"/>
  <c r="D74" i="13" s="1"/>
  <c r="D75" i="13" s="1"/>
  <c r="D76" i="13" s="1"/>
  <c r="D77" i="13" s="1"/>
  <c r="D78" i="13" s="1"/>
  <c r="D79" i="13" s="1"/>
  <c r="D80" i="13" s="1"/>
  <c r="D81" i="13" s="1"/>
  <c r="D82" i="13" s="1"/>
  <c r="D83" i="13" s="1"/>
  <c r="D84" i="13" s="1"/>
  <c r="D85" i="13" s="1"/>
  <c r="D86" i="13" s="1"/>
  <c r="D87" i="13" s="1"/>
  <c r="D88" i="13" s="1"/>
  <c r="D89" i="13" s="1"/>
  <c r="D90" i="13" s="1"/>
  <c r="D91" i="13" s="1"/>
  <c r="D92" i="13" s="1"/>
  <c r="D93" i="13" s="1"/>
  <c r="D94" i="13" s="1"/>
  <c r="D95" i="13" s="1"/>
  <c r="D96" i="13" s="1"/>
  <c r="C3" i="13"/>
  <c r="C4" i="13" s="1"/>
  <c r="C5" i="13" s="1"/>
  <c r="C6" i="13" s="1"/>
  <c r="C7" i="13" s="1"/>
  <c r="C8" i="13" s="1"/>
  <c r="C9" i="13" s="1"/>
  <c r="C10" i="13" s="1"/>
  <c r="C11" i="13" s="1"/>
  <c r="C12" i="13" s="1"/>
  <c r="C13" i="13" s="1"/>
  <c r="C14" i="13" s="1"/>
  <c r="C15" i="13" s="1"/>
  <c r="C16" i="13" s="1"/>
  <c r="C17" i="13" s="1"/>
  <c r="C18" i="13" s="1"/>
  <c r="C19" i="13" s="1"/>
  <c r="C20" i="13" s="1"/>
  <c r="C21" i="13" s="1"/>
  <c r="C22" i="13" s="1"/>
  <c r="C23" i="13" s="1"/>
  <c r="C24" i="13" s="1"/>
  <c r="C25" i="13" s="1"/>
  <c r="C26" i="13" s="1"/>
  <c r="C27" i="13" s="1"/>
  <c r="C28" i="13" s="1"/>
  <c r="C29" i="13" s="1"/>
  <c r="C30" i="13" s="1"/>
  <c r="C31" i="13" s="1"/>
  <c r="C32" i="13" s="1"/>
  <c r="C33" i="13" s="1"/>
  <c r="C34" i="13" s="1"/>
  <c r="C35" i="13" s="1"/>
  <c r="C36" i="13" s="1"/>
  <c r="C37" i="13" s="1"/>
  <c r="C38" i="13" s="1"/>
  <c r="C39" i="13" s="1"/>
  <c r="C40" i="13" s="1"/>
  <c r="C41" i="13" s="1"/>
  <c r="C42" i="13" s="1"/>
  <c r="C43" i="13" s="1"/>
  <c r="C44" i="13" s="1"/>
  <c r="C45" i="13" s="1"/>
  <c r="C46" i="13" s="1"/>
  <c r="C47" i="13" s="1"/>
  <c r="C48" i="13" s="1"/>
  <c r="C49" i="13" s="1"/>
  <c r="C50" i="13" s="1"/>
  <c r="C51" i="13" s="1"/>
  <c r="C52" i="13" s="1"/>
  <c r="C53" i="13" s="1"/>
  <c r="C54" i="13" s="1"/>
  <c r="C55" i="13" s="1"/>
  <c r="C56" i="13" s="1"/>
  <c r="C57" i="13" s="1"/>
  <c r="C58" i="13" s="1"/>
  <c r="C59" i="13" s="1"/>
  <c r="C60" i="13" s="1"/>
  <c r="C61" i="13" s="1"/>
  <c r="C62" i="13" s="1"/>
  <c r="C63" i="13" s="1"/>
  <c r="C64" i="13" s="1"/>
  <c r="C65" i="13" s="1"/>
  <c r="C66" i="13" s="1"/>
  <c r="C67" i="13" s="1"/>
  <c r="C68" i="13" s="1"/>
  <c r="C69" i="13" s="1"/>
  <c r="C70" i="13" s="1"/>
  <c r="C71" i="13" s="1"/>
  <c r="C72" i="13" s="1"/>
  <c r="C73" i="13" s="1"/>
  <c r="C74" i="13" s="1"/>
  <c r="C75" i="13" s="1"/>
  <c r="C76" i="13" s="1"/>
  <c r="C77" i="13" s="1"/>
  <c r="C78" i="13" s="1"/>
  <c r="C79" i="13" s="1"/>
  <c r="C80" i="13" s="1"/>
  <c r="C81" i="13" s="1"/>
  <c r="C82" i="13" s="1"/>
  <c r="C83" i="13" s="1"/>
  <c r="C84" i="13" s="1"/>
  <c r="C85" i="13" s="1"/>
  <c r="C86" i="13" s="1"/>
  <c r="C87" i="13" s="1"/>
  <c r="C88" i="13" s="1"/>
  <c r="C89" i="13" s="1"/>
  <c r="C90" i="13" s="1"/>
  <c r="C91" i="13" s="1"/>
  <c r="C92" i="13" s="1"/>
  <c r="C93" i="13" s="1"/>
  <c r="C94" i="13" s="1"/>
  <c r="C95" i="13" s="1"/>
  <c r="C96" i="13" s="1"/>
  <c r="H3" i="13" l="1"/>
  <c r="H4" i="13" s="1"/>
  <c r="H5" i="13" s="1"/>
  <c r="H6" i="13" s="1"/>
  <c r="H7" i="13" s="1"/>
  <c r="H8" i="13" s="1"/>
  <c r="H9" i="13" s="1"/>
  <c r="H10" i="13" s="1"/>
  <c r="H11" i="13" s="1"/>
  <c r="H12" i="13" s="1"/>
  <c r="H13" i="13" s="1"/>
  <c r="H14" i="13" s="1"/>
  <c r="H15" i="13" s="1"/>
  <c r="H16" i="13" s="1"/>
  <c r="H17" i="13" s="1"/>
  <c r="H18" i="13" s="1"/>
  <c r="H19" i="13" s="1"/>
  <c r="H20" i="13" s="1"/>
  <c r="H21" i="13" s="1"/>
  <c r="H22" i="13" s="1"/>
  <c r="H23" i="13" s="1"/>
  <c r="H24" i="13" s="1"/>
  <c r="H25" i="13" s="1"/>
  <c r="H26" i="13" s="1"/>
  <c r="H27" i="13" s="1"/>
  <c r="H28" i="13" s="1"/>
  <c r="H29" i="13" s="1"/>
  <c r="H30" i="13" s="1"/>
  <c r="H31" i="13" s="1"/>
  <c r="H32" i="13" s="1"/>
  <c r="H33" i="13" s="1"/>
  <c r="H34" i="13" s="1"/>
  <c r="H35" i="13" s="1"/>
  <c r="H36" i="13" s="1"/>
  <c r="H37" i="13" s="1"/>
  <c r="H38" i="13" s="1"/>
  <c r="H39" i="13" s="1"/>
  <c r="H40" i="13" s="1"/>
  <c r="H41" i="13" s="1"/>
  <c r="H42" i="13" s="1"/>
  <c r="H43" i="13" s="1"/>
  <c r="H44" i="13" s="1"/>
  <c r="H45" i="13" s="1"/>
  <c r="H46" i="13" s="1"/>
  <c r="H47" i="13" s="1"/>
  <c r="H48" i="13" s="1"/>
  <c r="H49" i="13" s="1"/>
  <c r="H50" i="13" s="1"/>
  <c r="H51" i="13" s="1"/>
  <c r="H52" i="13" s="1"/>
  <c r="H53" i="13" s="1"/>
  <c r="H54" i="13" s="1"/>
  <c r="H55" i="13" s="1"/>
  <c r="H56" i="13" s="1"/>
  <c r="H57" i="13" s="1"/>
  <c r="H58" i="13" s="1"/>
  <c r="H59" i="13" s="1"/>
  <c r="H60" i="13" s="1"/>
  <c r="H61" i="13" s="1"/>
  <c r="H62" i="13" s="1"/>
  <c r="H63" i="13" s="1"/>
  <c r="H64" i="13" s="1"/>
  <c r="H65" i="13" s="1"/>
  <c r="H66" i="13" s="1"/>
  <c r="H67" i="13" s="1"/>
  <c r="H68" i="13" s="1"/>
  <c r="H69" i="13" s="1"/>
  <c r="H70" i="13" s="1"/>
  <c r="H71" i="13" s="1"/>
  <c r="H72" i="13" s="1"/>
  <c r="H73" i="13" s="1"/>
  <c r="H74" i="13" s="1"/>
  <c r="H75" i="13" s="1"/>
  <c r="H76" i="13" s="1"/>
  <c r="H77" i="13" s="1"/>
  <c r="H78" i="13" s="1"/>
  <c r="H79" i="13" s="1"/>
  <c r="H80" i="13" s="1"/>
  <c r="H81" i="13" s="1"/>
  <c r="H82" i="13" s="1"/>
  <c r="H83" i="13" s="1"/>
  <c r="H84" i="13" s="1"/>
  <c r="H85" i="13" s="1"/>
  <c r="H86" i="13" s="1"/>
  <c r="H87" i="13" s="1"/>
  <c r="H88" i="13" s="1"/>
  <c r="H89" i="13" s="1"/>
  <c r="H90" i="13" s="1"/>
  <c r="H91" i="13" s="1"/>
  <c r="H92" i="13" s="1"/>
  <c r="H93" i="13" s="1"/>
  <c r="H94" i="13" s="1"/>
  <c r="H95" i="13" s="1"/>
  <c r="H96" i="13" s="1"/>
  <c r="T86" i="12" l="1"/>
  <c r="T85" i="12"/>
  <c r="T84" i="12"/>
  <c r="T83" i="12"/>
  <c r="T82" i="12"/>
  <c r="T81" i="12"/>
  <c r="T80" i="12"/>
  <c r="T79" i="12"/>
  <c r="T78" i="12"/>
  <c r="T77" i="12"/>
  <c r="T76" i="12"/>
  <c r="T75" i="12"/>
  <c r="T74" i="12"/>
  <c r="T73" i="12"/>
  <c r="T72" i="12"/>
  <c r="T71" i="12"/>
  <c r="T70" i="12"/>
  <c r="T69" i="12"/>
  <c r="T68" i="12"/>
  <c r="T67" i="12"/>
  <c r="T66" i="12"/>
  <c r="T65" i="12"/>
  <c r="T64" i="12"/>
  <c r="T63" i="12"/>
  <c r="T62" i="12"/>
  <c r="T61" i="12"/>
  <c r="G61" i="12"/>
  <c r="G62" i="12" s="1"/>
  <c r="G63" i="12" s="1"/>
  <c r="G64" i="12" s="1"/>
  <c r="G65" i="12" s="1"/>
  <c r="G66" i="12" s="1"/>
  <c r="G67" i="12" s="1"/>
  <c r="G68" i="12" s="1"/>
  <c r="G69" i="12" s="1"/>
  <c r="G70" i="12" s="1"/>
  <c r="G71" i="12" s="1"/>
  <c r="G72" i="12" s="1"/>
  <c r="G73" i="12" s="1"/>
  <c r="G74" i="12" s="1"/>
  <c r="G75" i="12" s="1"/>
  <c r="G76" i="12" s="1"/>
  <c r="G77" i="12" s="1"/>
  <c r="G78" i="12" s="1"/>
  <c r="G79" i="12" s="1"/>
  <c r="G80" i="12" s="1"/>
  <c r="G81" i="12" s="1"/>
  <c r="G82" i="12" s="1"/>
  <c r="G83" i="12" s="1"/>
  <c r="G84" i="12" s="1"/>
  <c r="G85" i="12" s="1"/>
  <c r="G86" i="12" s="1"/>
  <c r="T60" i="12"/>
  <c r="F60" i="12"/>
  <c r="F61" i="12" s="1"/>
  <c r="F62" i="12" s="1"/>
  <c r="F63" i="12" s="1"/>
  <c r="F64" i="12" s="1"/>
  <c r="F65" i="12" s="1"/>
  <c r="F66" i="12" s="1"/>
  <c r="F67" i="12" s="1"/>
  <c r="F68" i="12" s="1"/>
  <c r="F69" i="12" s="1"/>
  <c r="F70" i="12" s="1"/>
  <c r="F71" i="12" s="1"/>
  <c r="F72" i="12" s="1"/>
  <c r="F73" i="12" s="1"/>
  <c r="F74" i="12" s="1"/>
  <c r="F75" i="12" s="1"/>
  <c r="F76" i="12" s="1"/>
  <c r="F77" i="12" s="1"/>
  <c r="F78" i="12" s="1"/>
  <c r="F79" i="12" s="1"/>
  <c r="F80" i="12" s="1"/>
  <c r="F81" i="12" s="1"/>
  <c r="F82" i="12" s="1"/>
  <c r="F83" i="12" s="1"/>
  <c r="F84" i="12" s="1"/>
  <c r="F85" i="12" s="1"/>
  <c r="F86" i="12" s="1"/>
  <c r="E60" i="12"/>
  <c r="E61" i="12" s="1"/>
  <c r="E62" i="12" s="1"/>
  <c r="E63" i="12" s="1"/>
  <c r="E64" i="12" s="1"/>
  <c r="E65" i="12" s="1"/>
  <c r="E66" i="12" s="1"/>
  <c r="E67" i="12" s="1"/>
  <c r="E68" i="12" s="1"/>
  <c r="E69" i="12" s="1"/>
  <c r="E70" i="12" s="1"/>
  <c r="E71" i="12" s="1"/>
  <c r="E72" i="12" s="1"/>
  <c r="E73" i="12" s="1"/>
  <c r="E74" i="12" s="1"/>
  <c r="E75" i="12" s="1"/>
  <c r="E76" i="12" s="1"/>
  <c r="E77" i="12" s="1"/>
  <c r="E78" i="12" s="1"/>
  <c r="E79" i="12" s="1"/>
  <c r="E80" i="12" s="1"/>
  <c r="E81" i="12" s="1"/>
  <c r="E82" i="12" s="1"/>
  <c r="E83" i="12" s="1"/>
  <c r="E84" i="12" s="1"/>
  <c r="E85" i="12" s="1"/>
  <c r="E86" i="12" s="1"/>
  <c r="T59" i="12"/>
  <c r="G59" i="12"/>
  <c r="G60" i="12" s="1"/>
  <c r="F59" i="12"/>
  <c r="E59" i="12"/>
  <c r="B59" i="12"/>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T58" i="12"/>
  <c r="D58" i="12"/>
  <c r="D59" i="12" s="1"/>
  <c r="D60" i="12" s="1"/>
  <c r="D61" i="12" s="1"/>
  <c r="D62" i="12" s="1"/>
  <c r="D63" i="12" s="1"/>
  <c r="D64" i="12" s="1"/>
  <c r="D65" i="12" s="1"/>
  <c r="D66" i="12" s="1"/>
  <c r="D67" i="12" s="1"/>
  <c r="D68" i="12" s="1"/>
  <c r="D69" i="12" s="1"/>
  <c r="D70" i="12" s="1"/>
  <c r="D71" i="12" s="1"/>
  <c r="D72" i="12" s="1"/>
  <c r="D73" i="12" s="1"/>
  <c r="D74" i="12" s="1"/>
  <c r="D75" i="12" s="1"/>
  <c r="D76" i="12" s="1"/>
  <c r="D77" i="12" s="1"/>
  <c r="D78" i="12" s="1"/>
  <c r="D79" i="12" s="1"/>
  <c r="D80" i="12" s="1"/>
  <c r="D81" i="12" s="1"/>
  <c r="D82" i="12" s="1"/>
  <c r="D83" i="12" s="1"/>
  <c r="D84" i="12" s="1"/>
  <c r="D85" i="12" s="1"/>
  <c r="D86" i="12" s="1"/>
  <c r="C58" i="12"/>
  <c r="C59" i="12" s="1"/>
  <c r="C60" i="12" s="1"/>
  <c r="C61" i="12" s="1"/>
  <c r="C62" i="12" s="1"/>
  <c r="C63" i="12" s="1"/>
  <c r="C64" i="12" s="1"/>
  <c r="C65" i="12" s="1"/>
  <c r="C66" i="12" s="1"/>
  <c r="C67" i="12" s="1"/>
  <c r="C68" i="12" s="1"/>
  <c r="C69" i="12" s="1"/>
  <c r="C70" i="12" s="1"/>
  <c r="C71" i="12" s="1"/>
  <c r="C72" i="12" s="1"/>
  <c r="C73" i="12" s="1"/>
  <c r="C74" i="12" s="1"/>
  <c r="C75" i="12" s="1"/>
  <c r="C76" i="12" s="1"/>
  <c r="C77" i="12" s="1"/>
  <c r="C78" i="12" s="1"/>
  <c r="C79" i="12" s="1"/>
  <c r="C80" i="12" s="1"/>
  <c r="C81" i="12" s="1"/>
  <c r="C82" i="12" s="1"/>
  <c r="C83" i="12" s="1"/>
  <c r="C84" i="12" s="1"/>
  <c r="C85" i="12" s="1"/>
  <c r="C86" i="12" s="1"/>
  <c r="T57" i="12"/>
  <c r="T56" i="12"/>
  <c r="T55" i="12"/>
  <c r="T54" i="12"/>
  <c r="T53" i="12"/>
  <c r="T52" i="12"/>
  <c r="T51" i="12"/>
  <c r="T50" i="12"/>
  <c r="T49" i="12"/>
  <c r="T48" i="12"/>
  <c r="T47" i="12"/>
  <c r="T46" i="12"/>
  <c r="T45" i="12"/>
  <c r="T44" i="12"/>
  <c r="T43" i="12"/>
  <c r="T42" i="12"/>
  <c r="T41" i="12"/>
  <c r="T40" i="12"/>
  <c r="T39" i="12"/>
  <c r="T38" i="12"/>
  <c r="T37" i="12"/>
  <c r="T36" i="12"/>
  <c r="T35" i="12"/>
  <c r="T34" i="12"/>
  <c r="T33" i="12"/>
  <c r="F33" i="12"/>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E33" i="12"/>
  <c r="E34" i="12" s="1"/>
  <c r="E35" i="12" s="1"/>
  <c r="E36" i="12" s="1"/>
  <c r="E37" i="12" s="1"/>
  <c r="E38" i="12" s="1"/>
  <c r="E39" i="12" s="1"/>
  <c r="E40" i="12" s="1"/>
  <c r="E41" i="12" s="1"/>
  <c r="E42" i="12" s="1"/>
  <c r="E43" i="12" s="1"/>
  <c r="E44" i="12" s="1"/>
  <c r="E45" i="12" s="1"/>
  <c r="E46" i="12" s="1"/>
  <c r="E47" i="12" s="1"/>
  <c r="E48" i="12" s="1"/>
  <c r="E49" i="12" s="1"/>
  <c r="E50" i="12" s="1"/>
  <c r="E51" i="12" s="1"/>
  <c r="E52" i="12" s="1"/>
  <c r="E53" i="12" s="1"/>
  <c r="E54" i="12" s="1"/>
  <c r="E55" i="12" s="1"/>
  <c r="E56" i="12" s="1"/>
  <c r="E57" i="12" s="1"/>
  <c r="T32" i="12"/>
  <c r="G32" i="12"/>
  <c r="G33" i="12" s="1"/>
  <c r="G34" i="12" s="1"/>
  <c r="G35" i="12" s="1"/>
  <c r="G36" i="12" s="1"/>
  <c r="G37" i="12" s="1"/>
  <c r="G38" i="12" s="1"/>
  <c r="G39" i="12" s="1"/>
  <c r="G40" i="12" s="1"/>
  <c r="G41" i="12" s="1"/>
  <c r="G42" i="12" s="1"/>
  <c r="G43" i="12" s="1"/>
  <c r="G44" i="12" s="1"/>
  <c r="G45" i="12" s="1"/>
  <c r="G46" i="12" s="1"/>
  <c r="G47" i="12" s="1"/>
  <c r="G48" i="12" s="1"/>
  <c r="G49" i="12" s="1"/>
  <c r="G50" i="12" s="1"/>
  <c r="G51" i="12" s="1"/>
  <c r="G52" i="12" s="1"/>
  <c r="G53" i="12" s="1"/>
  <c r="G54" i="12" s="1"/>
  <c r="G55" i="12" s="1"/>
  <c r="G56" i="12" s="1"/>
  <c r="G57" i="12" s="1"/>
  <c r="F32" i="12"/>
  <c r="E32" i="12"/>
  <c r="B32" i="12"/>
  <c r="B33" i="12" s="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4" i="12" s="1"/>
  <c r="B55" i="12" s="1"/>
  <c r="B56" i="12" s="1"/>
  <c r="B57" i="12" s="1"/>
  <c r="T31" i="12"/>
  <c r="D31" i="12"/>
  <c r="D32" i="12" s="1"/>
  <c r="D33" i="12" s="1"/>
  <c r="D34" i="12" s="1"/>
  <c r="D35" i="12" s="1"/>
  <c r="D36" i="12" s="1"/>
  <c r="D37" i="12" s="1"/>
  <c r="D38" i="12" s="1"/>
  <c r="D39" i="12" s="1"/>
  <c r="D40" i="12" s="1"/>
  <c r="D41" i="12" s="1"/>
  <c r="D42" i="12" s="1"/>
  <c r="D43" i="12" s="1"/>
  <c r="D44" i="12" s="1"/>
  <c r="D45" i="12" s="1"/>
  <c r="D46" i="12" s="1"/>
  <c r="D47" i="12" s="1"/>
  <c r="D48" i="12" s="1"/>
  <c r="D49" i="12" s="1"/>
  <c r="D50" i="12" s="1"/>
  <c r="D51" i="12" s="1"/>
  <c r="D52" i="12" s="1"/>
  <c r="D53" i="12" s="1"/>
  <c r="D54" i="12" s="1"/>
  <c r="D55" i="12" s="1"/>
  <c r="D56" i="12" s="1"/>
  <c r="D57" i="12" s="1"/>
  <c r="C31" i="12"/>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T30" i="12"/>
  <c r="T29" i="12"/>
  <c r="T28" i="12"/>
  <c r="T27" i="12"/>
  <c r="T26" i="12"/>
  <c r="T25" i="12"/>
  <c r="T24" i="12"/>
  <c r="T23" i="12"/>
  <c r="T22" i="12"/>
  <c r="T21" i="12"/>
  <c r="T20" i="12"/>
  <c r="T19" i="12"/>
  <c r="T18" i="12"/>
  <c r="T17" i="12"/>
  <c r="T16" i="12"/>
  <c r="T15" i="12"/>
  <c r="T14" i="12"/>
  <c r="T13" i="12"/>
  <c r="T12" i="12"/>
  <c r="T11" i="12"/>
  <c r="T10" i="12"/>
  <c r="T9" i="12"/>
  <c r="T8" i="12"/>
  <c r="T7" i="12"/>
  <c r="T6" i="12"/>
  <c r="T5" i="12"/>
  <c r="E5" i="12"/>
  <c r="E6" i="12" s="1"/>
  <c r="E7" i="12" s="1"/>
  <c r="E8" i="12" s="1"/>
  <c r="E9" i="12" s="1"/>
  <c r="E10" i="12" s="1"/>
  <c r="E11" i="12" s="1"/>
  <c r="E12" i="12" s="1"/>
  <c r="E13" i="12" s="1"/>
  <c r="E14" i="12" s="1"/>
  <c r="E15" i="12" s="1"/>
  <c r="E16" i="12" s="1"/>
  <c r="E17" i="12" s="1"/>
  <c r="E18" i="12" s="1"/>
  <c r="E19" i="12" s="1"/>
  <c r="E20" i="12" s="1"/>
  <c r="E21" i="12" s="1"/>
  <c r="E22" i="12" s="1"/>
  <c r="E23" i="12" s="1"/>
  <c r="E24" i="12" s="1"/>
  <c r="E25" i="12" s="1"/>
  <c r="E26" i="12" s="1"/>
  <c r="E27" i="12" s="1"/>
  <c r="E28" i="12" s="1"/>
  <c r="E29" i="12" s="1"/>
  <c r="E30" i="12" s="1"/>
  <c r="T4" i="12"/>
  <c r="G4" i="12"/>
  <c r="G5" i="12" s="1"/>
  <c r="G6" i="12" s="1"/>
  <c r="G7" i="12" s="1"/>
  <c r="G8" i="12" s="1"/>
  <c r="G9" i="12" s="1"/>
  <c r="G10" i="12" s="1"/>
  <c r="G11" i="12" s="1"/>
  <c r="G12" i="12" s="1"/>
  <c r="G13" i="12" s="1"/>
  <c r="G14" i="12" s="1"/>
  <c r="G15" i="12" s="1"/>
  <c r="G16" i="12" s="1"/>
  <c r="G17" i="12" s="1"/>
  <c r="G18" i="12" s="1"/>
  <c r="G19" i="12" s="1"/>
  <c r="G20" i="12" s="1"/>
  <c r="G21" i="12" s="1"/>
  <c r="G22" i="12" s="1"/>
  <c r="G23" i="12" s="1"/>
  <c r="G24" i="12" s="1"/>
  <c r="G25" i="12" s="1"/>
  <c r="G26" i="12" s="1"/>
  <c r="G27" i="12" s="1"/>
  <c r="G28" i="12" s="1"/>
  <c r="G29" i="12" s="1"/>
  <c r="G30" i="12" s="1"/>
  <c r="F4" i="12"/>
  <c r="F5" i="12" s="1"/>
  <c r="F6" i="12" s="1"/>
  <c r="F7" i="12" s="1"/>
  <c r="F8" i="12" s="1"/>
  <c r="F9" i="12" s="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E4" i="12"/>
  <c r="B4" i="12"/>
  <c r="B5" i="12" s="1"/>
  <c r="B6" i="12" s="1"/>
  <c r="B7" i="12" s="1"/>
  <c r="B8" i="12" s="1"/>
  <c r="B9" i="12" s="1"/>
  <c r="B10" i="12" s="1"/>
  <c r="B11" i="12" s="1"/>
  <c r="B12" i="12" s="1"/>
  <c r="B13" i="12" s="1"/>
  <c r="B14" i="12" s="1"/>
  <c r="B15" i="12" s="1"/>
  <c r="B16" i="12" s="1"/>
  <c r="B17" i="12" s="1"/>
  <c r="B18" i="12" s="1"/>
  <c r="B19" i="12" s="1"/>
  <c r="B20" i="12" s="1"/>
  <c r="B21" i="12" s="1"/>
  <c r="B22" i="12" s="1"/>
  <c r="B23" i="12" s="1"/>
  <c r="B24" i="12" s="1"/>
  <c r="B25" i="12" s="1"/>
  <c r="B26" i="12" s="1"/>
  <c r="B27" i="12" s="1"/>
  <c r="B28" i="12" s="1"/>
  <c r="B29" i="12" s="1"/>
  <c r="B30" i="12" s="1"/>
  <c r="T3" i="12"/>
  <c r="D3" i="12"/>
  <c r="D4" i="12" s="1"/>
  <c r="D5" i="12" s="1"/>
  <c r="D6" i="12" s="1"/>
  <c r="D7" i="12" s="1"/>
  <c r="D8" i="12" s="1"/>
  <c r="D9" i="12" s="1"/>
  <c r="D10" i="12" s="1"/>
  <c r="D11" i="12" s="1"/>
  <c r="D12" i="12" s="1"/>
  <c r="D13" i="12" s="1"/>
  <c r="D14" i="12" s="1"/>
  <c r="D15" i="12" s="1"/>
  <c r="D16" i="12" s="1"/>
  <c r="D17" i="12" s="1"/>
  <c r="D18" i="12" s="1"/>
  <c r="D19" i="12" s="1"/>
  <c r="D20" i="12" s="1"/>
  <c r="D21" i="12" s="1"/>
  <c r="D22" i="12" s="1"/>
  <c r="D23" i="12" s="1"/>
  <c r="D24" i="12" s="1"/>
  <c r="D25" i="12" s="1"/>
  <c r="D26" i="12" s="1"/>
  <c r="D27" i="12" s="1"/>
  <c r="D28" i="12" s="1"/>
  <c r="D29" i="12" s="1"/>
  <c r="D30" i="12" s="1"/>
  <c r="C3" i="12"/>
  <c r="H3" i="12" s="1"/>
  <c r="H4" i="12" s="1"/>
  <c r="H5" i="12" s="1"/>
  <c r="H6" i="12" s="1"/>
  <c r="H7" i="12" s="1"/>
  <c r="H8" i="12" s="1"/>
  <c r="H9" i="12" s="1"/>
  <c r="H10" i="12" s="1"/>
  <c r="H11" i="12" s="1"/>
  <c r="H12" i="12" s="1"/>
  <c r="H13" i="12" s="1"/>
  <c r="H14" i="12" s="1"/>
  <c r="H15" i="12" s="1"/>
  <c r="H16" i="12" s="1"/>
  <c r="H17" i="12" s="1"/>
  <c r="H18" i="12" s="1"/>
  <c r="H19" i="12" s="1"/>
  <c r="H20" i="12" s="1"/>
  <c r="H21" i="12" s="1"/>
  <c r="H22" i="12" s="1"/>
  <c r="H23" i="12" s="1"/>
  <c r="H24" i="12" s="1"/>
  <c r="H25" i="12" s="1"/>
  <c r="H26" i="12" s="1"/>
  <c r="H27" i="12" s="1"/>
  <c r="H28" i="12" s="1"/>
  <c r="H29" i="12" s="1"/>
  <c r="H30" i="12" s="1"/>
  <c r="H31" i="12" s="1"/>
  <c r="H32" i="12" s="1"/>
  <c r="H33" i="12" s="1"/>
  <c r="H34" i="12" s="1"/>
  <c r="H35" i="12" s="1"/>
  <c r="H36" i="12" s="1"/>
  <c r="H37" i="12" s="1"/>
  <c r="H38" i="12" s="1"/>
  <c r="H39" i="12" s="1"/>
  <c r="H40" i="12" s="1"/>
  <c r="H41" i="12" s="1"/>
  <c r="H42" i="12" s="1"/>
  <c r="H43" i="12" s="1"/>
  <c r="H44" i="12" s="1"/>
  <c r="H45" i="12" s="1"/>
  <c r="H46" i="12" s="1"/>
  <c r="H47" i="12" s="1"/>
  <c r="H48" i="12" s="1"/>
  <c r="H49" i="12" s="1"/>
  <c r="H50" i="12" s="1"/>
  <c r="H51" i="12" s="1"/>
  <c r="H52" i="12" s="1"/>
  <c r="H53" i="12" s="1"/>
  <c r="H54" i="12" s="1"/>
  <c r="H55" i="12" s="1"/>
  <c r="H56" i="12" s="1"/>
  <c r="H57" i="12" s="1"/>
  <c r="H58" i="12" s="1"/>
  <c r="H59" i="12" s="1"/>
  <c r="H60" i="12" s="1"/>
  <c r="H61" i="12" s="1"/>
  <c r="H62" i="12" s="1"/>
  <c r="H63" i="12" s="1"/>
  <c r="H64" i="12" s="1"/>
  <c r="H65" i="12" s="1"/>
  <c r="H66" i="12" s="1"/>
  <c r="H67" i="12" s="1"/>
  <c r="H68" i="12" s="1"/>
  <c r="H69" i="12" s="1"/>
  <c r="H70" i="12" s="1"/>
  <c r="H71" i="12" s="1"/>
  <c r="H72" i="12" s="1"/>
  <c r="H73" i="12" s="1"/>
  <c r="H74" i="12" s="1"/>
  <c r="H75" i="12" s="1"/>
  <c r="H76" i="12" s="1"/>
  <c r="H77" i="12" s="1"/>
  <c r="H78" i="12" s="1"/>
  <c r="H79" i="12" s="1"/>
  <c r="H80" i="12" s="1"/>
  <c r="H81" i="12" s="1"/>
  <c r="H82" i="12" s="1"/>
  <c r="H83" i="12" s="1"/>
  <c r="H84" i="12" s="1"/>
  <c r="H85" i="12" s="1"/>
  <c r="H86" i="12" s="1"/>
  <c r="T129" i="11"/>
  <c r="T128" i="11"/>
  <c r="T127" i="11"/>
  <c r="T126" i="11"/>
  <c r="T125" i="11"/>
  <c r="T124" i="11"/>
  <c r="T123" i="11"/>
  <c r="T122" i="11"/>
  <c r="T121" i="11"/>
  <c r="T120" i="11"/>
  <c r="T119" i="11"/>
  <c r="T118" i="11"/>
  <c r="T117" i="11"/>
  <c r="T116" i="11"/>
  <c r="T115" i="11"/>
  <c r="T114" i="11"/>
  <c r="E114" i="11"/>
  <c r="E115" i="11" s="1"/>
  <c r="E116" i="11" s="1"/>
  <c r="E117" i="11" s="1"/>
  <c r="E118" i="11" s="1"/>
  <c r="E119" i="11" s="1"/>
  <c r="E120" i="11" s="1"/>
  <c r="E121" i="11" s="1"/>
  <c r="E122" i="11" s="1"/>
  <c r="E123" i="11" s="1"/>
  <c r="E124" i="11" s="1"/>
  <c r="E125" i="11" s="1"/>
  <c r="E126" i="11" s="1"/>
  <c r="E127" i="11" s="1"/>
  <c r="E128" i="11" s="1"/>
  <c r="E129" i="11" s="1"/>
  <c r="T113" i="11"/>
  <c r="T112" i="11"/>
  <c r="E112" i="11"/>
  <c r="E113" i="11" s="1"/>
  <c r="T111" i="11"/>
  <c r="E111" i="11"/>
  <c r="T110" i="11"/>
  <c r="T109" i="11"/>
  <c r="T108" i="11"/>
  <c r="T107" i="11"/>
  <c r="T106" i="11"/>
  <c r="T105" i="11"/>
  <c r="T104" i="11"/>
  <c r="T103" i="11"/>
  <c r="T102" i="11"/>
  <c r="T101" i="11"/>
  <c r="T100" i="11"/>
  <c r="T99" i="11"/>
  <c r="T98" i="11"/>
  <c r="T97" i="11"/>
  <c r="T96" i="11"/>
  <c r="T95" i="11"/>
  <c r="T94" i="11"/>
  <c r="T93" i="11"/>
  <c r="T92" i="11"/>
  <c r="T91" i="11"/>
  <c r="T90" i="11"/>
  <c r="T89" i="11"/>
  <c r="T88" i="11"/>
  <c r="T87" i="11"/>
  <c r="T86" i="11"/>
  <c r="T85" i="11"/>
  <c r="T84" i="11"/>
  <c r="T83" i="11"/>
  <c r="T82" i="11"/>
  <c r="T81" i="11"/>
  <c r="T80" i="11"/>
  <c r="E80" i="11"/>
  <c r="E81" i="11" s="1"/>
  <c r="E82" i="11" s="1"/>
  <c r="E83" i="11" s="1"/>
  <c r="E84" i="11" s="1"/>
  <c r="E85" i="11" s="1"/>
  <c r="E86" i="11" s="1"/>
  <c r="E87" i="11" s="1"/>
  <c r="E88" i="11" s="1"/>
  <c r="E89" i="11" s="1"/>
  <c r="E90" i="11" s="1"/>
  <c r="E91" i="11" s="1"/>
  <c r="E92" i="11" s="1"/>
  <c r="E93" i="11" s="1"/>
  <c r="E94" i="11" s="1"/>
  <c r="E95" i="11" s="1"/>
  <c r="E96" i="11" s="1"/>
  <c r="E97" i="11" s="1"/>
  <c r="E98" i="11" s="1"/>
  <c r="E99" i="11" s="1"/>
  <c r="E100" i="11" s="1"/>
  <c r="E101" i="11" s="1"/>
  <c r="E102" i="11" s="1"/>
  <c r="E103" i="11" s="1"/>
  <c r="E104" i="11" s="1"/>
  <c r="E105" i="11" s="1"/>
  <c r="E106" i="11" s="1"/>
  <c r="E107" i="11" s="1"/>
  <c r="E108" i="11" s="1"/>
  <c r="E109" i="11" s="1"/>
  <c r="T79" i="11"/>
  <c r="T78" i="11"/>
  <c r="T77" i="11"/>
  <c r="T76" i="11"/>
  <c r="T75" i="11"/>
  <c r="T74" i="11"/>
  <c r="T73" i="11"/>
  <c r="T72" i="11"/>
  <c r="T71" i="11"/>
  <c r="T70" i="11"/>
  <c r="T69" i="11"/>
  <c r="T68" i="11"/>
  <c r="T67" i="11"/>
  <c r="T66" i="11"/>
  <c r="T65" i="11"/>
  <c r="T64" i="11"/>
  <c r="T63" i="11"/>
  <c r="T62" i="11"/>
  <c r="T61" i="11"/>
  <c r="T60" i="11"/>
  <c r="T59" i="11"/>
  <c r="T58" i="11"/>
  <c r="T57" i="11"/>
  <c r="T56" i="11"/>
  <c r="T55" i="11"/>
  <c r="T54" i="11"/>
  <c r="T53" i="11"/>
  <c r="E53" i="11"/>
  <c r="E54" i="11" s="1"/>
  <c r="E55" i="11" s="1"/>
  <c r="E56" i="11" s="1"/>
  <c r="E57" i="11" s="1"/>
  <c r="E58" i="11" s="1"/>
  <c r="E59" i="11" s="1"/>
  <c r="E60" i="11" s="1"/>
  <c r="E61" i="11" s="1"/>
  <c r="E62" i="11" s="1"/>
  <c r="E63" i="11" s="1"/>
  <c r="E64" i="11" s="1"/>
  <c r="E65" i="11" s="1"/>
  <c r="E66" i="11" s="1"/>
  <c r="E67" i="11" s="1"/>
  <c r="E68" i="11" s="1"/>
  <c r="E69" i="11" s="1"/>
  <c r="E70" i="11" s="1"/>
  <c r="E71" i="11" s="1"/>
  <c r="E72" i="11" s="1"/>
  <c r="E73" i="11" s="1"/>
  <c r="E74" i="11" s="1"/>
  <c r="E75" i="11" s="1"/>
  <c r="E76" i="11" s="1"/>
  <c r="E77" i="11" s="1"/>
  <c r="E78" i="11" s="1"/>
  <c r="T52" i="11"/>
  <c r="T51" i="11"/>
  <c r="T50" i="11"/>
  <c r="T49" i="11"/>
  <c r="T48" i="11"/>
  <c r="T47" i="11"/>
  <c r="T46" i="11"/>
  <c r="T45" i="11"/>
  <c r="T44" i="11"/>
  <c r="T43" i="11"/>
  <c r="T42" i="11"/>
  <c r="T41" i="11"/>
  <c r="T40" i="11"/>
  <c r="T39" i="11"/>
  <c r="T38" i="11"/>
  <c r="T37" i="11"/>
  <c r="T36" i="11"/>
  <c r="T35" i="11"/>
  <c r="T34" i="11"/>
  <c r="E34" i="11"/>
  <c r="E35" i="11" s="1"/>
  <c r="E36" i="11" s="1"/>
  <c r="E37" i="11" s="1"/>
  <c r="E38" i="11" s="1"/>
  <c r="E39" i="11" s="1"/>
  <c r="E40" i="11" s="1"/>
  <c r="E41" i="11" s="1"/>
  <c r="E42" i="11" s="1"/>
  <c r="E43" i="11" s="1"/>
  <c r="E44" i="11" s="1"/>
  <c r="E45" i="11" s="1"/>
  <c r="E46" i="11" s="1"/>
  <c r="E47" i="11" s="1"/>
  <c r="E48" i="11" s="1"/>
  <c r="E49" i="11" s="1"/>
  <c r="E50" i="11" s="1"/>
  <c r="E51" i="11" s="1"/>
  <c r="T33" i="11"/>
  <c r="T32" i="11"/>
  <c r="T31" i="11"/>
  <c r="T30" i="11"/>
  <c r="T29" i="11"/>
  <c r="T28" i="11"/>
  <c r="T27" i="11"/>
  <c r="T26" i="11"/>
  <c r="T25" i="11"/>
  <c r="T24" i="11"/>
  <c r="T23" i="11"/>
  <c r="T22" i="11"/>
  <c r="T21" i="11"/>
  <c r="T20" i="11"/>
  <c r="T19" i="11"/>
  <c r="T18" i="11"/>
  <c r="T17" i="11"/>
  <c r="T16" i="11"/>
  <c r="T15" i="11"/>
  <c r="T14" i="11"/>
  <c r="T13" i="11"/>
  <c r="T12" i="11"/>
  <c r="T11" i="11"/>
  <c r="T10" i="11"/>
  <c r="T9" i="11"/>
  <c r="T8" i="11"/>
  <c r="T7" i="11"/>
  <c r="T6" i="11"/>
  <c r="T5" i="11"/>
  <c r="T4" i="11"/>
  <c r="G4" i="11"/>
  <c r="G5" i="11" s="1"/>
  <c r="G6" i="11" s="1"/>
  <c r="G7" i="11" s="1"/>
  <c r="G8" i="11" s="1"/>
  <c r="G9" i="11" s="1"/>
  <c r="G10" i="11" s="1"/>
  <c r="G11" i="11" s="1"/>
  <c r="G12" i="11" s="1"/>
  <c r="G13" i="11" s="1"/>
  <c r="G14" i="11" s="1"/>
  <c r="G15" i="11" s="1"/>
  <c r="G16" i="11" s="1"/>
  <c r="G17" i="11" s="1"/>
  <c r="G18" i="11" s="1"/>
  <c r="G19" i="11" s="1"/>
  <c r="G20" i="11" s="1"/>
  <c r="G21" i="11" s="1"/>
  <c r="G22" i="11" s="1"/>
  <c r="G23" i="11" s="1"/>
  <c r="G24" i="11" s="1"/>
  <c r="G25" i="11" s="1"/>
  <c r="G26" i="11" s="1"/>
  <c r="G27" i="11" s="1"/>
  <c r="G28" i="11" s="1"/>
  <c r="G29" i="11" s="1"/>
  <c r="G30" i="11" s="1"/>
  <c r="G31" i="11" s="1"/>
  <c r="G32" i="11" s="1"/>
  <c r="G33" i="11" s="1"/>
  <c r="G34" i="11" s="1"/>
  <c r="G35" i="11" s="1"/>
  <c r="G36" i="11" s="1"/>
  <c r="G37" i="11" s="1"/>
  <c r="G38" i="11" s="1"/>
  <c r="G39" i="11" s="1"/>
  <c r="G40" i="11" s="1"/>
  <c r="G41" i="11" s="1"/>
  <c r="G42" i="11" s="1"/>
  <c r="G43" i="11" s="1"/>
  <c r="G44" i="11" s="1"/>
  <c r="G45" i="11" s="1"/>
  <c r="G46" i="11" s="1"/>
  <c r="G47" i="11" s="1"/>
  <c r="G48" i="11" s="1"/>
  <c r="G49" i="11" s="1"/>
  <c r="G50" i="11" s="1"/>
  <c r="G51" i="11" s="1"/>
  <c r="G52" i="11" s="1"/>
  <c r="G53" i="11" s="1"/>
  <c r="G54" i="11" s="1"/>
  <c r="G55" i="11" s="1"/>
  <c r="G56" i="11" s="1"/>
  <c r="G57" i="11" s="1"/>
  <c r="G58" i="11" s="1"/>
  <c r="G59" i="11" s="1"/>
  <c r="G60" i="11" s="1"/>
  <c r="G61" i="11" s="1"/>
  <c r="G62" i="11" s="1"/>
  <c r="G63" i="11" s="1"/>
  <c r="G64" i="11" s="1"/>
  <c r="G65" i="11" s="1"/>
  <c r="G66" i="11" s="1"/>
  <c r="G67" i="11" s="1"/>
  <c r="G68" i="11" s="1"/>
  <c r="G69" i="11" s="1"/>
  <c r="G70" i="11" s="1"/>
  <c r="G71" i="11" s="1"/>
  <c r="G72" i="11" s="1"/>
  <c r="G73" i="11" s="1"/>
  <c r="G74" i="11" s="1"/>
  <c r="G75" i="11" s="1"/>
  <c r="G76" i="11" s="1"/>
  <c r="G77" i="11" s="1"/>
  <c r="G78" i="11" s="1"/>
  <c r="G79" i="11" s="1"/>
  <c r="G80" i="11" s="1"/>
  <c r="G81" i="11" s="1"/>
  <c r="G82" i="11" s="1"/>
  <c r="G83" i="11" s="1"/>
  <c r="G84" i="11" s="1"/>
  <c r="G85" i="11" s="1"/>
  <c r="G86" i="11" s="1"/>
  <c r="G87" i="11" s="1"/>
  <c r="G88" i="11" s="1"/>
  <c r="G89" i="11" s="1"/>
  <c r="G90" i="11" s="1"/>
  <c r="G91" i="11" s="1"/>
  <c r="G92" i="11" s="1"/>
  <c r="G93" i="11" s="1"/>
  <c r="G94" i="11" s="1"/>
  <c r="G95" i="11" s="1"/>
  <c r="G96" i="11" s="1"/>
  <c r="G97" i="11" s="1"/>
  <c r="G98" i="11" s="1"/>
  <c r="G99" i="11" s="1"/>
  <c r="G100" i="11" s="1"/>
  <c r="G101" i="11" s="1"/>
  <c r="G102" i="11" s="1"/>
  <c r="G103" i="11" s="1"/>
  <c r="G104" i="11" s="1"/>
  <c r="G105" i="11" s="1"/>
  <c r="G106" i="11" s="1"/>
  <c r="G107" i="11" s="1"/>
  <c r="G108" i="11" s="1"/>
  <c r="G109" i="11" s="1"/>
  <c r="G110" i="11" s="1"/>
  <c r="G111" i="11" s="1"/>
  <c r="G112" i="11" s="1"/>
  <c r="G113" i="11" s="1"/>
  <c r="G114" i="11" s="1"/>
  <c r="G115" i="11" s="1"/>
  <c r="G116" i="11" s="1"/>
  <c r="G117" i="11" s="1"/>
  <c r="G118" i="11" s="1"/>
  <c r="G119" i="11" s="1"/>
  <c r="G120" i="11" s="1"/>
  <c r="G121" i="11" s="1"/>
  <c r="G122" i="11" s="1"/>
  <c r="G123" i="11" s="1"/>
  <c r="G124" i="11" s="1"/>
  <c r="G125" i="11" s="1"/>
  <c r="G126" i="11" s="1"/>
  <c r="G127" i="11" s="1"/>
  <c r="G128" i="11" s="1"/>
  <c r="G129" i="11" s="1"/>
  <c r="F4" i="11"/>
  <c r="F5" i="11" s="1"/>
  <c r="F6" i="11" s="1"/>
  <c r="F7" i="11" s="1"/>
  <c r="F8" i="11" s="1"/>
  <c r="F9" i="11" s="1"/>
  <c r="F10" i="11" s="1"/>
  <c r="F11" i="11" s="1"/>
  <c r="F12" i="11" s="1"/>
  <c r="F13" i="11" s="1"/>
  <c r="F14" i="11" s="1"/>
  <c r="F15" i="11" s="1"/>
  <c r="F16" i="11" s="1"/>
  <c r="F17" i="11" s="1"/>
  <c r="F18" i="11" s="1"/>
  <c r="F19" i="11" s="1"/>
  <c r="F20" i="11" s="1"/>
  <c r="F21" i="11" s="1"/>
  <c r="F22" i="11" s="1"/>
  <c r="F23" i="11" s="1"/>
  <c r="F24" i="11" s="1"/>
  <c r="F25" i="11" s="1"/>
  <c r="F26" i="11" s="1"/>
  <c r="F27" i="11" s="1"/>
  <c r="F28" i="11" s="1"/>
  <c r="F29" i="11" s="1"/>
  <c r="F30" i="11" s="1"/>
  <c r="F31" i="11" s="1"/>
  <c r="F32" i="11" s="1"/>
  <c r="F33" i="11" s="1"/>
  <c r="F34" i="11" s="1"/>
  <c r="F35" i="11" s="1"/>
  <c r="F36" i="11" s="1"/>
  <c r="F37" i="11" s="1"/>
  <c r="F38" i="11" s="1"/>
  <c r="F39" i="11" s="1"/>
  <c r="F40" i="11" s="1"/>
  <c r="F41" i="11" s="1"/>
  <c r="F42" i="11" s="1"/>
  <c r="F43" i="11" s="1"/>
  <c r="F44" i="11" s="1"/>
  <c r="F45" i="11" s="1"/>
  <c r="F46" i="11" s="1"/>
  <c r="F47" i="11" s="1"/>
  <c r="F48" i="11" s="1"/>
  <c r="F49" i="11" s="1"/>
  <c r="F50" i="11" s="1"/>
  <c r="F51" i="11" s="1"/>
  <c r="F52" i="11" s="1"/>
  <c r="F53" i="11" s="1"/>
  <c r="F54" i="11" s="1"/>
  <c r="F55" i="11" s="1"/>
  <c r="F56" i="11" s="1"/>
  <c r="F57" i="11" s="1"/>
  <c r="F58" i="11" s="1"/>
  <c r="F59" i="11" s="1"/>
  <c r="F60" i="11" s="1"/>
  <c r="F61" i="11" s="1"/>
  <c r="F62" i="11" s="1"/>
  <c r="F63" i="11" s="1"/>
  <c r="F64" i="11" s="1"/>
  <c r="F65" i="11" s="1"/>
  <c r="F66" i="11" s="1"/>
  <c r="F67" i="11" s="1"/>
  <c r="F68" i="11" s="1"/>
  <c r="F69" i="11" s="1"/>
  <c r="F70" i="11" s="1"/>
  <c r="F71" i="11" s="1"/>
  <c r="F72" i="11" s="1"/>
  <c r="F73" i="11" s="1"/>
  <c r="F74" i="11" s="1"/>
  <c r="F75" i="11" s="1"/>
  <c r="F76" i="11" s="1"/>
  <c r="F77" i="11" s="1"/>
  <c r="F78" i="11" s="1"/>
  <c r="F79" i="11" s="1"/>
  <c r="F80" i="11" s="1"/>
  <c r="F81" i="11" s="1"/>
  <c r="F82" i="11" s="1"/>
  <c r="F83" i="11" s="1"/>
  <c r="F84" i="11" s="1"/>
  <c r="F85" i="11" s="1"/>
  <c r="F86" i="11" s="1"/>
  <c r="F87" i="11" s="1"/>
  <c r="F88" i="11" s="1"/>
  <c r="F89" i="11" s="1"/>
  <c r="F90" i="11" s="1"/>
  <c r="F91" i="11" s="1"/>
  <c r="F92" i="11" s="1"/>
  <c r="F93" i="11" s="1"/>
  <c r="F94" i="11" s="1"/>
  <c r="F95" i="11" s="1"/>
  <c r="F96" i="11" s="1"/>
  <c r="F97" i="11" s="1"/>
  <c r="F98" i="11" s="1"/>
  <c r="F99" i="11" s="1"/>
  <c r="F100" i="11" s="1"/>
  <c r="F101" i="11" s="1"/>
  <c r="F102" i="11" s="1"/>
  <c r="F103" i="11" s="1"/>
  <c r="F104" i="11" s="1"/>
  <c r="F105" i="11" s="1"/>
  <c r="F106" i="11" s="1"/>
  <c r="F107" i="11" s="1"/>
  <c r="F108" i="11" s="1"/>
  <c r="F109" i="11" s="1"/>
  <c r="F110" i="11" s="1"/>
  <c r="F111" i="11" s="1"/>
  <c r="F112" i="11" s="1"/>
  <c r="F113" i="11" s="1"/>
  <c r="F114" i="11" s="1"/>
  <c r="F115" i="11" s="1"/>
  <c r="F116" i="11" s="1"/>
  <c r="F117" i="11" s="1"/>
  <c r="F118" i="11" s="1"/>
  <c r="F119" i="11" s="1"/>
  <c r="F120" i="11" s="1"/>
  <c r="F121" i="11" s="1"/>
  <c r="F122" i="11" s="1"/>
  <c r="F123" i="11" s="1"/>
  <c r="F124" i="11" s="1"/>
  <c r="F125" i="11" s="1"/>
  <c r="F126" i="11" s="1"/>
  <c r="F127" i="11" s="1"/>
  <c r="F128" i="11" s="1"/>
  <c r="F129" i="11" s="1"/>
  <c r="E4" i="11"/>
  <c r="E5" i="11" s="1"/>
  <c r="E6" i="11" s="1"/>
  <c r="E7" i="11" s="1"/>
  <c r="E8" i="11" s="1"/>
  <c r="E9" i="11" s="1"/>
  <c r="E10" i="11" s="1"/>
  <c r="E11" i="11" s="1"/>
  <c r="E12" i="11" s="1"/>
  <c r="E13" i="11" s="1"/>
  <c r="E14" i="11" s="1"/>
  <c r="E15" i="11" s="1"/>
  <c r="E16" i="11" s="1"/>
  <c r="E17" i="11" s="1"/>
  <c r="E18" i="11" s="1"/>
  <c r="E19" i="11" s="1"/>
  <c r="E20" i="11" s="1"/>
  <c r="E21" i="11" s="1"/>
  <c r="E22" i="11" s="1"/>
  <c r="E23" i="11" s="1"/>
  <c r="E24" i="11" s="1"/>
  <c r="E25" i="11" s="1"/>
  <c r="E26" i="11" s="1"/>
  <c r="E27" i="11" s="1"/>
  <c r="E28" i="11" s="1"/>
  <c r="E29" i="11" s="1"/>
  <c r="E30" i="11" s="1"/>
  <c r="E31" i="11" s="1"/>
  <c r="E32" i="11" s="1"/>
  <c r="B4" i="11"/>
  <c r="B5" i="11" s="1"/>
  <c r="B6" i="11" s="1"/>
  <c r="B7" i="11" s="1"/>
  <c r="B8" i="11" s="1"/>
  <c r="B9" i="11" s="1"/>
  <c r="B10" i="11" s="1"/>
  <c r="B11" i="11" s="1"/>
  <c r="B12" i="11" s="1"/>
  <c r="B13" i="11" s="1"/>
  <c r="B14" i="11" s="1"/>
  <c r="B15" i="11" s="1"/>
  <c r="B16" i="11" s="1"/>
  <c r="B17" i="11" s="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B46" i="11" s="1"/>
  <c r="B47" i="11" s="1"/>
  <c r="B48" i="11" s="1"/>
  <c r="B49" i="11" s="1"/>
  <c r="B50" i="11" s="1"/>
  <c r="B51" i="11" s="1"/>
  <c r="B52" i="11" s="1"/>
  <c r="B53" i="11" s="1"/>
  <c r="B54" i="11" s="1"/>
  <c r="B55" i="11" s="1"/>
  <c r="B56" i="11" s="1"/>
  <c r="B57" i="11" s="1"/>
  <c r="B58" i="11" s="1"/>
  <c r="B59" i="11" s="1"/>
  <c r="B60" i="11" s="1"/>
  <c r="B61" i="11" s="1"/>
  <c r="B62" i="11" s="1"/>
  <c r="B63" i="11" s="1"/>
  <c r="B64" i="11" s="1"/>
  <c r="B65" i="11" s="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B99" i="11" s="1"/>
  <c r="B100" i="11" s="1"/>
  <c r="B101" i="11" s="1"/>
  <c r="B102" i="11" s="1"/>
  <c r="B103" i="11" s="1"/>
  <c r="B104" i="11" s="1"/>
  <c r="B105" i="11" s="1"/>
  <c r="B106" i="11" s="1"/>
  <c r="B107" i="11" s="1"/>
  <c r="B108" i="11" s="1"/>
  <c r="B109" i="11" s="1"/>
  <c r="B110" i="11" s="1"/>
  <c r="B111" i="11" s="1"/>
  <c r="B112" i="11" s="1"/>
  <c r="B113" i="11" s="1"/>
  <c r="B114" i="11" s="1"/>
  <c r="B115" i="11" s="1"/>
  <c r="B116" i="11" s="1"/>
  <c r="B117" i="11" s="1"/>
  <c r="B118" i="11" s="1"/>
  <c r="B119" i="11" s="1"/>
  <c r="B120" i="11" s="1"/>
  <c r="B121" i="11" s="1"/>
  <c r="B122" i="11" s="1"/>
  <c r="B123" i="11" s="1"/>
  <c r="B124" i="11" s="1"/>
  <c r="B125" i="11" s="1"/>
  <c r="B126" i="11" s="1"/>
  <c r="B127" i="11" s="1"/>
  <c r="B128" i="11" s="1"/>
  <c r="B129" i="11" s="1"/>
  <c r="T3" i="11"/>
  <c r="D3" i="11"/>
  <c r="D4" i="11" s="1"/>
  <c r="D5" i="11" s="1"/>
  <c r="D6" i="11" s="1"/>
  <c r="D7" i="11" s="1"/>
  <c r="D8" i="11" s="1"/>
  <c r="D9" i="11" s="1"/>
  <c r="D10" i="11" s="1"/>
  <c r="D11" i="11" s="1"/>
  <c r="D12" i="11" s="1"/>
  <c r="D13" i="11" s="1"/>
  <c r="D14" i="11" s="1"/>
  <c r="D15" i="11" s="1"/>
  <c r="D16" i="11" s="1"/>
  <c r="D17" i="11" s="1"/>
  <c r="D18" i="11" s="1"/>
  <c r="D19" i="11" s="1"/>
  <c r="D20" i="11" s="1"/>
  <c r="D21" i="11" s="1"/>
  <c r="D22" i="11" s="1"/>
  <c r="D23" i="11" s="1"/>
  <c r="D24" i="11" s="1"/>
  <c r="D25" i="11" s="1"/>
  <c r="D26" i="11" s="1"/>
  <c r="D27" i="11" s="1"/>
  <c r="D28" i="11" s="1"/>
  <c r="D29" i="11" s="1"/>
  <c r="D30" i="11" s="1"/>
  <c r="D31" i="11" s="1"/>
  <c r="D32" i="11" s="1"/>
  <c r="D33" i="11" s="1"/>
  <c r="D34" i="11" s="1"/>
  <c r="D35" i="11" s="1"/>
  <c r="D36" i="11" s="1"/>
  <c r="D37" i="11" s="1"/>
  <c r="D38" i="11" s="1"/>
  <c r="D39" i="11" s="1"/>
  <c r="D40" i="11" s="1"/>
  <c r="D41" i="11" s="1"/>
  <c r="D42" i="11" s="1"/>
  <c r="D43" i="11" s="1"/>
  <c r="D44" i="11" s="1"/>
  <c r="D45" i="11" s="1"/>
  <c r="D46" i="11" s="1"/>
  <c r="D47" i="11" s="1"/>
  <c r="D48" i="11" s="1"/>
  <c r="D49" i="11" s="1"/>
  <c r="D50" i="11" s="1"/>
  <c r="D51" i="11" s="1"/>
  <c r="D52" i="11" s="1"/>
  <c r="D53" i="11" s="1"/>
  <c r="D54" i="11" s="1"/>
  <c r="D55" i="11" s="1"/>
  <c r="D56" i="11" s="1"/>
  <c r="D57" i="11" s="1"/>
  <c r="D58" i="11" s="1"/>
  <c r="D59" i="11" s="1"/>
  <c r="D60" i="11" s="1"/>
  <c r="D61" i="11" s="1"/>
  <c r="D62" i="11" s="1"/>
  <c r="D63" i="11" s="1"/>
  <c r="D64" i="11" s="1"/>
  <c r="D65" i="11" s="1"/>
  <c r="D66" i="11" s="1"/>
  <c r="D67" i="11" s="1"/>
  <c r="D68" i="11" s="1"/>
  <c r="D69" i="11" s="1"/>
  <c r="D70" i="11" s="1"/>
  <c r="D71" i="11" s="1"/>
  <c r="D72" i="11" s="1"/>
  <c r="D73" i="11" s="1"/>
  <c r="D74" i="11" s="1"/>
  <c r="D75" i="11" s="1"/>
  <c r="D76" i="11" s="1"/>
  <c r="D77" i="11" s="1"/>
  <c r="D78" i="11" s="1"/>
  <c r="D79" i="11" s="1"/>
  <c r="D80" i="11" s="1"/>
  <c r="D81" i="11" s="1"/>
  <c r="D82" i="11" s="1"/>
  <c r="D83" i="11" s="1"/>
  <c r="D84" i="11" s="1"/>
  <c r="D85" i="11" s="1"/>
  <c r="D86" i="11" s="1"/>
  <c r="D87" i="11" s="1"/>
  <c r="D88" i="11" s="1"/>
  <c r="D89" i="11" s="1"/>
  <c r="D90" i="11" s="1"/>
  <c r="D91" i="11" s="1"/>
  <c r="D92" i="11" s="1"/>
  <c r="D93" i="11" s="1"/>
  <c r="D94" i="11" s="1"/>
  <c r="D95" i="11" s="1"/>
  <c r="D96" i="11" s="1"/>
  <c r="D97" i="11" s="1"/>
  <c r="D98" i="11" s="1"/>
  <c r="D99" i="11" s="1"/>
  <c r="D100" i="11" s="1"/>
  <c r="D101" i="11" s="1"/>
  <c r="D102" i="11" s="1"/>
  <c r="D103" i="11" s="1"/>
  <c r="D104" i="11" s="1"/>
  <c r="D105" i="11" s="1"/>
  <c r="D106" i="11" s="1"/>
  <c r="D107" i="11" s="1"/>
  <c r="D108" i="11" s="1"/>
  <c r="D109" i="11" s="1"/>
  <c r="D110" i="11" s="1"/>
  <c r="D111" i="11" s="1"/>
  <c r="D112" i="11" s="1"/>
  <c r="D113" i="11" s="1"/>
  <c r="D114" i="11" s="1"/>
  <c r="D115" i="11" s="1"/>
  <c r="D116" i="11" s="1"/>
  <c r="D117" i="11" s="1"/>
  <c r="D118" i="11" s="1"/>
  <c r="D119" i="11" s="1"/>
  <c r="D120" i="11" s="1"/>
  <c r="D121" i="11" s="1"/>
  <c r="D122" i="11" s="1"/>
  <c r="D123" i="11" s="1"/>
  <c r="D124" i="11" s="1"/>
  <c r="D125" i="11" s="1"/>
  <c r="D126" i="11" s="1"/>
  <c r="D127" i="11" s="1"/>
  <c r="D128" i="11" s="1"/>
  <c r="D129" i="11" s="1"/>
  <c r="C3" i="11"/>
  <c r="C4" i="11" s="1"/>
  <c r="C5" i="11" s="1"/>
  <c r="C6" i="11" s="1"/>
  <c r="C7" i="11" s="1"/>
  <c r="C8" i="11" s="1"/>
  <c r="C9" i="11" s="1"/>
  <c r="C10" i="11" s="1"/>
  <c r="C11" i="11" s="1"/>
  <c r="C12" i="11" s="1"/>
  <c r="C13" i="11" s="1"/>
  <c r="C14" i="11" s="1"/>
  <c r="C15" i="11" s="1"/>
  <c r="C16" i="11" s="1"/>
  <c r="C17" i="11" s="1"/>
  <c r="C18" i="11" s="1"/>
  <c r="C19" i="11" s="1"/>
  <c r="C20" i="11" s="1"/>
  <c r="C21" i="11" s="1"/>
  <c r="C22" i="11" s="1"/>
  <c r="C23" i="11" s="1"/>
  <c r="C24" i="11" s="1"/>
  <c r="C25" i="11" s="1"/>
  <c r="C26" i="11" s="1"/>
  <c r="C27" i="11" s="1"/>
  <c r="C28" i="11" s="1"/>
  <c r="C29" i="11" s="1"/>
  <c r="C30" i="11" s="1"/>
  <c r="C31" i="11" s="1"/>
  <c r="C32" i="11" s="1"/>
  <c r="C33" i="11" s="1"/>
  <c r="C34" i="11" s="1"/>
  <c r="C35" i="11" s="1"/>
  <c r="C36" i="11" s="1"/>
  <c r="C37" i="11" s="1"/>
  <c r="C38" i="11" s="1"/>
  <c r="C39" i="11" s="1"/>
  <c r="C40" i="11" s="1"/>
  <c r="C41" i="11" s="1"/>
  <c r="C42" i="11" s="1"/>
  <c r="C43" i="11" s="1"/>
  <c r="C44" i="11" s="1"/>
  <c r="C45" i="11" s="1"/>
  <c r="C46" i="11" s="1"/>
  <c r="C47" i="11" s="1"/>
  <c r="C48" i="11" s="1"/>
  <c r="C49" i="11" s="1"/>
  <c r="C50" i="11" s="1"/>
  <c r="C51" i="11" s="1"/>
  <c r="C52" i="11" s="1"/>
  <c r="C53" i="11" s="1"/>
  <c r="C54" i="11" s="1"/>
  <c r="C55" i="11" s="1"/>
  <c r="C56" i="11" s="1"/>
  <c r="C57" i="11" s="1"/>
  <c r="C58" i="11" s="1"/>
  <c r="C59" i="11" s="1"/>
  <c r="C60" i="11" s="1"/>
  <c r="C61" i="11" s="1"/>
  <c r="C62" i="11" s="1"/>
  <c r="C63" i="11" s="1"/>
  <c r="C64" i="11" s="1"/>
  <c r="C65" i="11" s="1"/>
  <c r="C66" i="11" s="1"/>
  <c r="C67" i="11" s="1"/>
  <c r="C68" i="11" s="1"/>
  <c r="C69" i="11" s="1"/>
  <c r="C70" i="11" s="1"/>
  <c r="C71" i="11" s="1"/>
  <c r="C72" i="11" s="1"/>
  <c r="C73" i="11" s="1"/>
  <c r="C74" i="11" s="1"/>
  <c r="C75" i="11" s="1"/>
  <c r="C76" i="11" s="1"/>
  <c r="C77" i="11" s="1"/>
  <c r="C78" i="11" s="1"/>
  <c r="C79" i="11" s="1"/>
  <c r="C80" i="11" s="1"/>
  <c r="C81" i="11" s="1"/>
  <c r="C82" i="11" s="1"/>
  <c r="C83" i="11" s="1"/>
  <c r="C84" i="11" s="1"/>
  <c r="C85" i="11" s="1"/>
  <c r="C86" i="11" s="1"/>
  <c r="C87" i="11" s="1"/>
  <c r="C88" i="11" s="1"/>
  <c r="C89" i="11" s="1"/>
  <c r="C90" i="11" s="1"/>
  <c r="C91" i="11" s="1"/>
  <c r="C92" i="11" s="1"/>
  <c r="C93" i="11" s="1"/>
  <c r="C94" i="11" s="1"/>
  <c r="C95" i="11" s="1"/>
  <c r="C96" i="11" s="1"/>
  <c r="C97" i="11" s="1"/>
  <c r="C98" i="11" s="1"/>
  <c r="C99" i="11" s="1"/>
  <c r="C100" i="11" s="1"/>
  <c r="C101" i="11" s="1"/>
  <c r="C102" i="11" s="1"/>
  <c r="C103" i="11" s="1"/>
  <c r="C104" i="11" s="1"/>
  <c r="C105" i="11" s="1"/>
  <c r="C106" i="11" s="1"/>
  <c r="C107" i="11" s="1"/>
  <c r="C108" i="11" s="1"/>
  <c r="C109" i="11" s="1"/>
  <c r="C110" i="11" s="1"/>
  <c r="C111" i="11" s="1"/>
  <c r="C112" i="11" s="1"/>
  <c r="C113" i="11" s="1"/>
  <c r="C114" i="11" s="1"/>
  <c r="C115" i="11" s="1"/>
  <c r="C116" i="11" s="1"/>
  <c r="C117" i="11" s="1"/>
  <c r="C118" i="11" s="1"/>
  <c r="C119" i="11" s="1"/>
  <c r="C120" i="11" s="1"/>
  <c r="C121" i="11" s="1"/>
  <c r="C122" i="11" s="1"/>
  <c r="C123" i="11" s="1"/>
  <c r="C124" i="11" s="1"/>
  <c r="C125" i="11" s="1"/>
  <c r="C126" i="11" s="1"/>
  <c r="C127" i="11" s="1"/>
  <c r="C128" i="11" s="1"/>
  <c r="C129" i="11" s="1"/>
  <c r="C4" i="12" l="1"/>
  <c r="C5" i="12" s="1"/>
  <c r="C6" i="12" s="1"/>
  <c r="C7" i="12" s="1"/>
  <c r="C8" i="12" s="1"/>
  <c r="C9" i="12" s="1"/>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H3" i="11"/>
  <c r="H4" i="11" s="1"/>
  <c r="H5" i="11" s="1"/>
  <c r="H6" i="11" s="1"/>
  <c r="H7" i="11" s="1"/>
  <c r="H8" i="11" s="1"/>
  <c r="H9" i="11" s="1"/>
  <c r="H10" i="11" s="1"/>
  <c r="H11" i="11" s="1"/>
  <c r="H12" i="11" s="1"/>
  <c r="H13" i="11" s="1"/>
  <c r="H14" i="11" s="1"/>
  <c r="H15" i="11" s="1"/>
  <c r="H16" i="11" s="1"/>
  <c r="H17" i="11" s="1"/>
  <c r="H18" i="11" s="1"/>
  <c r="H19" i="11" s="1"/>
  <c r="H20" i="11" s="1"/>
  <c r="H21" i="11" s="1"/>
  <c r="H22" i="11" s="1"/>
  <c r="H23" i="11" s="1"/>
  <c r="H24" i="11" s="1"/>
  <c r="H25" i="11" s="1"/>
  <c r="H26" i="11" s="1"/>
  <c r="H27" i="11" s="1"/>
  <c r="H28" i="11" s="1"/>
  <c r="H29" i="11" s="1"/>
  <c r="H30" i="11" s="1"/>
  <c r="H31" i="11" s="1"/>
  <c r="H32" i="11" s="1"/>
  <c r="H33" i="11" s="1"/>
  <c r="H34" i="11" s="1"/>
  <c r="H35" i="11" s="1"/>
  <c r="H36" i="11" s="1"/>
  <c r="H37" i="11" s="1"/>
  <c r="H38" i="11" s="1"/>
  <c r="H39" i="11" s="1"/>
  <c r="H40" i="11" s="1"/>
  <c r="H41" i="11" s="1"/>
  <c r="H42" i="11" s="1"/>
  <c r="H43" i="11" s="1"/>
  <c r="H44" i="11" s="1"/>
  <c r="H45" i="11" s="1"/>
  <c r="H46" i="11" s="1"/>
  <c r="H47" i="11" s="1"/>
  <c r="H48" i="11" s="1"/>
  <c r="H49" i="11" s="1"/>
  <c r="H50" i="11" s="1"/>
  <c r="H51" i="11" s="1"/>
  <c r="H52" i="11" s="1"/>
  <c r="H53" i="11" s="1"/>
  <c r="H54" i="11" s="1"/>
  <c r="H55" i="11" s="1"/>
  <c r="H56" i="11" s="1"/>
  <c r="H57" i="11" s="1"/>
  <c r="H58" i="11" s="1"/>
  <c r="H59" i="11" s="1"/>
  <c r="H60" i="11" s="1"/>
  <c r="H61" i="11" s="1"/>
  <c r="H62" i="11" s="1"/>
  <c r="H63" i="11" s="1"/>
  <c r="H64" i="11" s="1"/>
  <c r="H65" i="11" s="1"/>
  <c r="H66" i="11" s="1"/>
  <c r="H67" i="11" s="1"/>
  <c r="H68" i="11" s="1"/>
  <c r="H69" i="11" s="1"/>
  <c r="H70" i="11" s="1"/>
  <c r="H71" i="11" s="1"/>
  <c r="H72" i="11" s="1"/>
  <c r="H73" i="11" s="1"/>
  <c r="H74" i="11" s="1"/>
  <c r="H75" i="11" s="1"/>
  <c r="H76" i="11" s="1"/>
  <c r="H77" i="11" s="1"/>
  <c r="H78" i="11" s="1"/>
  <c r="H79" i="11" s="1"/>
  <c r="H80" i="11" s="1"/>
  <c r="H81" i="11" s="1"/>
  <c r="H82" i="11" s="1"/>
  <c r="H83" i="11" s="1"/>
  <c r="H84" i="11" s="1"/>
  <c r="H85" i="11" s="1"/>
  <c r="H86" i="11" s="1"/>
  <c r="H87" i="11" s="1"/>
  <c r="H88" i="11" s="1"/>
  <c r="H89" i="11" s="1"/>
  <c r="H90" i="11" s="1"/>
  <c r="H91" i="11" s="1"/>
  <c r="H92" i="11" s="1"/>
  <c r="H93" i="11" s="1"/>
  <c r="H94" i="11" s="1"/>
  <c r="H95" i="11" s="1"/>
  <c r="H96" i="11" s="1"/>
  <c r="H97" i="11" s="1"/>
  <c r="H98" i="11" s="1"/>
  <c r="H99" i="11" s="1"/>
  <c r="H100" i="11" s="1"/>
  <c r="H101" i="11" s="1"/>
  <c r="H102" i="11" s="1"/>
  <c r="H103" i="11" s="1"/>
  <c r="H104" i="11" s="1"/>
  <c r="H105" i="11" s="1"/>
  <c r="H106" i="11" s="1"/>
  <c r="H107" i="11" s="1"/>
  <c r="H108" i="11" s="1"/>
  <c r="H109" i="11" s="1"/>
  <c r="H110" i="11" s="1"/>
  <c r="H111" i="11" s="1"/>
  <c r="H112" i="11" s="1"/>
  <c r="H113" i="11" s="1"/>
  <c r="H114" i="11" s="1"/>
  <c r="H115" i="11" s="1"/>
  <c r="H116" i="11" s="1"/>
  <c r="H117" i="11" s="1"/>
  <c r="H118" i="11" s="1"/>
  <c r="H119" i="11" s="1"/>
  <c r="H120" i="11" s="1"/>
  <c r="H121" i="11" s="1"/>
  <c r="H122" i="11" s="1"/>
  <c r="H123" i="11" s="1"/>
  <c r="H124" i="11" s="1"/>
  <c r="H125" i="11" s="1"/>
  <c r="H126" i="11" s="1"/>
  <c r="H127" i="11" s="1"/>
  <c r="H128" i="11" s="1"/>
  <c r="H129" i="11" s="1"/>
  <c r="T91" i="10"/>
  <c r="T90" i="10"/>
  <c r="T89" i="10"/>
  <c r="T88" i="10"/>
  <c r="T87" i="10"/>
  <c r="T86" i="10"/>
  <c r="T85" i="10"/>
  <c r="T84" i="10"/>
  <c r="T83" i="10"/>
  <c r="T82" i="10"/>
  <c r="T81" i="10"/>
  <c r="T80" i="10"/>
  <c r="T79" i="10"/>
  <c r="T78" i="10"/>
  <c r="T77" i="10"/>
  <c r="T76" i="10"/>
  <c r="T75" i="10"/>
  <c r="T74" i="10"/>
  <c r="T73" i="10"/>
  <c r="T72" i="10"/>
  <c r="T71" i="10"/>
  <c r="E71" i="10"/>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T70" i="10"/>
  <c r="E70" i="10"/>
  <c r="T69" i="10"/>
  <c r="T68" i="10"/>
  <c r="T67" i="10"/>
  <c r="T66" i="10"/>
  <c r="T65" i="10"/>
  <c r="T64" i="10"/>
  <c r="T63" i="10"/>
  <c r="T62" i="10"/>
  <c r="T61" i="10"/>
  <c r="T60" i="10"/>
  <c r="T59" i="10"/>
  <c r="T58" i="10"/>
  <c r="T57" i="10"/>
  <c r="T56" i="10"/>
  <c r="T55" i="10"/>
  <c r="T54" i="10"/>
  <c r="T53" i="10"/>
  <c r="T52" i="10"/>
  <c r="T51" i="10"/>
  <c r="T50" i="10"/>
  <c r="T49" i="10"/>
  <c r="T48" i="10"/>
  <c r="T47" i="10"/>
  <c r="T46" i="10"/>
  <c r="T45" i="10"/>
  <c r="T44" i="10"/>
  <c r="T43" i="10"/>
  <c r="T42" i="10"/>
  <c r="T41" i="10"/>
  <c r="T40" i="10"/>
  <c r="T39" i="10"/>
  <c r="T38" i="10"/>
  <c r="T37" i="10"/>
  <c r="T36" i="10"/>
  <c r="T35" i="10"/>
  <c r="T34" i="10"/>
  <c r="T33" i="10"/>
  <c r="T32" i="10"/>
  <c r="T31" i="10"/>
  <c r="T30" i="10"/>
  <c r="T29" i="10"/>
  <c r="T28" i="10"/>
  <c r="T27" i="10"/>
  <c r="T26" i="10"/>
  <c r="T25" i="10"/>
  <c r="T24" i="10"/>
  <c r="T23" i="10"/>
  <c r="T22" i="10"/>
  <c r="T21" i="10"/>
  <c r="T20" i="10"/>
  <c r="T19" i="10"/>
  <c r="T18" i="10"/>
  <c r="T17" i="10"/>
  <c r="T16" i="10"/>
  <c r="T15" i="10"/>
  <c r="T14" i="10"/>
  <c r="T13" i="10"/>
  <c r="T12" i="10"/>
  <c r="T11" i="10"/>
  <c r="T10" i="10"/>
  <c r="T9" i="10"/>
  <c r="T8" i="10"/>
  <c r="T7" i="10"/>
  <c r="T6" i="10"/>
  <c r="T5" i="10"/>
  <c r="F5" i="10"/>
  <c r="F6" i="10" s="1"/>
  <c r="F7" i="10" s="1"/>
  <c r="F8" i="10" s="1"/>
  <c r="F9" i="10" s="1"/>
  <c r="F10" i="10" s="1"/>
  <c r="F11" i="10" s="1"/>
  <c r="F12" i="10" s="1"/>
  <c r="F13" i="10" s="1"/>
  <c r="F14" i="10" s="1"/>
  <c r="F15" i="10" s="1"/>
  <c r="F16" i="10" s="1"/>
  <c r="F17" i="10" s="1"/>
  <c r="F18" i="10" s="1"/>
  <c r="F19" i="10" s="1"/>
  <c r="F20" i="10" s="1"/>
  <c r="F21" i="10" s="1"/>
  <c r="F22" i="10" s="1"/>
  <c r="F23" i="10" s="1"/>
  <c r="F24" i="10" s="1"/>
  <c r="F25" i="10" s="1"/>
  <c r="F26" i="10" s="1"/>
  <c r="F27" i="10" s="1"/>
  <c r="F28" i="10" s="1"/>
  <c r="F29" i="10" s="1"/>
  <c r="F30" i="10" s="1"/>
  <c r="F31" i="10" s="1"/>
  <c r="F32" i="10" s="1"/>
  <c r="F33" i="10" s="1"/>
  <c r="F34" i="10" s="1"/>
  <c r="F35" i="10" s="1"/>
  <c r="F36" i="10" s="1"/>
  <c r="F37" i="10" s="1"/>
  <c r="F38" i="10" s="1"/>
  <c r="F39" i="10" s="1"/>
  <c r="F40" i="10" s="1"/>
  <c r="F41" i="10" s="1"/>
  <c r="F42" i="10" s="1"/>
  <c r="F43" i="10" s="1"/>
  <c r="F44" i="10" s="1"/>
  <c r="F45" i="10" s="1"/>
  <c r="F46" i="10" s="1"/>
  <c r="F47" i="10" s="1"/>
  <c r="F48" i="10" s="1"/>
  <c r="F49" i="10" s="1"/>
  <c r="F50" i="10" s="1"/>
  <c r="F51" i="10" s="1"/>
  <c r="F52" i="10" s="1"/>
  <c r="F53" i="10" s="1"/>
  <c r="F54" i="10" s="1"/>
  <c r="F55" i="10" s="1"/>
  <c r="F56" i="10" s="1"/>
  <c r="F57" i="10" s="1"/>
  <c r="F58" i="10" s="1"/>
  <c r="F59" i="10" s="1"/>
  <c r="F60" i="10" s="1"/>
  <c r="F61" i="10" s="1"/>
  <c r="F62" i="10" s="1"/>
  <c r="F63" i="10" s="1"/>
  <c r="F64" i="10" s="1"/>
  <c r="F65" i="10" s="1"/>
  <c r="F66" i="10" s="1"/>
  <c r="F67" i="10" s="1"/>
  <c r="F68" i="10" s="1"/>
  <c r="F69" i="10" s="1"/>
  <c r="F70" i="10" s="1"/>
  <c r="F71" i="10" s="1"/>
  <c r="F72" i="10" s="1"/>
  <c r="F73" i="10" s="1"/>
  <c r="F74" i="10" s="1"/>
  <c r="F75" i="10" s="1"/>
  <c r="F76" i="10" s="1"/>
  <c r="F77" i="10" s="1"/>
  <c r="F78" i="10" s="1"/>
  <c r="F79" i="10" s="1"/>
  <c r="F80" i="10" s="1"/>
  <c r="F81" i="10" s="1"/>
  <c r="F82" i="10" s="1"/>
  <c r="F83" i="10" s="1"/>
  <c r="F84" i="10" s="1"/>
  <c r="F85" i="10" s="1"/>
  <c r="F86" i="10" s="1"/>
  <c r="F87" i="10" s="1"/>
  <c r="F88" i="10" s="1"/>
  <c r="F89" i="10" s="1"/>
  <c r="F90" i="10" s="1"/>
  <c r="F91" i="10" s="1"/>
  <c r="E5" i="10"/>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T4" i="10"/>
  <c r="G4" i="10"/>
  <c r="G5" i="10" s="1"/>
  <c r="G6" i="10" s="1"/>
  <c r="G7" i="10" s="1"/>
  <c r="G8" i="10" s="1"/>
  <c r="G9" i="10" s="1"/>
  <c r="G10" i="10" s="1"/>
  <c r="G11" i="10" s="1"/>
  <c r="G12" i="10" s="1"/>
  <c r="G13" i="10" s="1"/>
  <c r="G14" i="10" s="1"/>
  <c r="G15" i="10" s="1"/>
  <c r="G16" i="10" s="1"/>
  <c r="G17" i="10" s="1"/>
  <c r="G18" i="10" s="1"/>
  <c r="G19" i="10" s="1"/>
  <c r="G20" i="10" s="1"/>
  <c r="G21" i="10" s="1"/>
  <c r="G22" i="10" s="1"/>
  <c r="G23" i="10" s="1"/>
  <c r="G24" i="10" s="1"/>
  <c r="G25" i="10" s="1"/>
  <c r="G26" i="10" s="1"/>
  <c r="G27" i="10" s="1"/>
  <c r="G28" i="10" s="1"/>
  <c r="G29" i="10" s="1"/>
  <c r="G30" i="10" s="1"/>
  <c r="G31" i="10" s="1"/>
  <c r="G32" i="10" s="1"/>
  <c r="G33" i="10" s="1"/>
  <c r="G34" i="10" s="1"/>
  <c r="G35" i="10" s="1"/>
  <c r="G36" i="10" s="1"/>
  <c r="G37" i="10" s="1"/>
  <c r="G38" i="10" s="1"/>
  <c r="G39" i="10" s="1"/>
  <c r="G40" i="10" s="1"/>
  <c r="G41" i="10" s="1"/>
  <c r="G42" i="10" s="1"/>
  <c r="G43" i="10" s="1"/>
  <c r="G44" i="10" s="1"/>
  <c r="G45" i="10" s="1"/>
  <c r="G46" i="10" s="1"/>
  <c r="G47" i="10" s="1"/>
  <c r="G48" i="10" s="1"/>
  <c r="G49" i="10" s="1"/>
  <c r="G50" i="10" s="1"/>
  <c r="G51" i="10" s="1"/>
  <c r="G52" i="10" s="1"/>
  <c r="G53" i="10" s="1"/>
  <c r="G54" i="10" s="1"/>
  <c r="G55" i="10" s="1"/>
  <c r="G56" i="10" s="1"/>
  <c r="G57" i="10" s="1"/>
  <c r="G58" i="10" s="1"/>
  <c r="G59" i="10" s="1"/>
  <c r="G60" i="10" s="1"/>
  <c r="G61" i="10" s="1"/>
  <c r="G62" i="10" s="1"/>
  <c r="G63" i="10" s="1"/>
  <c r="G64" i="10" s="1"/>
  <c r="G65" i="10" s="1"/>
  <c r="G66" i="10" s="1"/>
  <c r="G67" i="10" s="1"/>
  <c r="G68" i="10" s="1"/>
  <c r="G69" i="10" s="1"/>
  <c r="G70" i="10" s="1"/>
  <c r="G71" i="10" s="1"/>
  <c r="G72" i="10" s="1"/>
  <c r="G73" i="10" s="1"/>
  <c r="G74" i="10" s="1"/>
  <c r="G75" i="10" s="1"/>
  <c r="G76" i="10" s="1"/>
  <c r="G77" i="10" s="1"/>
  <c r="G78" i="10" s="1"/>
  <c r="G79" i="10" s="1"/>
  <c r="G80" i="10" s="1"/>
  <c r="G81" i="10" s="1"/>
  <c r="G82" i="10" s="1"/>
  <c r="G83" i="10" s="1"/>
  <c r="G84" i="10" s="1"/>
  <c r="G85" i="10" s="1"/>
  <c r="G86" i="10" s="1"/>
  <c r="G87" i="10" s="1"/>
  <c r="G88" i="10" s="1"/>
  <c r="G89" i="10" s="1"/>
  <c r="G90" i="10" s="1"/>
  <c r="G91" i="10" s="1"/>
  <c r="F4" i="10"/>
  <c r="E4" i="10"/>
  <c r="B4" i="10"/>
  <c r="B5" i="10" s="1"/>
  <c r="B6" i="10" s="1"/>
  <c r="B7" i="10" s="1"/>
  <c r="B8" i="10" s="1"/>
  <c r="B9" i="10" s="1"/>
  <c r="B10" i="10" s="1"/>
  <c r="B11" i="10" s="1"/>
  <c r="B12" i="10" s="1"/>
  <c r="B13" i="10" s="1"/>
  <c r="B14" i="10" s="1"/>
  <c r="B15" i="10" s="1"/>
  <c r="B16" i="10" s="1"/>
  <c r="B17" i="10" s="1"/>
  <c r="B18" i="10" s="1"/>
  <c r="B19" i="10" s="1"/>
  <c r="B20" i="10" s="1"/>
  <c r="B21" i="10" s="1"/>
  <c r="B22" i="10" s="1"/>
  <c r="B23" i="10" s="1"/>
  <c r="B24" i="10" s="1"/>
  <c r="B25" i="10" s="1"/>
  <c r="B26" i="10" s="1"/>
  <c r="B27" i="10" s="1"/>
  <c r="B28" i="10" s="1"/>
  <c r="B29" i="10" s="1"/>
  <c r="B30" i="10" s="1"/>
  <c r="B31" i="10" s="1"/>
  <c r="B32" i="10" s="1"/>
  <c r="B33" i="10" s="1"/>
  <c r="B34" i="10" s="1"/>
  <c r="B35" i="10" s="1"/>
  <c r="B36" i="10" s="1"/>
  <c r="B37" i="10" s="1"/>
  <c r="B38" i="10" s="1"/>
  <c r="B39" i="10" s="1"/>
  <c r="B40" i="10" s="1"/>
  <c r="B41" i="10" s="1"/>
  <c r="B42" i="10" s="1"/>
  <c r="B43" i="10" s="1"/>
  <c r="B44" i="10" s="1"/>
  <c r="B45" i="10" s="1"/>
  <c r="B46" i="10" s="1"/>
  <c r="B47" i="10" s="1"/>
  <c r="B48" i="10" s="1"/>
  <c r="B49" i="10" s="1"/>
  <c r="B50" i="10" s="1"/>
  <c r="B51" i="10" s="1"/>
  <c r="B52" i="10" s="1"/>
  <c r="B53" i="10" s="1"/>
  <c r="B54" i="10" s="1"/>
  <c r="B55" i="10" s="1"/>
  <c r="B56" i="10" s="1"/>
  <c r="B57" i="10" s="1"/>
  <c r="B58" i="10" s="1"/>
  <c r="B59" i="10" s="1"/>
  <c r="B60" i="10" s="1"/>
  <c r="B61" i="10" s="1"/>
  <c r="B62" i="10" s="1"/>
  <c r="B63" i="10" s="1"/>
  <c r="B64" i="10" s="1"/>
  <c r="B65" i="10" s="1"/>
  <c r="B66" i="10" s="1"/>
  <c r="B67" i="10" s="1"/>
  <c r="B68" i="10" s="1"/>
  <c r="B69" i="10" s="1"/>
  <c r="B70" i="10" s="1"/>
  <c r="B71" i="10" s="1"/>
  <c r="B72" i="10" s="1"/>
  <c r="B73" i="10" s="1"/>
  <c r="B74" i="10" s="1"/>
  <c r="B75" i="10" s="1"/>
  <c r="B76" i="10" s="1"/>
  <c r="B77" i="10" s="1"/>
  <c r="B78" i="10" s="1"/>
  <c r="B79" i="10" s="1"/>
  <c r="B80" i="10" s="1"/>
  <c r="B81" i="10" s="1"/>
  <c r="B82" i="10" s="1"/>
  <c r="B83" i="10" s="1"/>
  <c r="B84" i="10" s="1"/>
  <c r="B85" i="10" s="1"/>
  <c r="B86" i="10" s="1"/>
  <c r="B87" i="10" s="1"/>
  <c r="B88" i="10" s="1"/>
  <c r="B89" i="10" s="1"/>
  <c r="B90" i="10" s="1"/>
  <c r="B91" i="10" s="1"/>
  <c r="T3" i="10"/>
  <c r="D3" i="10"/>
  <c r="D4" i="10" s="1"/>
  <c r="D5" i="10" s="1"/>
  <c r="D6" i="10" s="1"/>
  <c r="D7" i="10" s="1"/>
  <c r="D8" i="10" s="1"/>
  <c r="D9" i="10" s="1"/>
  <c r="D10" i="10" s="1"/>
  <c r="D11" i="10" s="1"/>
  <c r="D12" i="10" s="1"/>
  <c r="D13" i="10" s="1"/>
  <c r="D14" i="10" s="1"/>
  <c r="D15" i="10" s="1"/>
  <c r="D16" i="10" s="1"/>
  <c r="D17" i="10" s="1"/>
  <c r="D18" i="10" s="1"/>
  <c r="D19" i="10" s="1"/>
  <c r="D20" i="10" s="1"/>
  <c r="D21" i="10" s="1"/>
  <c r="D22" i="10" s="1"/>
  <c r="D23" i="10" s="1"/>
  <c r="D24" i="10" s="1"/>
  <c r="D25" i="10" s="1"/>
  <c r="D26" i="10" s="1"/>
  <c r="D27" i="10" s="1"/>
  <c r="D28" i="10" s="1"/>
  <c r="D29" i="10" s="1"/>
  <c r="D30" i="10" s="1"/>
  <c r="D31" i="10" s="1"/>
  <c r="D32" i="10" s="1"/>
  <c r="D33" i="10" s="1"/>
  <c r="D34" i="10" s="1"/>
  <c r="D35" i="10" s="1"/>
  <c r="D36" i="10" s="1"/>
  <c r="D37" i="10" s="1"/>
  <c r="D38" i="10" s="1"/>
  <c r="D39" i="10" s="1"/>
  <c r="D40" i="10" s="1"/>
  <c r="D41" i="10" s="1"/>
  <c r="D42" i="10" s="1"/>
  <c r="D43" i="10" s="1"/>
  <c r="D44" i="10" s="1"/>
  <c r="D45" i="10" s="1"/>
  <c r="D46" i="10" s="1"/>
  <c r="D47" i="10" s="1"/>
  <c r="D48" i="10" s="1"/>
  <c r="D49" i="10" s="1"/>
  <c r="D50" i="10" s="1"/>
  <c r="D51" i="10" s="1"/>
  <c r="D52" i="10" s="1"/>
  <c r="D53" i="10" s="1"/>
  <c r="D54" i="10" s="1"/>
  <c r="D55" i="10" s="1"/>
  <c r="D56" i="10" s="1"/>
  <c r="D57" i="10" s="1"/>
  <c r="D58" i="10" s="1"/>
  <c r="D59" i="10" s="1"/>
  <c r="D60" i="10" s="1"/>
  <c r="D61" i="10" s="1"/>
  <c r="D62" i="10" s="1"/>
  <c r="D63" i="10" s="1"/>
  <c r="D64" i="10" s="1"/>
  <c r="D65" i="10" s="1"/>
  <c r="D66" i="10" s="1"/>
  <c r="D67" i="10" s="1"/>
  <c r="D68" i="10" s="1"/>
  <c r="D69" i="10" s="1"/>
  <c r="D70" i="10" s="1"/>
  <c r="D71" i="10" s="1"/>
  <c r="D72" i="10" s="1"/>
  <c r="D73" i="10" s="1"/>
  <c r="D74" i="10" s="1"/>
  <c r="D75" i="10" s="1"/>
  <c r="D76" i="10" s="1"/>
  <c r="D77" i="10" s="1"/>
  <c r="D78" i="10" s="1"/>
  <c r="D79" i="10" s="1"/>
  <c r="D80" i="10" s="1"/>
  <c r="D81" i="10" s="1"/>
  <c r="D82" i="10" s="1"/>
  <c r="D83" i="10" s="1"/>
  <c r="D84" i="10" s="1"/>
  <c r="D85" i="10" s="1"/>
  <c r="D86" i="10" s="1"/>
  <c r="D87" i="10" s="1"/>
  <c r="D88" i="10" s="1"/>
  <c r="D89" i="10" s="1"/>
  <c r="D90" i="10" s="1"/>
  <c r="D91" i="10" s="1"/>
  <c r="C3" i="10"/>
  <c r="H3" i="10" s="1"/>
  <c r="H4" i="10" s="1"/>
  <c r="H5" i="10" s="1"/>
  <c r="H6" i="10" s="1"/>
  <c r="H7" i="10" s="1"/>
  <c r="H8" i="10" s="1"/>
  <c r="H9" i="10" s="1"/>
  <c r="H10" i="10" s="1"/>
  <c r="H11" i="10" s="1"/>
  <c r="H12" i="10" s="1"/>
  <c r="H13" i="10" s="1"/>
  <c r="H14" i="10" s="1"/>
  <c r="H15" i="10" s="1"/>
  <c r="H16" i="10" s="1"/>
  <c r="H17" i="10" s="1"/>
  <c r="H18" i="10" s="1"/>
  <c r="H19" i="10" s="1"/>
  <c r="H20" i="10" s="1"/>
  <c r="H21" i="10" s="1"/>
  <c r="H22" i="10" s="1"/>
  <c r="H23" i="10" s="1"/>
  <c r="H24" i="10" s="1"/>
  <c r="H25" i="10" s="1"/>
  <c r="H26" i="10" s="1"/>
  <c r="H27" i="10" s="1"/>
  <c r="H28" i="10" s="1"/>
  <c r="H29" i="10" s="1"/>
  <c r="H30" i="10" s="1"/>
  <c r="H31" i="10" s="1"/>
  <c r="H32" i="10" s="1"/>
  <c r="H33" i="10" s="1"/>
  <c r="H34" i="10" s="1"/>
  <c r="H35" i="10" s="1"/>
  <c r="H36" i="10" s="1"/>
  <c r="H37" i="10" s="1"/>
  <c r="H38" i="10" s="1"/>
  <c r="H39" i="10" s="1"/>
  <c r="H40" i="10" s="1"/>
  <c r="H41" i="10" s="1"/>
  <c r="H42" i="10" s="1"/>
  <c r="H43" i="10" s="1"/>
  <c r="H44" i="10" s="1"/>
  <c r="H45" i="10" s="1"/>
  <c r="H46" i="10" s="1"/>
  <c r="H47" i="10" s="1"/>
  <c r="H48" i="10" s="1"/>
  <c r="H49" i="10" s="1"/>
  <c r="H50" i="10" s="1"/>
  <c r="H51" i="10" s="1"/>
  <c r="H52" i="10" s="1"/>
  <c r="H53" i="10" s="1"/>
  <c r="H54" i="10" s="1"/>
  <c r="H55" i="10" s="1"/>
  <c r="H56" i="10" s="1"/>
  <c r="H57" i="10" s="1"/>
  <c r="H58" i="10" s="1"/>
  <c r="H59" i="10" s="1"/>
  <c r="H60" i="10" s="1"/>
  <c r="H61" i="10" s="1"/>
  <c r="H62" i="10" s="1"/>
  <c r="H63" i="10" s="1"/>
  <c r="H64" i="10" s="1"/>
  <c r="H65" i="10" s="1"/>
  <c r="H66" i="10" s="1"/>
  <c r="H67" i="10" s="1"/>
  <c r="H68" i="10" s="1"/>
  <c r="H69" i="10" s="1"/>
  <c r="H70" i="10" s="1"/>
  <c r="H71" i="10" s="1"/>
  <c r="H72" i="10" s="1"/>
  <c r="H73" i="10" s="1"/>
  <c r="H74" i="10" s="1"/>
  <c r="H75" i="10" s="1"/>
  <c r="H76" i="10" s="1"/>
  <c r="H77" i="10" s="1"/>
  <c r="H78" i="10" s="1"/>
  <c r="H79" i="10" s="1"/>
  <c r="H80" i="10" s="1"/>
  <c r="H81" i="10" s="1"/>
  <c r="H82" i="10" s="1"/>
  <c r="H83" i="10" s="1"/>
  <c r="H84" i="10" s="1"/>
  <c r="H85" i="10" s="1"/>
  <c r="H86" i="10" s="1"/>
  <c r="H87" i="10" s="1"/>
  <c r="H88" i="10" s="1"/>
  <c r="H89" i="10" s="1"/>
  <c r="H90" i="10" s="1"/>
  <c r="H91" i="10" s="1"/>
  <c r="C4" i="10" l="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T36" i="9"/>
  <c r="T35" i="9"/>
  <c r="T34" i="9"/>
  <c r="T33" i="9"/>
  <c r="T32" i="9"/>
  <c r="T31" i="9"/>
  <c r="T30" i="9"/>
  <c r="T29" i="9"/>
  <c r="T28" i="9"/>
  <c r="T27" i="9"/>
  <c r="T26" i="9"/>
  <c r="T25" i="9"/>
  <c r="T24" i="9"/>
  <c r="T23" i="9"/>
  <c r="F23" i="9"/>
  <c r="F24" i="9" s="1"/>
  <c r="F25" i="9" s="1"/>
  <c r="F26" i="9" s="1"/>
  <c r="F27" i="9" s="1"/>
  <c r="F28" i="9" s="1"/>
  <c r="F29" i="9" s="1"/>
  <c r="F30" i="9" s="1"/>
  <c r="F31" i="9" s="1"/>
  <c r="F32" i="9" s="1"/>
  <c r="F33" i="9" s="1"/>
  <c r="F34" i="9" s="1"/>
  <c r="F35" i="9" s="1"/>
  <c r="F36" i="9" s="1"/>
  <c r="T22" i="9"/>
  <c r="G22" i="9"/>
  <c r="G23" i="9" s="1"/>
  <c r="G24" i="9" s="1"/>
  <c r="G25" i="9" s="1"/>
  <c r="G26" i="9" s="1"/>
  <c r="G27" i="9" s="1"/>
  <c r="G28" i="9" s="1"/>
  <c r="G29" i="9" s="1"/>
  <c r="G30" i="9" s="1"/>
  <c r="G31" i="9" s="1"/>
  <c r="G32" i="9" s="1"/>
  <c r="G33" i="9" s="1"/>
  <c r="G34" i="9" s="1"/>
  <c r="G35" i="9" s="1"/>
  <c r="G36" i="9" s="1"/>
  <c r="F22" i="9"/>
  <c r="E22" i="9"/>
  <c r="E23" i="9" s="1"/>
  <c r="E24" i="9" s="1"/>
  <c r="E25" i="9" s="1"/>
  <c r="E26" i="9" s="1"/>
  <c r="E27" i="9" s="1"/>
  <c r="E28" i="9" s="1"/>
  <c r="E29" i="9" s="1"/>
  <c r="E30" i="9" s="1"/>
  <c r="E31" i="9" s="1"/>
  <c r="E32" i="9" s="1"/>
  <c r="E33" i="9" s="1"/>
  <c r="E34" i="9" s="1"/>
  <c r="E35" i="9" s="1"/>
  <c r="E36" i="9" s="1"/>
  <c r="T21" i="9"/>
  <c r="T20" i="9"/>
  <c r="T19" i="9"/>
  <c r="T18" i="9"/>
  <c r="T17" i="9"/>
  <c r="T16" i="9"/>
  <c r="T15" i="9"/>
  <c r="T14" i="9"/>
  <c r="T13" i="9"/>
  <c r="T12" i="9"/>
  <c r="T11" i="9"/>
  <c r="T10" i="9"/>
  <c r="T9" i="9"/>
  <c r="T8" i="9"/>
  <c r="T7" i="9"/>
  <c r="T6" i="9"/>
  <c r="T5" i="9"/>
  <c r="T4" i="9"/>
  <c r="G4" i="9"/>
  <c r="G5" i="9" s="1"/>
  <c r="G6" i="9" s="1"/>
  <c r="G7" i="9" s="1"/>
  <c r="G8" i="9" s="1"/>
  <c r="G9" i="9" s="1"/>
  <c r="G10" i="9" s="1"/>
  <c r="G11" i="9" s="1"/>
  <c r="G12" i="9" s="1"/>
  <c r="G13" i="9" s="1"/>
  <c r="G14" i="9" s="1"/>
  <c r="G15" i="9" s="1"/>
  <c r="G16" i="9" s="1"/>
  <c r="G17" i="9" s="1"/>
  <c r="G18" i="9" s="1"/>
  <c r="G19" i="9" s="1"/>
  <c r="G20" i="9" s="1"/>
  <c r="F4" i="9"/>
  <c r="F5" i="9" s="1"/>
  <c r="F6" i="9" s="1"/>
  <c r="F7" i="9" s="1"/>
  <c r="F8" i="9" s="1"/>
  <c r="F9" i="9" s="1"/>
  <c r="F10" i="9" s="1"/>
  <c r="F11" i="9" s="1"/>
  <c r="F12" i="9" s="1"/>
  <c r="F13" i="9" s="1"/>
  <c r="F14" i="9" s="1"/>
  <c r="F15" i="9" s="1"/>
  <c r="F16" i="9" s="1"/>
  <c r="F17" i="9" s="1"/>
  <c r="F18" i="9" s="1"/>
  <c r="F19" i="9" s="1"/>
  <c r="F20" i="9" s="1"/>
  <c r="E4" i="9"/>
  <c r="E5" i="9" s="1"/>
  <c r="E6" i="9" s="1"/>
  <c r="E7" i="9" s="1"/>
  <c r="E8" i="9" s="1"/>
  <c r="E9" i="9" s="1"/>
  <c r="E10" i="9" s="1"/>
  <c r="E11" i="9" s="1"/>
  <c r="E12" i="9" s="1"/>
  <c r="E13" i="9" s="1"/>
  <c r="E14" i="9" s="1"/>
  <c r="E15" i="9" s="1"/>
  <c r="E16" i="9" s="1"/>
  <c r="E17" i="9" s="1"/>
  <c r="E18" i="9" s="1"/>
  <c r="E19" i="9" s="1"/>
  <c r="E20" i="9" s="1"/>
  <c r="B4" i="9"/>
  <c r="B5" i="9" s="1"/>
  <c r="B6" i="9" s="1"/>
  <c r="B7" i="9" s="1"/>
  <c r="B8" i="9" s="1"/>
  <c r="B9" i="9" s="1"/>
  <c r="B10" i="9" s="1"/>
  <c r="B11" i="9" s="1"/>
  <c r="B12" i="9" s="1"/>
  <c r="B13" i="9" s="1"/>
  <c r="B14" i="9" s="1"/>
  <c r="B15" i="9" s="1"/>
  <c r="B16" i="9" s="1"/>
  <c r="B17" i="9" s="1"/>
  <c r="B18" i="9" s="1"/>
  <c r="B19" i="9" s="1"/>
  <c r="B20" i="9" s="1"/>
  <c r="B21" i="9" s="1"/>
  <c r="B22" i="9" s="1"/>
  <c r="B23" i="9" s="1"/>
  <c r="B24" i="9" s="1"/>
  <c r="B25" i="9" s="1"/>
  <c r="B26" i="9" s="1"/>
  <c r="B27" i="9" s="1"/>
  <c r="B28" i="9" s="1"/>
  <c r="B29" i="9" s="1"/>
  <c r="B30" i="9" s="1"/>
  <c r="B31" i="9" s="1"/>
  <c r="B32" i="9" s="1"/>
  <c r="B33" i="9" s="1"/>
  <c r="B34" i="9" s="1"/>
  <c r="B35" i="9" s="1"/>
  <c r="B36" i="9" s="1"/>
  <c r="T3" i="9"/>
  <c r="D3" i="9"/>
  <c r="D4" i="9" s="1"/>
  <c r="D5" i="9" s="1"/>
  <c r="D6" i="9" s="1"/>
  <c r="D7" i="9" s="1"/>
  <c r="D8" i="9" s="1"/>
  <c r="D9" i="9" s="1"/>
  <c r="D10" i="9" s="1"/>
  <c r="D11" i="9" s="1"/>
  <c r="D12" i="9" s="1"/>
  <c r="D13" i="9" s="1"/>
  <c r="D14" i="9" s="1"/>
  <c r="D15" i="9" s="1"/>
  <c r="D16" i="9" s="1"/>
  <c r="D17" i="9" s="1"/>
  <c r="D18" i="9" s="1"/>
  <c r="D19" i="9" s="1"/>
  <c r="D20" i="9" s="1"/>
  <c r="D21" i="9" s="1"/>
  <c r="D22" i="9" s="1"/>
  <c r="D23" i="9" s="1"/>
  <c r="D24" i="9" s="1"/>
  <c r="D25" i="9" s="1"/>
  <c r="D26" i="9" s="1"/>
  <c r="D27" i="9" s="1"/>
  <c r="D28" i="9" s="1"/>
  <c r="D29" i="9" s="1"/>
  <c r="D30" i="9" s="1"/>
  <c r="D31" i="9" s="1"/>
  <c r="D32" i="9" s="1"/>
  <c r="D33" i="9" s="1"/>
  <c r="D34" i="9" s="1"/>
  <c r="D35" i="9" s="1"/>
  <c r="D36" i="9" s="1"/>
  <c r="C3" i="9"/>
  <c r="C4" i="9" s="1"/>
  <c r="C5" i="9" s="1"/>
  <c r="C6" i="9" s="1"/>
  <c r="C7" i="9" s="1"/>
  <c r="C8" i="9" s="1"/>
  <c r="C9" i="9" s="1"/>
  <c r="C10" i="9" s="1"/>
  <c r="C11" i="9" s="1"/>
  <c r="C12" i="9" s="1"/>
  <c r="C13" i="9" s="1"/>
  <c r="C14" i="9" s="1"/>
  <c r="C15" i="9" s="1"/>
  <c r="C16" i="9" s="1"/>
  <c r="C17" i="9" s="1"/>
  <c r="C18" i="9" s="1"/>
  <c r="C19" i="9" s="1"/>
  <c r="C20" i="9" s="1"/>
  <c r="C21" i="9" s="1"/>
  <c r="C22" i="9" s="1"/>
  <c r="C23" i="9" s="1"/>
  <c r="C24" i="9" s="1"/>
  <c r="C25" i="9" s="1"/>
  <c r="C26" i="9" s="1"/>
  <c r="C27" i="9" s="1"/>
  <c r="C28" i="9" s="1"/>
  <c r="C29" i="9" s="1"/>
  <c r="C30" i="9" s="1"/>
  <c r="C31" i="9" s="1"/>
  <c r="C32" i="9" s="1"/>
  <c r="C33" i="9" s="1"/>
  <c r="C34" i="9" s="1"/>
  <c r="C35" i="9" s="1"/>
  <c r="C36" i="9" s="1"/>
  <c r="H3" i="9" l="1"/>
  <c r="H4" i="9" s="1"/>
  <c r="H5" i="9" s="1"/>
  <c r="H6" i="9" s="1"/>
  <c r="H7" i="9" s="1"/>
  <c r="H8" i="9" s="1"/>
  <c r="H9" i="9" s="1"/>
  <c r="H10" i="9" s="1"/>
  <c r="H11" i="9" s="1"/>
  <c r="H12" i="9" s="1"/>
  <c r="H13" i="9" s="1"/>
  <c r="H14" i="9" s="1"/>
  <c r="H15" i="9" s="1"/>
  <c r="H16" i="9" s="1"/>
  <c r="H17" i="9" s="1"/>
  <c r="H18" i="9" s="1"/>
  <c r="H19" i="9" s="1"/>
  <c r="H20" i="9" s="1"/>
  <c r="H21" i="9" s="1"/>
  <c r="H22" i="9" s="1"/>
  <c r="H23" i="9" s="1"/>
  <c r="H24" i="9" s="1"/>
  <c r="H25" i="9" s="1"/>
  <c r="H26" i="9" s="1"/>
  <c r="H27" i="9" s="1"/>
  <c r="H28" i="9" s="1"/>
  <c r="H29" i="9" s="1"/>
  <c r="H30" i="9" s="1"/>
  <c r="H31" i="9" s="1"/>
  <c r="H32" i="9" s="1"/>
  <c r="H33" i="9" s="1"/>
  <c r="H34" i="9" s="1"/>
  <c r="H35" i="9" s="1"/>
  <c r="H36" i="9" s="1"/>
  <c r="T40" i="8"/>
  <c r="T39" i="8"/>
  <c r="T38" i="8"/>
  <c r="T37" i="8"/>
  <c r="T36" i="8"/>
  <c r="T35" i="8"/>
  <c r="T34" i="8"/>
  <c r="T33" i="8"/>
  <c r="T32" i="8"/>
  <c r="T31" i="8"/>
  <c r="T30" i="8"/>
  <c r="T29" i="8"/>
  <c r="T28" i="8"/>
  <c r="T27" i="8"/>
  <c r="T26" i="8"/>
  <c r="T25" i="8"/>
  <c r="T24" i="8"/>
  <c r="T23" i="8"/>
  <c r="T22" i="8"/>
  <c r="T21" i="8"/>
  <c r="F21" i="8"/>
  <c r="F22" i="8" s="1"/>
  <c r="F23" i="8" s="1"/>
  <c r="F24" i="8" s="1"/>
  <c r="F25" i="8" s="1"/>
  <c r="F26" i="8" s="1"/>
  <c r="F27" i="8" s="1"/>
  <c r="F28" i="8" s="1"/>
  <c r="F29" i="8" s="1"/>
  <c r="F30" i="8" s="1"/>
  <c r="F31" i="8" s="1"/>
  <c r="F32" i="8" s="1"/>
  <c r="F33" i="8" s="1"/>
  <c r="F34" i="8" s="1"/>
  <c r="F35" i="8" s="1"/>
  <c r="F36" i="8" s="1"/>
  <c r="F37" i="8" s="1"/>
  <c r="F38" i="8" s="1"/>
  <c r="F39" i="8" s="1"/>
  <c r="F40" i="8" s="1"/>
  <c r="E21" i="8"/>
  <c r="E22" i="8" s="1"/>
  <c r="E23" i="8" s="1"/>
  <c r="E24" i="8" s="1"/>
  <c r="E25" i="8" s="1"/>
  <c r="E26" i="8" s="1"/>
  <c r="E27" i="8" s="1"/>
  <c r="E28" i="8" s="1"/>
  <c r="E29" i="8" s="1"/>
  <c r="E30" i="8" s="1"/>
  <c r="E31" i="8" s="1"/>
  <c r="E32" i="8" s="1"/>
  <c r="E33" i="8" s="1"/>
  <c r="E34" i="8" s="1"/>
  <c r="E35" i="8" s="1"/>
  <c r="E36" i="8" s="1"/>
  <c r="E37" i="8" s="1"/>
  <c r="E38" i="8" s="1"/>
  <c r="E39" i="8" s="1"/>
  <c r="E40" i="8" s="1"/>
  <c r="T20" i="8"/>
  <c r="H20" i="8"/>
  <c r="H21" i="8" s="1"/>
  <c r="H22" i="8" s="1"/>
  <c r="H23" i="8" s="1"/>
  <c r="H24" i="8" s="1"/>
  <c r="H25" i="8" s="1"/>
  <c r="H26" i="8" s="1"/>
  <c r="H27" i="8" s="1"/>
  <c r="H28" i="8" s="1"/>
  <c r="H29" i="8" s="1"/>
  <c r="H30" i="8" s="1"/>
  <c r="H31" i="8" s="1"/>
  <c r="H32" i="8" s="1"/>
  <c r="H33" i="8" s="1"/>
  <c r="H34" i="8" s="1"/>
  <c r="H35" i="8" s="1"/>
  <c r="H36" i="8" s="1"/>
  <c r="H37" i="8" s="1"/>
  <c r="H38" i="8" s="1"/>
  <c r="H39" i="8" s="1"/>
  <c r="H40" i="8" s="1"/>
  <c r="G20" i="8"/>
  <c r="G21" i="8" s="1"/>
  <c r="G22" i="8" s="1"/>
  <c r="G23" i="8" s="1"/>
  <c r="G24" i="8" s="1"/>
  <c r="G25" i="8" s="1"/>
  <c r="G26" i="8" s="1"/>
  <c r="G27" i="8" s="1"/>
  <c r="G28" i="8" s="1"/>
  <c r="G29" i="8" s="1"/>
  <c r="G30" i="8" s="1"/>
  <c r="G31" i="8" s="1"/>
  <c r="G32" i="8" s="1"/>
  <c r="G33" i="8" s="1"/>
  <c r="G34" i="8" s="1"/>
  <c r="G35" i="8" s="1"/>
  <c r="G36" i="8" s="1"/>
  <c r="G37" i="8" s="1"/>
  <c r="G38" i="8" s="1"/>
  <c r="G39" i="8" s="1"/>
  <c r="G40" i="8" s="1"/>
  <c r="F20" i="8"/>
  <c r="E20" i="8"/>
  <c r="T19" i="8"/>
  <c r="H19" i="8"/>
  <c r="T18" i="8"/>
  <c r="T17" i="8"/>
  <c r="T16" i="8"/>
  <c r="T15" i="8"/>
  <c r="T14" i="8"/>
  <c r="T13" i="8"/>
  <c r="T12" i="8"/>
  <c r="T11" i="8"/>
  <c r="T10" i="8"/>
  <c r="T9" i="8"/>
  <c r="T8" i="8"/>
  <c r="T7" i="8"/>
  <c r="T6" i="8"/>
  <c r="T5" i="8"/>
  <c r="T4" i="8"/>
  <c r="G4" i="8"/>
  <c r="G5" i="8" s="1"/>
  <c r="G6" i="8" s="1"/>
  <c r="G7" i="8" s="1"/>
  <c r="G8" i="8" s="1"/>
  <c r="G9" i="8" s="1"/>
  <c r="G10" i="8" s="1"/>
  <c r="G11" i="8" s="1"/>
  <c r="G12" i="8" s="1"/>
  <c r="G13" i="8" s="1"/>
  <c r="G14" i="8" s="1"/>
  <c r="G15" i="8" s="1"/>
  <c r="G16" i="8" s="1"/>
  <c r="G17" i="8" s="1"/>
  <c r="G18" i="8" s="1"/>
  <c r="F4" i="8"/>
  <c r="F5" i="8" s="1"/>
  <c r="F6" i="8" s="1"/>
  <c r="F7" i="8" s="1"/>
  <c r="F8" i="8" s="1"/>
  <c r="F9" i="8" s="1"/>
  <c r="F10" i="8" s="1"/>
  <c r="F11" i="8" s="1"/>
  <c r="F12" i="8" s="1"/>
  <c r="F13" i="8" s="1"/>
  <c r="F14" i="8" s="1"/>
  <c r="F15" i="8" s="1"/>
  <c r="F16" i="8" s="1"/>
  <c r="F17" i="8" s="1"/>
  <c r="F18" i="8" s="1"/>
  <c r="E4" i="8"/>
  <c r="E5" i="8" s="1"/>
  <c r="E6" i="8" s="1"/>
  <c r="E7" i="8" s="1"/>
  <c r="E8" i="8" s="1"/>
  <c r="E9" i="8" s="1"/>
  <c r="E10" i="8" s="1"/>
  <c r="E11" i="8" s="1"/>
  <c r="E12" i="8" s="1"/>
  <c r="E13" i="8" s="1"/>
  <c r="E14" i="8" s="1"/>
  <c r="E15" i="8" s="1"/>
  <c r="E16" i="8" s="1"/>
  <c r="E17" i="8" s="1"/>
  <c r="E18" i="8" s="1"/>
  <c r="B4" i="8"/>
  <c r="B5" i="8" s="1"/>
  <c r="B6" i="8" s="1"/>
  <c r="B7" i="8" s="1"/>
  <c r="B8" i="8" s="1"/>
  <c r="B9" i="8" s="1"/>
  <c r="B10" i="8" s="1"/>
  <c r="B11" i="8" s="1"/>
  <c r="B12" i="8" s="1"/>
  <c r="B13" i="8" s="1"/>
  <c r="B14" i="8" s="1"/>
  <c r="B15" i="8" s="1"/>
  <c r="B16" i="8" s="1"/>
  <c r="B17" i="8" s="1"/>
  <c r="B18" i="8" s="1"/>
  <c r="B19" i="8" s="1"/>
  <c r="B20" i="8" s="1"/>
  <c r="B21" i="8" s="1"/>
  <c r="B22" i="8" s="1"/>
  <c r="B23" i="8" s="1"/>
  <c r="B24" i="8" s="1"/>
  <c r="B25" i="8" s="1"/>
  <c r="B26" i="8" s="1"/>
  <c r="B27" i="8" s="1"/>
  <c r="B28" i="8" s="1"/>
  <c r="B29" i="8" s="1"/>
  <c r="B30" i="8" s="1"/>
  <c r="B31" i="8" s="1"/>
  <c r="B32" i="8" s="1"/>
  <c r="B33" i="8" s="1"/>
  <c r="B34" i="8" s="1"/>
  <c r="B35" i="8" s="1"/>
  <c r="B36" i="8" s="1"/>
  <c r="B37" i="8" s="1"/>
  <c r="B38" i="8" s="1"/>
  <c r="B39" i="8" s="1"/>
  <c r="B40" i="8" s="1"/>
  <c r="T3" i="8"/>
  <c r="D3" i="8"/>
  <c r="D4" i="8" s="1"/>
  <c r="D5" i="8" s="1"/>
  <c r="D6" i="8" s="1"/>
  <c r="D7" i="8" s="1"/>
  <c r="D8" i="8" s="1"/>
  <c r="D9" i="8" s="1"/>
  <c r="D10" i="8" s="1"/>
  <c r="D11" i="8" s="1"/>
  <c r="D12" i="8" s="1"/>
  <c r="D13" i="8" s="1"/>
  <c r="D14" i="8" s="1"/>
  <c r="D15" i="8" s="1"/>
  <c r="D16" i="8" s="1"/>
  <c r="D17" i="8" s="1"/>
  <c r="D18" i="8" s="1"/>
  <c r="D19" i="8" s="1"/>
  <c r="D20" i="8" s="1"/>
  <c r="D21" i="8" s="1"/>
  <c r="D22" i="8" s="1"/>
  <c r="D23" i="8" s="1"/>
  <c r="D24" i="8" s="1"/>
  <c r="D25" i="8" s="1"/>
  <c r="D26" i="8" s="1"/>
  <c r="D27" i="8" s="1"/>
  <c r="D28" i="8" s="1"/>
  <c r="D29" i="8" s="1"/>
  <c r="D30" i="8" s="1"/>
  <c r="D31" i="8" s="1"/>
  <c r="D32" i="8" s="1"/>
  <c r="D33" i="8" s="1"/>
  <c r="D34" i="8" s="1"/>
  <c r="D35" i="8" s="1"/>
  <c r="D36" i="8" s="1"/>
  <c r="D37" i="8" s="1"/>
  <c r="D38" i="8" s="1"/>
  <c r="D39" i="8" s="1"/>
  <c r="D40" i="8" s="1"/>
  <c r="C3" i="8"/>
  <c r="H3" i="8" s="1"/>
  <c r="H4" i="8" s="1"/>
  <c r="H5" i="8" s="1"/>
  <c r="H6" i="8" s="1"/>
  <c r="H7" i="8" s="1"/>
  <c r="H8" i="8" s="1"/>
  <c r="H9" i="8" s="1"/>
  <c r="H10" i="8" s="1"/>
  <c r="H11" i="8" s="1"/>
  <c r="H12" i="8" s="1"/>
  <c r="H13" i="8" s="1"/>
  <c r="H14" i="8" s="1"/>
  <c r="H15" i="8" s="1"/>
  <c r="H16" i="8" s="1"/>
  <c r="H17" i="8" s="1"/>
  <c r="H18" i="8" s="1"/>
  <c r="C4" i="8" l="1"/>
  <c r="C5" i="8" s="1"/>
  <c r="C6" i="8" s="1"/>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s="1"/>
  <c r="C30" i="8" s="1"/>
  <c r="C31" i="8" s="1"/>
  <c r="C32" i="8" s="1"/>
  <c r="C33" i="8" s="1"/>
  <c r="C34" i="8" s="1"/>
  <c r="C35" i="8" s="1"/>
  <c r="C36" i="8" s="1"/>
  <c r="C37" i="8" s="1"/>
  <c r="C38" i="8" s="1"/>
  <c r="C39" i="8" s="1"/>
  <c r="C40" i="8" s="1"/>
  <c r="T19" i="7" l="1"/>
  <c r="T18" i="7"/>
  <c r="T17" i="7"/>
  <c r="T16" i="7"/>
  <c r="T15" i="7"/>
  <c r="T14" i="7"/>
  <c r="T13" i="7"/>
  <c r="T12" i="7"/>
  <c r="T11" i="7"/>
  <c r="T10" i="7"/>
  <c r="T9" i="7"/>
  <c r="T8" i="7"/>
  <c r="T7" i="7"/>
  <c r="T6" i="7"/>
  <c r="T5" i="7"/>
  <c r="T4" i="7"/>
  <c r="G4" i="7"/>
  <c r="G5" i="7" s="1"/>
  <c r="G6" i="7" s="1"/>
  <c r="G7" i="7" s="1"/>
  <c r="G8" i="7" s="1"/>
  <c r="G9" i="7" s="1"/>
  <c r="G10" i="7" s="1"/>
  <c r="G11" i="7" s="1"/>
  <c r="G12" i="7" s="1"/>
  <c r="G13" i="7" s="1"/>
  <c r="G14" i="7" s="1"/>
  <c r="G15" i="7" s="1"/>
  <c r="G16" i="7" s="1"/>
  <c r="G17" i="7" s="1"/>
  <c r="G18" i="7" s="1"/>
  <c r="G19" i="7" s="1"/>
  <c r="F4" i="7"/>
  <c r="F5" i="7" s="1"/>
  <c r="F6" i="7" s="1"/>
  <c r="F7" i="7" s="1"/>
  <c r="F8" i="7" s="1"/>
  <c r="F9" i="7" s="1"/>
  <c r="F10" i="7" s="1"/>
  <c r="F11" i="7" s="1"/>
  <c r="F12" i="7" s="1"/>
  <c r="F13" i="7" s="1"/>
  <c r="F14" i="7" s="1"/>
  <c r="F15" i="7" s="1"/>
  <c r="F16" i="7" s="1"/>
  <c r="F17" i="7" s="1"/>
  <c r="F18" i="7" s="1"/>
  <c r="F19" i="7" s="1"/>
  <c r="E4" i="7"/>
  <c r="E5" i="7" s="1"/>
  <c r="E6" i="7" s="1"/>
  <c r="E7" i="7" s="1"/>
  <c r="E8" i="7" s="1"/>
  <c r="E9" i="7" s="1"/>
  <c r="E10" i="7" s="1"/>
  <c r="E11" i="7" s="1"/>
  <c r="E12" i="7" s="1"/>
  <c r="E13" i="7" s="1"/>
  <c r="E14" i="7" s="1"/>
  <c r="E15" i="7" s="1"/>
  <c r="E16" i="7" s="1"/>
  <c r="E17" i="7" s="1"/>
  <c r="E18" i="7" s="1"/>
  <c r="E19" i="7" s="1"/>
  <c r="B4" i="7"/>
  <c r="B5" i="7" s="1"/>
  <c r="B6" i="7" s="1"/>
  <c r="B7" i="7" s="1"/>
  <c r="B8" i="7" s="1"/>
  <c r="B9" i="7" s="1"/>
  <c r="B10" i="7" s="1"/>
  <c r="B11" i="7" s="1"/>
  <c r="B12" i="7" s="1"/>
  <c r="B13" i="7" s="1"/>
  <c r="B14" i="7" s="1"/>
  <c r="B15" i="7" s="1"/>
  <c r="B16" i="7" s="1"/>
  <c r="B17" i="7" s="1"/>
  <c r="B18" i="7" s="1"/>
  <c r="B19" i="7" s="1"/>
  <c r="T3" i="7"/>
  <c r="D3" i="7"/>
  <c r="D4" i="7" s="1"/>
  <c r="D5" i="7" s="1"/>
  <c r="D6" i="7" s="1"/>
  <c r="D7" i="7" s="1"/>
  <c r="D8" i="7" s="1"/>
  <c r="D9" i="7" s="1"/>
  <c r="D10" i="7" s="1"/>
  <c r="D11" i="7" s="1"/>
  <c r="D12" i="7" s="1"/>
  <c r="D13" i="7" s="1"/>
  <c r="D14" i="7" s="1"/>
  <c r="D15" i="7" s="1"/>
  <c r="D16" i="7" s="1"/>
  <c r="D17" i="7" s="1"/>
  <c r="D18" i="7" s="1"/>
  <c r="D19" i="7" s="1"/>
  <c r="C3" i="7"/>
  <c r="H3" i="7" s="1"/>
  <c r="H4" i="7" s="1"/>
  <c r="H5" i="7" s="1"/>
  <c r="H6" i="7" s="1"/>
  <c r="H7" i="7" s="1"/>
  <c r="H8" i="7" s="1"/>
  <c r="H9" i="7" s="1"/>
  <c r="H10" i="7" s="1"/>
  <c r="H11" i="7" s="1"/>
  <c r="H12" i="7" s="1"/>
  <c r="H13" i="7" s="1"/>
  <c r="H14" i="7" s="1"/>
  <c r="H15" i="7" s="1"/>
  <c r="H16" i="7" s="1"/>
  <c r="H17" i="7" s="1"/>
  <c r="H18" i="7" s="1"/>
  <c r="H19" i="7" s="1"/>
  <c r="C4" i="7" l="1"/>
  <c r="C5" i="7" s="1"/>
  <c r="C6" i="7" s="1"/>
  <c r="C7" i="7" s="1"/>
  <c r="C8" i="7" s="1"/>
  <c r="C9" i="7" s="1"/>
  <c r="C10" i="7" s="1"/>
  <c r="C11" i="7" s="1"/>
  <c r="C12" i="7" s="1"/>
  <c r="C13" i="7" s="1"/>
  <c r="C14" i="7" s="1"/>
  <c r="C15" i="7" s="1"/>
  <c r="C16" i="7" s="1"/>
  <c r="C17" i="7" s="1"/>
  <c r="C18" i="7" s="1"/>
  <c r="C19" i="7" s="1"/>
  <c r="T37" i="6"/>
  <c r="T36" i="6"/>
  <c r="T35" i="6"/>
  <c r="T34" i="6"/>
  <c r="T33" i="6"/>
  <c r="T32" i="6"/>
  <c r="T31" i="6"/>
  <c r="T30" i="6"/>
  <c r="T29" i="6"/>
  <c r="T28" i="6"/>
  <c r="T27" i="6"/>
  <c r="T26" i="6"/>
  <c r="T25" i="6"/>
  <c r="T24" i="6"/>
  <c r="T23" i="6"/>
  <c r="T22" i="6"/>
  <c r="T21" i="6"/>
  <c r="T20" i="6"/>
  <c r="E20" i="6"/>
  <c r="E21" i="6" s="1"/>
  <c r="E22" i="6" s="1"/>
  <c r="E23" i="6" s="1"/>
  <c r="E24" i="6" s="1"/>
  <c r="E25" i="6" s="1"/>
  <c r="E26" i="6" s="1"/>
  <c r="E27" i="6" s="1"/>
  <c r="E28" i="6" s="1"/>
  <c r="E29" i="6" s="1"/>
  <c r="E30" i="6" s="1"/>
  <c r="E31" i="6" s="1"/>
  <c r="E32" i="6" s="1"/>
  <c r="E33" i="6" s="1"/>
  <c r="E34" i="6" s="1"/>
  <c r="E35" i="6" s="1"/>
  <c r="E36" i="6" s="1"/>
  <c r="E37" i="6" s="1"/>
  <c r="T19" i="6"/>
  <c r="T18" i="6"/>
  <c r="T17" i="6"/>
  <c r="T16" i="6"/>
  <c r="T15" i="6"/>
  <c r="T14" i="6"/>
  <c r="T13" i="6"/>
  <c r="T12" i="6"/>
  <c r="T11" i="6"/>
  <c r="T10" i="6"/>
  <c r="T9" i="6"/>
  <c r="T8" i="6"/>
  <c r="F8" i="6"/>
  <c r="F9" i="6" s="1"/>
  <c r="F10" i="6" s="1"/>
  <c r="F11" i="6" s="1"/>
  <c r="F12" i="6" s="1"/>
  <c r="F13" i="6" s="1"/>
  <c r="F14" i="6" s="1"/>
  <c r="F15" i="6" s="1"/>
  <c r="F16" i="6" s="1"/>
  <c r="F17" i="6" s="1"/>
  <c r="F18" i="6" s="1"/>
  <c r="F19" i="6" s="1"/>
  <c r="F20" i="6" s="1"/>
  <c r="F21" i="6" s="1"/>
  <c r="F22" i="6" s="1"/>
  <c r="F23" i="6" s="1"/>
  <c r="F24" i="6" s="1"/>
  <c r="F25" i="6" s="1"/>
  <c r="F26" i="6" s="1"/>
  <c r="F27" i="6" s="1"/>
  <c r="F28" i="6" s="1"/>
  <c r="F29" i="6" s="1"/>
  <c r="F30" i="6" s="1"/>
  <c r="F31" i="6" s="1"/>
  <c r="F32" i="6" s="1"/>
  <c r="F33" i="6" s="1"/>
  <c r="F34" i="6" s="1"/>
  <c r="F35" i="6" s="1"/>
  <c r="F36" i="6" s="1"/>
  <c r="F37" i="6" s="1"/>
  <c r="T7" i="6"/>
  <c r="T6" i="6"/>
  <c r="T5" i="6"/>
  <c r="E5" i="6"/>
  <c r="E6" i="6" s="1"/>
  <c r="E7" i="6" s="1"/>
  <c r="E8" i="6" s="1"/>
  <c r="E9" i="6" s="1"/>
  <c r="E10" i="6" s="1"/>
  <c r="E11" i="6" s="1"/>
  <c r="E12" i="6" s="1"/>
  <c r="E13" i="6" s="1"/>
  <c r="E14" i="6" s="1"/>
  <c r="E15" i="6" s="1"/>
  <c r="E16" i="6" s="1"/>
  <c r="E17" i="6" s="1"/>
  <c r="E18" i="6" s="1"/>
  <c r="B5" i="6"/>
  <c r="B6" i="6" s="1"/>
  <c r="B7" i="6" s="1"/>
  <c r="B8" i="6" s="1"/>
  <c r="B9" i="6" s="1"/>
  <c r="B10" i="6" s="1"/>
  <c r="B11" i="6" s="1"/>
  <c r="B12" i="6" s="1"/>
  <c r="B13" i="6" s="1"/>
  <c r="B14" i="6" s="1"/>
  <c r="B15" i="6" s="1"/>
  <c r="B16" i="6" s="1"/>
  <c r="B17" i="6" s="1"/>
  <c r="B18" i="6" s="1"/>
  <c r="B19" i="6" s="1"/>
  <c r="B20" i="6" s="1"/>
  <c r="B21" i="6" s="1"/>
  <c r="B22" i="6" s="1"/>
  <c r="B23" i="6" s="1"/>
  <c r="B24" i="6" s="1"/>
  <c r="B25" i="6" s="1"/>
  <c r="B26" i="6" s="1"/>
  <c r="B27" i="6" s="1"/>
  <c r="B28" i="6" s="1"/>
  <c r="B29" i="6" s="1"/>
  <c r="B30" i="6" s="1"/>
  <c r="B31" i="6" s="1"/>
  <c r="B32" i="6" s="1"/>
  <c r="B33" i="6" s="1"/>
  <c r="B34" i="6" s="1"/>
  <c r="B35" i="6" s="1"/>
  <c r="B36" i="6" s="1"/>
  <c r="B37" i="6" s="1"/>
  <c r="T4" i="6"/>
  <c r="G4" i="6"/>
  <c r="G5" i="6" s="1"/>
  <c r="G6" i="6" s="1"/>
  <c r="G7" i="6" s="1"/>
  <c r="G8" i="6" s="1"/>
  <c r="G9" i="6" s="1"/>
  <c r="G10" i="6" s="1"/>
  <c r="G11" i="6" s="1"/>
  <c r="G12" i="6" s="1"/>
  <c r="G13" i="6" s="1"/>
  <c r="G14" i="6" s="1"/>
  <c r="G15" i="6" s="1"/>
  <c r="G16" i="6" s="1"/>
  <c r="G17" i="6" s="1"/>
  <c r="G18" i="6" s="1"/>
  <c r="G19" i="6" s="1"/>
  <c r="G20" i="6" s="1"/>
  <c r="G21" i="6" s="1"/>
  <c r="G22" i="6" s="1"/>
  <c r="G23" i="6" s="1"/>
  <c r="G24" i="6" s="1"/>
  <c r="G25" i="6" s="1"/>
  <c r="G26" i="6" s="1"/>
  <c r="G27" i="6" s="1"/>
  <c r="G28" i="6" s="1"/>
  <c r="G29" i="6" s="1"/>
  <c r="G30" i="6" s="1"/>
  <c r="G31" i="6" s="1"/>
  <c r="G32" i="6" s="1"/>
  <c r="G33" i="6" s="1"/>
  <c r="G34" i="6" s="1"/>
  <c r="G35" i="6" s="1"/>
  <c r="G36" i="6" s="1"/>
  <c r="G37" i="6" s="1"/>
  <c r="F4" i="6"/>
  <c r="F5" i="6" s="1"/>
  <c r="F6" i="6" s="1"/>
  <c r="F7" i="6" s="1"/>
  <c r="E4" i="6"/>
  <c r="B4" i="6"/>
  <c r="T3" i="6"/>
  <c r="D3" i="6"/>
  <c r="D4" i="6" s="1"/>
  <c r="D5" i="6" s="1"/>
  <c r="D6" i="6" s="1"/>
  <c r="D7" i="6" s="1"/>
  <c r="D8" i="6" s="1"/>
  <c r="D9" i="6" s="1"/>
  <c r="D10" i="6" s="1"/>
  <c r="D11" i="6" s="1"/>
  <c r="D12" i="6" s="1"/>
  <c r="D13" i="6" s="1"/>
  <c r="D14" i="6" s="1"/>
  <c r="D15" i="6" s="1"/>
  <c r="D16" i="6" s="1"/>
  <c r="D17" i="6" s="1"/>
  <c r="D18" i="6" s="1"/>
  <c r="D19" i="6" s="1"/>
  <c r="D20" i="6" s="1"/>
  <c r="D21" i="6" s="1"/>
  <c r="D22" i="6" s="1"/>
  <c r="D23" i="6" s="1"/>
  <c r="D24" i="6" s="1"/>
  <c r="D25" i="6" s="1"/>
  <c r="D26" i="6" s="1"/>
  <c r="D27" i="6" s="1"/>
  <c r="D28" i="6" s="1"/>
  <c r="D29" i="6" s="1"/>
  <c r="D30" i="6" s="1"/>
  <c r="D31" i="6" s="1"/>
  <c r="D32" i="6" s="1"/>
  <c r="D33" i="6" s="1"/>
  <c r="D34" i="6" s="1"/>
  <c r="D35" i="6" s="1"/>
  <c r="D36" i="6" s="1"/>
  <c r="D37" i="6" s="1"/>
  <c r="C3" i="6"/>
  <c r="H3" i="6" s="1"/>
  <c r="H4" i="6" s="1"/>
  <c r="H5" i="6" s="1"/>
  <c r="H6" i="6" s="1"/>
  <c r="H7" i="6" s="1"/>
  <c r="H8" i="6" s="1"/>
  <c r="H9" i="6" s="1"/>
  <c r="H10" i="6" s="1"/>
  <c r="H11" i="6" s="1"/>
  <c r="H12" i="6" s="1"/>
  <c r="H13" i="6" s="1"/>
  <c r="H14" i="6" s="1"/>
  <c r="H15" i="6" s="1"/>
  <c r="H16" i="6" s="1"/>
  <c r="H17" i="6" s="1"/>
  <c r="H18" i="6" s="1"/>
  <c r="H19" i="6" s="1"/>
  <c r="H20" i="6" s="1"/>
  <c r="H21" i="6" s="1"/>
  <c r="H22" i="6" s="1"/>
  <c r="H23" i="6" s="1"/>
  <c r="H24" i="6" s="1"/>
  <c r="H25" i="6" s="1"/>
  <c r="H26" i="6" s="1"/>
  <c r="H27" i="6" s="1"/>
  <c r="H28" i="6" s="1"/>
  <c r="H29" i="6" s="1"/>
  <c r="H30" i="6" s="1"/>
  <c r="H31" i="6" s="1"/>
  <c r="H32" i="6" s="1"/>
  <c r="H33" i="6" s="1"/>
  <c r="H34" i="6" s="1"/>
  <c r="H35" i="6" s="1"/>
  <c r="H36" i="6" s="1"/>
  <c r="H37" i="6" s="1"/>
  <c r="C4" i="6" l="1"/>
  <c r="C5" i="6" s="1"/>
  <c r="C6" i="6" s="1"/>
  <c r="C7" i="6" s="1"/>
  <c r="C8" i="6" s="1"/>
  <c r="C9" i="6" s="1"/>
  <c r="C10" i="6" s="1"/>
  <c r="C11" i="6" s="1"/>
  <c r="C12" i="6" s="1"/>
  <c r="C13" i="6" s="1"/>
  <c r="C14" i="6" s="1"/>
  <c r="C15" i="6" s="1"/>
  <c r="C16" i="6" s="1"/>
  <c r="C17" i="6" s="1"/>
  <c r="C18" i="6" s="1"/>
  <c r="C19" i="6" s="1"/>
  <c r="C20" i="6" s="1"/>
  <c r="C21" i="6" s="1"/>
  <c r="C22" i="6" s="1"/>
  <c r="C23" i="6" s="1"/>
  <c r="C24" i="6" s="1"/>
  <c r="C25" i="6" s="1"/>
  <c r="C26" i="6" s="1"/>
  <c r="C27" i="6" s="1"/>
  <c r="C28" i="6" s="1"/>
  <c r="C29" i="6" s="1"/>
  <c r="C30" i="6" s="1"/>
  <c r="C31" i="6" s="1"/>
  <c r="C32" i="6" s="1"/>
  <c r="C33" i="6" s="1"/>
  <c r="C34" i="6" s="1"/>
  <c r="C35" i="6" s="1"/>
  <c r="C36" i="6" s="1"/>
  <c r="C37" i="6" s="1"/>
  <c r="T91" i="5"/>
  <c r="T90" i="5"/>
  <c r="T89" i="5"/>
  <c r="T88" i="5"/>
  <c r="T87" i="5"/>
  <c r="T86" i="5"/>
  <c r="T85" i="5"/>
  <c r="T84" i="5"/>
  <c r="T83" i="5"/>
  <c r="T82" i="5"/>
  <c r="T81" i="5"/>
  <c r="T80" i="5"/>
  <c r="T79" i="5"/>
  <c r="T78" i="5"/>
  <c r="T77" i="5"/>
  <c r="T76" i="5"/>
  <c r="T75" i="5"/>
  <c r="T74" i="5"/>
  <c r="T73" i="5"/>
  <c r="T72" i="5"/>
  <c r="T71" i="5"/>
  <c r="T70" i="5"/>
  <c r="T69" i="5"/>
  <c r="E69" i="5"/>
  <c r="E70" i="5" s="1"/>
  <c r="E71" i="5" s="1"/>
  <c r="E72" i="5" s="1"/>
  <c r="E73" i="5" s="1"/>
  <c r="E74" i="5" s="1"/>
  <c r="E75" i="5" s="1"/>
  <c r="E76" i="5" s="1"/>
  <c r="E77" i="5" s="1"/>
  <c r="E78" i="5" s="1"/>
  <c r="E79" i="5" s="1"/>
  <c r="E80" i="5" s="1"/>
  <c r="E81" i="5" s="1"/>
  <c r="E82" i="5" s="1"/>
  <c r="E83" i="5" s="1"/>
  <c r="E84" i="5" s="1"/>
  <c r="E85" i="5" s="1"/>
  <c r="E86" i="5" s="1"/>
  <c r="E87" i="5" s="1"/>
  <c r="E88" i="5" s="1"/>
  <c r="E89" i="5" s="1"/>
  <c r="E90" i="5" s="1"/>
  <c r="E91" i="5" s="1"/>
  <c r="T68" i="5"/>
  <c r="E68" i="5"/>
  <c r="T67" i="5"/>
  <c r="T66" i="5"/>
  <c r="T65" i="5"/>
  <c r="T64" i="5"/>
  <c r="T63" i="5"/>
  <c r="T62" i="5"/>
  <c r="T61" i="5"/>
  <c r="T60" i="5"/>
  <c r="T59" i="5"/>
  <c r="T58" i="5"/>
  <c r="T57" i="5"/>
  <c r="T56" i="5"/>
  <c r="T55" i="5"/>
  <c r="T54" i="5"/>
  <c r="T53" i="5"/>
  <c r="T52" i="5"/>
  <c r="T51" i="5"/>
  <c r="T50" i="5"/>
  <c r="T49" i="5"/>
  <c r="T48" i="5"/>
  <c r="T47" i="5"/>
  <c r="E47" i="5"/>
  <c r="E48" i="5" s="1"/>
  <c r="E49" i="5" s="1"/>
  <c r="E50" i="5" s="1"/>
  <c r="E51" i="5" s="1"/>
  <c r="E52" i="5" s="1"/>
  <c r="E53" i="5" s="1"/>
  <c r="E54" i="5" s="1"/>
  <c r="E55" i="5" s="1"/>
  <c r="E56" i="5" s="1"/>
  <c r="E57" i="5" s="1"/>
  <c r="E58" i="5" s="1"/>
  <c r="E59" i="5" s="1"/>
  <c r="E60" i="5" s="1"/>
  <c r="E61" i="5" s="1"/>
  <c r="E62" i="5" s="1"/>
  <c r="E63" i="5" s="1"/>
  <c r="E64" i="5" s="1"/>
  <c r="E65" i="5" s="1"/>
  <c r="E66" i="5" s="1"/>
  <c r="T46" i="5"/>
  <c r="T45" i="5"/>
  <c r="T44" i="5"/>
  <c r="T43" i="5"/>
  <c r="T42" i="5"/>
  <c r="T41" i="5"/>
  <c r="T40" i="5"/>
  <c r="T39" i="5"/>
  <c r="T38" i="5"/>
  <c r="T37" i="5"/>
  <c r="T36" i="5"/>
  <c r="T35" i="5"/>
  <c r="T34" i="5"/>
  <c r="T33" i="5"/>
  <c r="T32" i="5"/>
  <c r="T31" i="5"/>
  <c r="T30" i="5"/>
  <c r="T29" i="5"/>
  <c r="T28" i="5"/>
  <c r="T27" i="5"/>
  <c r="T26" i="5"/>
  <c r="T25" i="5"/>
  <c r="T24" i="5"/>
  <c r="E24" i="5"/>
  <c r="E25" i="5" s="1"/>
  <c r="E26" i="5" s="1"/>
  <c r="E27" i="5" s="1"/>
  <c r="E28" i="5" s="1"/>
  <c r="E29" i="5" s="1"/>
  <c r="E30" i="5" s="1"/>
  <c r="E31" i="5" s="1"/>
  <c r="E32" i="5" s="1"/>
  <c r="E33" i="5" s="1"/>
  <c r="E34" i="5" s="1"/>
  <c r="E35" i="5" s="1"/>
  <c r="E36" i="5" s="1"/>
  <c r="E37" i="5" s="1"/>
  <c r="E38" i="5" s="1"/>
  <c r="E39" i="5" s="1"/>
  <c r="E40" i="5" s="1"/>
  <c r="E41" i="5" s="1"/>
  <c r="E42" i="5" s="1"/>
  <c r="E43" i="5" s="1"/>
  <c r="E44" i="5" s="1"/>
  <c r="E45" i="5" s="1"/>
  <c r="T23" i="5"/>
  <c r="T22" i="5"/>
  <c r="H22" i="5"/>
  <c r="H23" i="5" s="1"/>
  <c r="H24" i="5" s="1"/>
  <c r="H25" i="5" s="1"/>
  <c r="H26" i="5" s="1"/>
  <c r="H27" i="5" s="1"/>
  <c r="H28" i="5" s="1"/>
  <c r="H29" i="5" s="1"/>
  <c r="H30" i="5" s="1"/>
  <c r="H31" i="5" s="1"/>
  <c r="H32" i="5" s="1"/>
  <c r="H33" i="5" s="1"/>
  <c r="H34" i="5" s="1"/>
  <c r="H35" i="5" s="1"/>
  <c r="H36" i="5" s="1"/>
  <c r="H37" i="5" s="1"/>
  <c r="H38" i="5" s="1"/>
  <c r="H39" i="5" s="1"/>
  <c r="H40" i="5" s="1"/>
  <c r="H41" i="5" s="1"/>
  <c r="H42" i="5" s="1"/>
  <c r="H43" i="5" s="1"/>
  <c r="H44" i="5" s="1"/>
  <c r="H45" i="5" s="1"/>
  <c r="H46" i="5" s="1"/>
  <c r="H47" i="5" s="1"/>
  <c r="H48" i="5" s="1"/>
  <c r="H49" i="5" s="1"/>
  <c r="H50" i="5" s="1"/>
  <c r="H51" i="5" s="1"/>
  <c r="H52" i="5" s="1"/>
  <c r="H53" i="5" s="1"/>
  <c r="H54" i="5" s="1"/>
  <c r="H55" i="5" s="1"/>
  <c r="H56" i="5" s="1"/>
  <c r="H57" i="5" s="1"/>
  <c r="H58" i="5" s="1"/>
  <c r="H59" i="5" s="1"/>
  <c r="H60" i="5" s="1"/>
  <c r="H61" i="5" s="1"/>
  <c r="H62" i="5" s="1"/>
  <c r="H63" i="5" s="1"/>
  <c r="H64" i="5" s="1"/>
  <c r="H65" i="5" s="1"/>
  <c r="H66" i="5" s="1"/>
  <c r="H67" i="5" s="1"/>
  <c r="H68" i="5" s="1"/>
  <c r="H69" i="5" s="1"/>
  <c r="H70" i="5" s="1"/>
  <c r="H71" i="5" s="1"/>
  <c r="H72" i="5" s="1"/>
  <c r="H73" i="5" s="1"/>
  <c r="H74" i="5" s="1"/>
  <c r="H75" i="5" s="1"/>
  <c r="H76" i="5" s="1"/>
  <c r="H77" i="5" s="1"/>
  <c r="H78" i="5" s="1"/>
  <c r="H79" i="5" s="1"/>
  <c r="H80" i="5" s="1"/>
  <c r="H81" i="5" s="1"/>
  <c r="H82" i="5" s="1"/>
  <c r="H83" i="5" s="1"/>
  <c r="H84" i="5" s="1"/>
  <c r="H85" i="5" s="1"/>
  <c r="H86" i="5" s="1"/>
  <c r="H87" i="5" s="1"/>
  <c r="H88" i="5" s="1"/>
  <c r="H89" i="5" s="1"/>
  <c r="H90" i="5" s="1"/>
  <c r="H91" i="5" s="1"/>
  <c r="T21" i="5"/>
  <c r="T20" i="5"/>
  <c r="T19" i="5"/>
  <c r="T18" i="5"/>
  <c r="T17" i="5"/>
  <c r="T16" i="5"/>
  <c r="T15" i="5"/>
  <c r="T14" i="5"/>
  <c r="T13" i="5"/>
  <c r="T12" i="5"/>
  <c r="T11" i="5"/>
  <c r="T10" i="5"/>
  <c r="T9" i="5"/>
  <c r="T8" i="5"/>
  <c r="T7" i="5"/>
  <c r="T6" i="5"/>
  <c r="T5" i="5"/>
  <c r="F5" i="5"/>
  <c r="F6" i="5" s="1"/>
  <c r="F7" i="5" s="1"/>
  <c r="F8" i="5" s="1"/>
  <c r="F9" i="5" s="1"/>
  <c r="F10" i="5" s="1"/>
  <c r="F11" i="5" s="1"/>
  <c r="F12" i="5" s="1"/>
  <c r="F13" i="5" s="1"/>
  <c r="F14" i="5" s="1"/>
  <c r="F15" i="5" s="1"/>
  <c r="F16" i="5" s="1"/>
  <c r="F17" i="5" s="1"/>
  <c r="F18" i="5" s="1"/>
  <c r="F19" i="5" s="1"/>
  <c r="F20" i="5" s="1"/>
  <c r="F21" i="5" s="1"/>
  <c r="F22" i="5" s="1"/>
  <c r="F23" i="5" s="1"/>
  <c r="F24" i="5" s="1"/>
  <c r="F25" i="5" s="1"/>
  <c r="F26" i="5" s="1"/>
  <c r="F27" i="5" s="1"/>
  <c r="F28" i="5" s="1"/>
  <c r="F29" i="5" s="1"/>
  <c r="F30" i="5" s="1"/>
  <c r="F31" i="5" s="1"/>
  <c r="F32" i="5" s="1"/>
  <c r="F33" i="5" s="1"/>
  <c r="F34" i="5" s="1"/>
  <c r="F35" i="5" s="1"/>
  <c r="F36" i="5" s="1"/>
  <c r="F37" i="5" s="1"/>
  <c r="F38" i="5" s="1"/>
  <c r="F39" i="5" s="1"/>
  <c r="F40" i="5" s="1"/>
  <c r="F41" i="5" s="1"/>
  <c r="F42" i="5" s="1"/>
  <c r="F43" i="5" s="1"/>
  <c r="F44" i="5" s="1"/>
  <c r="F45" i="5" s="1"/>
  <c r="F46" i="5" s="1"/>
  <c r="F47" i="5" s="1"/>
  <c r="F48" i="5" s="1"/>
  <c r="F49" i="5" s="1"/>
  <c r="F50" i="5" s="1"/>
  <c r="F51" i="5" s="1"/>
  <c r="F52" i="5" s="1"/>
  <c r="F53" i="5" s="1"/>
  <c r="F54" i="5" s="1"/>
  <c r="F55" i="5" s="1"/>
  <c r="F56" i="5" s="1"/>
  <c r="F57" i="5" s="1"/>
  <c r="F58" i="5" s="1"/>
  <c r="F59" i="5" s="1"/>
  <c r="F60" i="5" s="1"/>
  <c r="F61" i="5" s="1"/>
  <c r="F62" i="5" s="1"/>
  <c r="F63" i="5" s="1"/>
  <c r="F64" i="5" s="1"/>
  <c r="F65" i="5" s="1"/>
  <c r="F66" i="5" s="1"/>
  <c r="F67" i="5" s="1"/>
  <c r="F68" i="5" s="1"/>
  <c r="F69" i="5" s="1"/>
  <c r="F70" i="5" s="1"/>
  <c r="F71" i="5" s="1"/>
  <c r="F72" i="5" s="1"/>
  <c r="F73" i="5" s="1"/>
  <c r="F74" i="5" s="1"/>
  <c r="F75" i="5" s="1"/>
  <c r="F76" i="5" s="1"/>
  <c r="F77" i="5" s="1"/>
  <c r="F78" i="5" s="1"/>
  <c r="F79" i="5" s="1"/>
  <c r="F80" i="5" s="1"/>
  <c r="F81" i="5" s="1"/>
  <c r="F82" i="5" s="1"/>
  <c r="F83" i="5" s="1"/>
  <c r="F84" i="5" s="1"/>
  <c r="F85" i="5" s="1"/>
  <c r="F86" i="5" s="1"/>
  <c r="F87" i="5" s="1"/>
  <c r="F88" i="5" s="1"/>
  <c r="F89" i="5" s="1"/>
  <c r="F90" i="5" s="1"/>
  <c r="F91" i="5" s="1"/>
  <c r="T4" i="5"/>
  <c r="G4" i="5"/>
  <c r="G5" i="5" s="1"/>
  <c r="G6" i="5" s="1"/>
  <c r="G7" i="5" s="1"/>
  <c r="G8" i="5" s="1"/>
  <c r="G9" i="5" s="1"/>
  <c r="G10" i="5" s="1"/>
  <c r="G11" i="5" s="1"/>
  <c r="G12" i="5" s="1"/>
  <c r="G13" i="5" s="1"/>
  <c r="G14" i="5" s="1"/>
  <c r="G15" i="5" s="1"/>
  <c r="G16" i="5" s="1"/>
  <c r="G17" i="5" s="1"/>
  <c r="G18" i="5" s="1"/>
  <c r="G19" i="5" s="1"/>
  <c r="G20" i="5" s="1"/>
  <c r="G21" i="5" s="1"/>
  <c r="G22" i="5" s="1"/>
  <c r="G23" i="5" s="1"/>
  <c r="G24" i="5" s="1"/>
  <c r="G25" i="5" s="1"/>
  <c r="G26" i="5" s="1"/>
  <c r="G27" i="5" s="1"/>
  <c r="G28" i="5" s="1"/>
  <c r="G29" i="5" s="1"/>
  <c r="G30" i="5" s="1"/>
  <c r="G31" i="5" s="1"/>
  <c r="G32" i="5" s="1"/>
  <c r="G33" i="5" s="1"/>
  <c r="G34" i="5" s="1"/>
  <c r="G35" i="5" s="1"/>
  <c r="G36" i="5" s="1"/>
  <c r="G37" i="5" s="1"/>
  <c r="G38" i="5" s="1"/>
  <c r="G39" i="5" s="1"/>
  <c r="G40" i="5" s="1"/>
  <c r="G41" i="5" s="1"/>
  <c r="G42" i="5" s="1"/>
  <c r="G43" i="5" s="1"/>
  <c r="G44" i="5" s="1"/>
  <c r="G45" i="5" s="1"/>
  <c r="G46" i="5" s="1"/>
  <c r="G47" i="5" s="1"/>
  <c r="G48" i="5" s="1"/>
  <c r="G49" i="5" s="1"/>
  <c r="G50" i="5" s="1"/>
  <c r="G51" i="5" s="1"/>
  <c r="G52" i="5" s="1"/>
  <c r="G53" i="5" s="1"/>
  <c r="G54" i="5" s="1"/>
  <c r="G55" i="5" s="1"/>
  <c r="G56" i="5" s="1"/>
  <c r="G57" i="5" s="1"/>
  <c r="G58" i="5" s="1"/>
  <c r="G59" i="5" s="1"/>
  <c r="G60" i="5" s="1"/>
  <c r="G61" i="5" s="1"/>
  <c r="G62" i="5" s="1"/>
  <c r="G63" i="5" s="1"/>
  <c r="G64" i="5" s="1"/>
  <c r="G65" i="5" s="1"/>
  <c r="G66" i="5" s="1"/>
  <c r="G67" i="5" s="1"/>
  <c r="G68" i="5" s="1"/>
  <c r="G69" i="5" s="1"/>
  <c r="G70" i="5" s="1"/>
  <c r="G71" i="5" s="1"/>
  <c r="G72" i="5" s="1"/>
  <c r="G73" i="5" s="1"/>
  <c r="G74" i="5" s="1"/>
  <c r="G75" i="5" s="1"/>
  <c r="G76" i="5" s="1"/>
  <c r="G77" i="5" s="1"/>
  <c r="G78" i="5" s="1"/>
  <c r="G79" i="5" s="1"/>
  <c r="G80" i="5" s="1"/>
  <c r="G81" i="5" s="1"/>
  <c r="G82" i="5" s="1"/>
  <c r="G83" i="5" s="1"/>
  <c r="G84" i="5" s="1"/>
  <c r="G85" i="5" s="1"/>
  <c r="G86" i="5" s="1"/>
  <c r="G87" i="5" s="1"/>
  <c r="G88" i="5" s="1"/>
  <c r="G89" i="5" s="1"/>
  <c r="G90" i="5" s="1"/>
  <c r="G91" i="5" s="1"/>
  <c r="F4" i="5"/>
  <c r="E4" i="5"/>
  <c r="E5" i="5" s="1"/>
  <c r="E6" i="5" s="1"/>
  <c r="E7" i="5" s="1"/>
  <c r="E8" i="5" s="1"/>
  <c r="E9" i="5" s="1"/>
  <c r="E10" i="5" s="1"/>
  <c r="E11" i="5" s="1"/>
  <c r="E12" i="5" s="1"/>
  <c r="E13" i="5" s="1"/>
  <c r="E14" i="5" s="1"/>
  <c r="E15" i="5" s="1"/>
  <c r="E16" i="5" s="1"/>
  <c r="E17" i="5" s="1"/>
  <c r="E18" i="5" s="1"/>
  <c r="E19" i="5" s="1"/>
  <c r="E20" i="5" s="1"/>
  <c r="E21" i="5" s="1"/>
  <c r="D4" i="5"/>
  <c r="D5" i="5" s="1"/>
  <c r="D6" i="5" s="1"/>
  <c r="D7" i="5" s="1"/>
  <c r="D8" i="5" s="1"/>
  <c r="D9" i="5" s="1"/>
  <c r="D10" i="5" s="1"/>
  <c r="D11" i="5" s="1"/>
  <c r="D12" i="5" s="1"/>
  <c r="D13" i="5" s="1"/>
  <c r="D14" i="5" s="1"/>
  <c r="D15" i="5" s="1"/>
  <c r="D16" i="5" s="1"/>
  <c r="D17" i="5" s="1"/>
  <c r="D18" i="5" s="1"/>
  <c r="D19" i="5" s="1"/>
  <c r="D20" i="5" s="1"/>
  <c r="D21" i="5" s="1"/>
  <c r="D22" i="5" s="1"/>
  <c r="D23" i="5" s="1"/>
  <c r="D24" i="5" s="1"/>
  <c r="D25" i="5" s="1"/>
  <c r="D26" i="5" s="1"/>
  <c r="D27" i="5" s="1"/>
  <c r="D28" i="5" s="1"/>
  <c r="D29" i="5" s="1"/>
  <c r="D30" i="5" s="1"/>
  <c r="D31" i="5" s="1"/>
  <c r="D32" i="5" s="1"/>
  <c r="D33" i="5" s="1"/>
  <c r="D34" i="5" s="1"/>
  <c r="D35" i="5" s="1"/>
  <c r="D36" i="5" s="1"/>
  <c r="D37" i="5" s="1"/>
  <c r="D38" i="5" s="1"/>
  <c r="D39" i="5" s="1"/>
  <c r="D40" i="5" s="1"/>
  <c r="D41" i="5" s="1"/>
  <c r="D42" i="5" s="1"/>
  <c r="D43" i="5" s="1"/>
  <c r="D44" i="5" s="1"/>
  <c r="D45" i="5" s="1"/>
  <c r="D46" i="5" s="1"/>
  <c r="D47" i="5" s="1"/>
  <c r="D48" i="5" s="1"/>
  <c r="D49" i="5" s="1"/>
  <c r="D50" i="5" s="1"/>
  <c r="D51" i="5" s="1"/>
  <c r="D52" i="5" s="1"/>
  <c r="D53" i="5" s="1"/>
  <c r="D54" i="5" s="1"/>
  <c r="D55" i="5" s="1"/>
  <c r="D56" i="5" s="1"/>
  <c r="D57" i="5" s="1"/>
  <c r="D58" i="5" s="1"/>
  <c r="D59" i="5" s="1"/>
  <c r="D60" i="5" s="1"/>
  <c r="D61" i="5" s="1"/>
  <c r="D62" i="5" s="1"/>
  <c r="D63" i="5" s="1"/>
  <c r="D64" i="5" s="1"/>
  <c r="D65" i="5" s="1"/>
  <c r="D66" i="5" s="1"/>
  <c r="D67" i="5" s="1"/>
  <c r="D68" i="5" s="1"/>
  <c r="D69" i="5" s="1"/>
  <c r="D70" i="5" s="1"/>
  <c r="D71" i="5" s="1"/>
  <c r="D72" i="5" s="1"/>
  <c r="D73" i="5" s="1"/>
  <c r="D74" i="5" s="1"/>
  <c r="D75" i="5" s="1"/>
  <c r="D76" i="5" s="1"/>
  <c r="D77" i="5" s="1"/>
  <c r="D78" i="5" s="1"/>
  <c r="D79" i="5" s="1"/>
  <c r="D80" i="5" s="1"/>
  <c r="D81" i="5" s="1"/>
  <c r="D82" i="5" s="1"/>
  <c r="D83" i="5" s="1"/>
  <c r="D84" i="5" s="1"/>
  <c r="D85" i="5" s="1"/>
  <c r="D86" i="5" s="1"/>
  <c r="D87" i="5" s="1"/>
  <c r="D88" i="5" s="1"/>
  <c r="D89" i="5" s="1"/>
  <c r="D90" i="5" s="1"/>
  <c r="D91" i="5" s="1"/>
  <c r="B4" i="5"/>
  <c r="B5" i="5" s="1"/>
  <c r="B6" i="5" s="1"/>
  <c r="B7" i="5" s="1"/>
  <c r="B8" i="5" s="1"/>
  <c r="B9" i="5" s="1"/>
  <c r="B10" i="5" s="1"/>
  <c r="B11" i="5" s="1"/>
  <c r="B12" i="5" s="1"/>
  <c r="B13" i="5" s="1"/>
  <c r="B14" i="5" s="1"/>
  <c r="B15" i="5" s="1"/>
  <c r="B16" i="5" s="1"/>
  <c r="B17" i="5" s="1"/>
  <c r="B18" i="5" s="1"/>
  <c r="B19" i="5" s="1"/>
  <c r="B20" i="5" s="1"/>
  <c r="B21" i="5" s="1"/>
  <c r="B22" i="5" s="1"/>
  <c r="B23" i="5" s="1"/>
  <c r="B24" i="5" s="1"/>
  <c r="B25" i="5" s="1"/>
  <c r="B26" i="5" s="1"/>
  <c r="B27" i="5" s="1"/>
  <c r="B28" i="5" s="1"/>
  <c r="B29" i="5" s="1"/>
  <c r="B30" i="5" s="1"/>
  <c r="B31" i="5" s="1"/>
  <c r="B32" i="5" s="1"/>
  <c r="B33" i="5" s="1"/>
  <c r="B34" i="5" s="1"/>
  <c r="B35" i="5" s="1"/>
  <c r="B36" i="5" s="1"/>
  <c r="B37" i="5" s="1"/>
  <c r="B38" i="5" s="1"/>
  <c r="B39" i="5" s="1"/>
  <c r="B40" i="5" s="1"/>
  <c r="B41" i="5" s="1"/>
  <c r="B42" i="5" s="1"/>
  <c r="B43" i="5" s="1"/>
  <c r="B44" i="5" s="1"/>
  <c r="B45" i="5" s="1"/>
  <c r="B46" i="5" s="1"/>
  <c r="B47" i="5" s="1"/>
  <c r="B48" i="5" s="1"/>
  <c r="B49" i="5" s="1"/>
  <c r="B50" i="5" s="1"/>
  <c r="B51" i="5" s="1"/>
  <c r="B52" i="5" s="1"/>
  <c r="B53" i="5" s="1"/>
  <c r="B54" i="5" s="1"/>
  <c r="B55" i="5" s="1"/>
  <c r="B56" i="5" s="1"/>
  <c r="B57" i="5" s="1"/>
  <c r="B58" i="5" s="1"/>
  <c r="B59" i="5" s="1"/>
  <c r="B60" i="5" s="1"/>
  <c r="B61" i="5" s="1"/>
  <c r="B62" i="5" s="1"/>
  <c r="B63" i="5" s="1"/>
  <c r="B64" i="5" s="1"/>
  <c r="B65" i="5" s="1"/>
  <c r="B66" i="5" s="1"/>
  <c r="B67" i="5" s="1"/>
  <c r="B68" i="5" s="1"/>
  <c r="B69" i="5" s="1"/>
  <c r="B70" i="5" s="1"/>
  <c r="B71" i="5" s="1"/>
  <c r="B72" i="5" s="1"/>
  <c r="B73" i="5" s="1"/>
  <c r="B74" i="5" s="1"/>
  <c r="B75" i="5" s="1"/>
  <c r="B76" i="5" s="1"/>
  <c r="B77" i="5" s="1"/>
  <c r="B78" i="5" s="1"/>
  <c r="B79" i="5" s="1"/>
  <c r="B80" i="5" s="1"/>
  <c r="B81" i="5" s="1"/>
  <c r="B82" i="5" s="1"/>
  <c r="B83" i="5" s="1"/>
  <c r="B84" i="5" s="1"/>
  <c r="B85" i="5" s="1"/>
  <c r="B86" i="5" s="1"/>
  <c r="B87" i="5" s="1"/>
  <c r="B88" i="5" s="1"/>
  <c r="B89" i="5" s="1"/>
  <c r="B90" i="5" s="1"/>
  <c r="B91" i="5" s="1"/>
  <c r="T3" i="5"/>
  <c r="D3" i="5"/>
  <c r="C3" i="5"/>
  <c r="C4" i="5" s="1"/>
  <c r="C5" i="5" s="1"/>
  <c r="C6" i="5" s="1"/>
  <c r="C7" i="5" s="1"/>
  <c r="C8" i="5" s="1"/>
  <c r="C9" i="5" s="1"/>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C48" i="5" s="1"/>
  <c r="C49" i="5" s="1"/>
  <c r="C50" i="5" s="1"/>
  <c r="C51" i="5" s="1"/>
  <c r="C52" i="5" s="1"/>
  <c r="C53" i="5" s="1"/>
  <c r="C54" i="5" s="1"/>
  <c r="C55" i="5" s="1"/>
  <c r="C56" i="5" s="1"/>
  <c r="C57" i="5" s="1"/>
  <c r="C58" i="5" s="1"/>
  <c r="C59" i="5" s="1"/>
  <c r="C60" i="5" s="1"/>
  <c r="C61" i="5" s="1"/>
  <c r="C62" i="5" s="1"/>
  <c r="C63" i="5" s="1"/>
  <c r="C64" i="5" s="1"/>
  <c r="C65" i="5" s="1"/>
  <c r="C66" i="5" s="1"/>
  <c r="C67" i="5" s="1"/>
  <c r="C68" i="5" s="1"/>
  <c r="C69" i="5" s="1"/>
  <c r="C70" i="5" s="1"/>
  <c r="C71" i="5" s="1"/>
  <c r="C72" i="5" s="1"/>
  <c r="C73" i="5" s="1"/>
  <c r="C74" i="5" s="1"/>
  <c r="C75" i="5" s="1"/>
  <c r="C76" i="5" s="1"/>
  <c r="C77" i="5" s="1"/>
  <c r="C78" i="5" s="1"/>
  <c r="C79" i="5" s="1"/>
  <c r="C80" i="5" s="1"/>
  <c r="C81" i="5" s="1"/>
  <c r="C82" i="5" s="1"/>
  <c r="C83" i="5" s="1"/>
  <c r="C84" i="5" s="1"/>
  <c r="C85" i="5" s="1"/>
  <c r="C86" i="5" s="1"/>
  <c r="C87" i="5" s="1"/>
  <c r="C88" i="5" s="1"/>
  <c r="C89" i="5" s="1"/>
  <c r="C90" i="5" s="1"/>
  <c r="C91" i="5" s="1"/>
  <c r="T46" i="4" l="1"/>
  <c r="T45" i="4"/>
  <c r="T44" i="4"/>
  <c r="T43" i="4"/>
  <c r="T42" i="4"/>
  <c r="T41" i="4"/>
  <c r="T40" i="4"/>
  <c r="T39" i="4"/>
  <c r="T38" i="4"/>
  <c r="T37" i="4"/>
  <c r="T36" i="4"/>
  <c r="T35" i="4"/>
  <c r="T34" i="4"/>
  <c r="T33" i="4"/>
  <c r="T32" i="4"/>
  <c r="T31" i="4"/>
  <c r="T30" i="4"/>
  <c r="T29" i="4"/>
  <c r="T28" i="4"/>
  <c r="E28" i="4"/>
  <c r="E29" i="4" s="1"/>
  <c r="E30" i="4" s="1"/>
  <c r="E31" i="4" s="1"/>
  <c r="E32" i="4" s="1"/>
  <c r="E33" i="4" s="1"/>
  <c r="E34" i="4" s="1"/>
  <c r="E35" i="4" s="1"/>
  <c r="E36" i="4" s="1"/>
  <c r="E37" i="4" s="1"/>
  <c r="E38" i="4" s="1"/>
  <c r="E39" i="4" s="1"/>
  <c r="E40" i="4" s="1"/>
  <c r="E41" i="4" s="1"/>
  <c r="E42" i="4" s="1"/>
  <c r="E43" i="4" s="1"/>
  <c r="E44" i="4" s="1"/>
  <c r="E45" i="4" s="1"/>
  <c r="E46" i="4" s="1"/>
  <c r="T27" i="4"/>
  <c r="T26" i="4"/>
  <c r="T25" i="4"/>
  <c r="T24" i="4"/>
  <c r="T23" i="4"/>
  <c r="T22" i="4"/>
  <c r="T21" i="4"/>
  <c r="T20" i="4"/>
  <c r="T19" i="4"/>
  <c r="T18" i="4"/>
  <c r="T17" i="4"/>
  <c r="T16" i="4"/>
  <c r="T15" i="4"/>
  <c r="T14" i="4"/>
  <c r="T13" i="4"/>
  <c r="T12" i="4"/>
  <c r="T11" i="4"/>
  <c r="T10" i="4"/>
  <c r="T9" i="4"/>
  <c r="T8" i="4"/>
  <c r="T7" i="4"/>
  <c r="T6" i="4"/>
  <c r="T5" i="4"/>
  <c r="T4" i="4"/>
  <c r="G4" i="4"/>
  <c r="G5" i="4" s="1"/>
  <c r="G6" i="4" s="1"/>
  <c r="G7" i="4" s="1"/>
  <c r="G8" i="4" s="1"/>
  <c r="G9" i="4" s="1"/>
  <c r="G10" i="4" s="1"/>
  <c r="G11" i="4" s="1"/>
  <c r="G12" i="4" s="1"/>
  <c r="G13" i="4" s="1"/>
  <c r="G14" i="4" s="1"/>
  <c r="G15" i="4" s="1"/>
  <c r="G16" i="4" s="1"/>
  <c r="G17" i="4" s="1"/>
  <c r="G18" i="4" s="1"/>
  <c r="G19" i="4" s="1"/>
  <c r="G20" i="4" s="1"/>
  <c r="G21" i="4" s="1"/>
  <c r="G22" i="4" s="1"/>
  <c r="G23" i="4" s="1"/>
  <c r="G24" i="4" s="1"/>
  <c r="G25" i="4" s="1"/>
  <c r="G26" i="4" s="1"/>
  <c r="G27" i="4" s="1"/>
  <c r="G28" i="4" s="1"/>
  <c r="G29" i="4" s="1"/>
  <c r="G30" i="4" s="1"/>
  <c r="G31" i="4" s="1"/>
  <c r="G32" i="4" s="1"/>
  <c r="G33" i="4" s="1"/>
  <c r="G34" i="4" s="1"/>
  <c r="G35" i="4" s="1"/>
  <c r="G36" i="4" s="1"/>
  <c r="G37" i="4" s="1"/>
  <c r="G38" i="4" s="1"/>
  <c r="G39" i="4" s="1"/>
  <c r="G40" i="4" s="1"/>
  <c r="G41" i="4" s="1"/>
  <c r="G42" i="4" s="1"/>
  <c r="G43" i="4" s="1"/>
  <c r="G44" i="4" s="1"/>
  <c r="G45" i="4" s="1"/>
  <c r="G46" i="4" s="1"/>
  <c r="F4" i="4"/>
  <c r="F5" i="4" s="1"/>
  <c r="F6" i="4" s="1"/>
  <c r="F7" i="4" s="1"/>
  <c r="F8" i="4" s="1"/>
  <c r="F9" i="4" s="1"/>
  <c r="F10" i="4" s="1"/>
  <c r="F11" i="4" s="1"/>
  <c r="F12" i="4" s="1"/>
  <c r="F13" i="4" s="1"/>
  <c r="F14" i="4" s="1"/>
  <c r="F15" i="4" s="1"/>
  <c r="F16" i="4" s="1"/>
  <c r="F17" i="4" s="1"/>
  <c r="F18" i="4" s="1"/>
  <c r="F19" i="4" s="1"/>
  <c r="F20" i="4" s="1"/>
  <c r="F21" i="4" s="1"/>
  <c r="F22" i="4" s="1"/>
  <c r="F23" i="4" s="1"/>
  <c r="F24" i="4" s="1"/>
  <c r="F25" i="4" s="1"/>
  <c r="F26" i="4" s="1"/>
  <c r="F27" i="4" s="1"/>
  <c r="F28" i="4" s="1"/>
  <c r="F29" i="4" s="1"/>
  <c r="F30" i="4" s="1"/>
  <c r="F31" i="4" s="1"/>
  <c r="F32" i="4" s="1"/>
  <c r="F33" i="4" s="1"/>
  <c r="F34" i="4" s="1"/>
  <c r="F35" i="4" s="1"/>
  <c r="F36" i="4" s="1"/>
  <c r="F37" i="4" s="1"/>
  <c r="F38" i="4" s="1"/>
  <c r="F39" i="4" s="1"/>
  <c r="F40" i="4" s="1"/>
  <c r="F41" i="4" s="1"/>
  <c r="F42" i="4" s="1"/>
  <c r="F43" i="4" s="1"/>
  <c r="F44" i="4" s="1"/>
  <c r="F45" i="4" s="1"/>
  <c r="F46" i="4" s="1"/>
  <c r="E4" i="4"/>
  <c r="E5" i="4" s="1"/>
  <c r="E6" i="4" s="1"/>
  <c r="E7" i="4" s="1"/>
  <c r="E8" i="4" s="1"/>
  <c r="E9" i="4" s="1"/>
  <c r="E10" i="4" s="1"/>
  <c r="E11" i="4" s="1"/>
  <c r="E12" i="4" s="1"/>
  <c r="E13" i="4" s="1"/>
  <c r="E14" i="4" s="1"/>
  <c r="E15" i="4" s="1"/>
  <c r="E16" i="4" s="1"/>
  <c r="E17" i="4" s="1"/>
  <c r="E18" i="4" s="1"/>
  <c r="E19" i="4" s="1"/>
  <c r="E20" i="4" s="1"/>
  <c r="E21" i="4" s="1"/>
  <c r="E22" i="4" s="1"/>
  <c r="E23" i="4" s="1"/>
  <c r="E24" i="4" s="1"/>
  <c r="E25" i="4" s="1"/>
  <c r="E26" i="4" s="1"/>
  <c r="B4" i="4"/>
  <c r="B5" i="4" s="1"/>
  <c r="B6" i="4" s="1"/>
  <c r="B7" i="4" s="1"/>
  <c r="B8" i="4" s="1"/>
  <c r="B9" i="4" s="1"/>
  <c r="B10" i="4" s="1"/>
  <c r="B11" i="4" s="1"/>
  <c r="B12" i="4" s="1"/>
  <c r="B13" i="4" s="1"/>
  <c r="B14" i="4" s="1"/>
  <c r="B15" i="4" s="1"/>
  <c r="B16" i="4" s="1"/>
  <c r="B17" i="4" s="1"/>
  <c r="B18" i="4" s="1"/>
  <c r="B19" i="4" s="1"/>
  <c r="B20" i="4" s="1"/>
  <c r="B21" i="4" s="1"/>
  <c r="B22" i="4" s="1"/>
  <c r="B23" i="4" s="1"/>
  <c r="B24" i="4" s="1"/>
  <c r="B25" i="4" s="1"/>
  <c r="B26" i="4" s="1"/>
  <c r="B27" i="4" s="1"/>
  <c r="B28" i="4" s="1"/>
  <c r="B29" i="4" s="1"/>
  <c r="B30" i="4" s="1"/>
  <c r="B31" i="4" s="1"/>
  <c r="B32" i="4" s="1"/>
  <c r="B33" i="4" s="1"/>
  <c r="B34" i="4" s="1"/>
  <c r="B35" i="4" s="1"/>
  <c r="B36" i="4" s="1"/>
  <c r="B37" i="4" s="1"/>
  <c r="B38" i="4" s="1"/>
  <c r="B39" i="4" s="1"/>
  <c r="B40" i="4" s="1"/>
  <c r="B41" i="4" s="1"/>
  <c r="B42" i="4" s="1"/>
  <c r="B43" i="4" s="1"/>
  <c r="B44" i="4" s="1"/>
  <c r="B45" i="4" s="1"/>
  <c r="B46" i="4" s="1"/>
  <c r="T3" i="4"/>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D26" i="4" s="1"/>
  <c r="D27" i="4" s="1"/>
  <c r="D28" i="4" s="1"/>
  <c r="D29" i="4" s="1"/>
  <c r="D30" i="4" s="1"/>
  <c r="D31" i="4" s="1"/>
  <c r="D32" i="4" s="1"/>
  <c r="D33" i="4" s="1"/>
  <c r="D34" i="4" s="1"/>
  <c r="D35" i="4" s="1"/>
  <c r="D36" i="4" s="1"/>
  <c r="D37" i="4" s="1"/>
  <c r="D38" i="4" s="1"/>
  <c r="D39" i="4" s="1"/>
  <c r="D40" i="4" s="1"/>
  <c r="D41" i="4" s="1"/>
  <c r="D42" i="4" s="1"/>
  <c r="D43" i="4" s="1"/>
  <c r="D44" i="4" s="1"/>
  <c r="D45" i="4" s="1"/>
  <c r="D46" i="4" s="1"/>
  <c r="C3" i="4"/>
  <c r="H3" i="4" s="1"/>
  <c r="H4" i="4" s="1"/>
  <c r="H5" i="4" s="1"/>
  <c r="H6" i="4" s="1"/>
  <c r="H7" i="4" s="1"/>
  <c r="H8" i="4" s="1"/>
  <c r="H9" i="4" s="1"/>
  <c r="H10" i="4" s="1"/>
  <c r="H11" i="4" s="1"/>
  <c r="H12" i="4" s="1"/>
  <c r="H13" i="4" s="1"/>
  <c r="H14" i="4" s="1"/>
  <c r="H15" i="4" s="1"/>
  <c r="H16" i="4" s="1"/>
  <c r="H17" i="4" s="1"/>
  <c r="H18" i="4" s="1"/>
  <c r="H19" i="4" s="1"/>
  <c r="H20" i="4" s="1"/>
  <c r="H21" i="4" s="1"/>
  <c r="H22" i="4" s="1"/>
  <c r="H23" i="4" s="1"/>
  <c r="H24" i="4" s="1"/>
  <c r="H25" i="4" s="1"/>
  <c r="H26" i="4" s="1"/>
  <c r="H27" i="4" s="1"/>
  <c r="H28" i="4" s="1"/>
  <c r="H29" i="4" s="1"/>
  <c r="H30" i="4" s="1"/>
  <c r="H31" i="4" s="1"/>
  <c r="H32" i="4" s="1"/>
  <c r="H33" i="4" s="1"/>
  <c r="H34" i="4" s="1"/>
  <c r="H35" i="4" s="1"/>
  <c r="H36" i="4" s="1"/>
  <c r="H37" i="4" s="1"/>
  <c r="H38" i="4" s="1"/>
  <c r="H39" i="4" s="1"/>
  <c r="H40" i="4" s="1"/>
  <c r="H41" i="4" s="1"/>
  <c r="H42" i="4" s="1"/>
  <c r="H43" i="4" s="1"/>
  <c r="H44" i="4" s="1"/>
  <c r="H45" i="4" s="1"/>
  <c r="H46" i="4" s="1"/>
  <c r="C4" i="4" l="1"/>
  <c r="C5" i="4" s="1"/>
  <c r="C6" i="4" s="1"/>
  <c r="C7" i="4" s="1"/>
  <c r="C8" i="4" s="1"/>
  <c r="C9" i="4" s="1"/>
  <c r="C10" i="4" s="1"/>
  <c r="C11" i="4" s="1"/>
  <c r="C12" i="4" s="1"/>
  <c r="C13" i="4" s="1"/>
  <c r="C14" i="4" s="1"/>
  <c r="C15" i="4" s="1"/>
  <c r="C16" i="4" s="1"/>
  <c r="C17" i="4" s="1"/>
  <c r="C18" i="4" s="1"/>
  <c r="C19" i="4" s="1"/>
  <c r="C20" i="4" s="1"/>
  <c r="C21" i="4" s="1"/>
  <c r="C22" i="4" s="1"/>
  <c r="C23" i="4" s="1"/>
  <c r="C24" i="4" s="1"/>
  <c r="C25" i="4" s="1"/>
  <c r="C26" i="4" s="1"/>
  <c r="C27" i="4" s="1"/>
  <c r="C28" i="4" s="1"/>
  <c r="C29" i="4" s="1"/>
  <c r="C30" i="4" s="1"/>
  <c r="C31" i="4" s="1"/>
  <c r="C32" i="4" s="1"/>
  <c r="C33" i="4" s="1"/>
  <c r="C34" i="4" s="1"/>
  <c r="C35" i="4" s="1"/>
  <c r="C36" i="4" s="1"/>
  <c r="C37" i="4" s="1"/>
  <c r="C38" i="4" s="1"/>
  <c r="C39" i="4" s="1"/>
  <c r="C40" i="4" s="1"/>
  <c r="C41" i="4" s="1"/>
  <c r="C42" i="4" s="1"/>
  <c r="C43" i="4" s="1"/>
  <c r="C44" i="4" s="1"/>
  <c r="C45" i="4" s="1"/>
  <c r="C46" i="4" s="1"/>
  <c r="T4" i="3"/>
  <c r="G4" i="3"/>
  <c r="F4" i="3"/>
  <c r="E4" i="3"/>
  <c r="B4" i="3"/>
  <c r="A4" i="3"/>
  <c r="T3" i="3"/>
  <c r="D3" i="3"/>
  <c r="D4" i="3" s="1"/>
  <c r="C3" i="3"/>
  <c r="H3" i="3" s="1"/>
  <c r="H4" i="3" s="1"/>
  <c r="C4" i="3" l="1"/>
</calcChain>
</file>

<file path=xl/comments1.xml><?xml version="1.0" encoding="utf-8"?>
<comments xmlns="http://schemas.openxmlformats.org/spreadsheetml/2006/main">
  <authors>
    <author>Windows User</author>
  </authors>
  <commentList>
    <comment ref="O33" authorId="0" shapeId="0">
      <text>
        <r>
          <rPr>
            <b/>
            <sz val="9"/>
            <color indexed="81"/>
            <rFont val="Tahoma"/>
            <family val="2"/>
            <charset val="204"/>
          </rPr>
          <t>Windows User:</t>
        </r>
        <r>
          <rPr>
            <sz val="9"/>
            <color indexed="81"/>
            <rFont val="Tahoma"/>
            <family val="2"/>
            <charset val="204"/>
          </rPr>
          <t xml:space="preserve">
</t>
        </r>
      </text>
    </comment>
  </commentList>
</comments>
</file>

<file path=xl/sharedStrings.xml><?xml version="1.0" encoding="utf-8"?>
<sst xmlns="http://schemas.openxmlformats.org/spreadsheetml/2006/main" count="11876" uniqueCount="188">
  <si>
    <t>Район</t>
  </si>
  <si>
    <t>Краткое наименование ОО</t>
  </si>
  <si>
    <t>Код ОО</t>
  </si>
  <si>
    <t>Вид ОО</t>
  </si>
  <si>
    <t>Класс (например:
5а
или
5-1 )</t>
  </si>
  <si>
    <t xml:space="preserve">Общее количество учащихся 
во всех 5-х классах по списку </t>
  </si>
  <si>
    <t>Общее количество учащихся во всех 5-хклассах, выполнявших работу</t>
  </si>
  <si>
    <t>Номер  учащегося</t>
  </si>
  <si>
    <t>Сумма баллов</t>
  </si>
  <si>
    <t>max 2</t>
  </si>
  <si>
    <t>max 1</t>
  </si>
  <si>
    <t>Московский</t>
  </si>
  <si>
    <t>ЧОУ "Тет-а-тет"</t>
  </si>
  <si>
    <t>5</t>
  </si>
  <si>
    <t>ГБОУ СОШ №1</t>
  </si>
  <si>
    <t>5а</t>
  </si>
  <si>
    <t>5б</t>
  </si>
  <si>
    <t>ГБОУ "Морская школа"</t>
  </si>
  <si>
    <t>5-4</t>
  </si>
  <si>
    <t>5 3</t>
  </si>
  <si>
    <t>5  3</t>
  </si>
  <si>
    <t>5 2</t>
  </si>
  <si>
    <t>5 1</t>
  </si>
  <si>
    <t>ГБОУ СОШ №351</t>
  </si>
  <si>
    <t>ГБОУ СОШ №353</t>
  </si>
  <si>
    <t>ГБОУ СОШ №354</t>
  </si>
  <si>
    <t>ГБОУ СОШ №355</t>
  </si>
  <si>
    <t>ГБОУ СОШ №356</t>
  </si>
  <si>
    <t>5в</t>
  </si>
  <si>
    <t xml:space="preserve">ГБОУ СОШ №358 </t>
  </si>
  <si>
    <t>5г</t>
  </si>
  <si>
    <t>5с</t>
  </si>
  <si>
    <t>ГБОУ СОШ №362</t>
  </si>
  <si>
    <t>5 в</t>
  </si>
  <si>
    <t>ГБОУ ФМЛ №366</t>
  </si>
  <si>
    <t>5к</t>
  </si>
  <si>
    <t>ГБОУ СОШ №370</t>
  </si>
  <si>
    <t>ГБОУ СОШ №371</t>
  </si>
  <si>
    <t>ГБОУ СОШ №372</t>
  </si>
  <si>
    <t>ГБОУ лицей №373</t>
  </si>
  <si>
    <t>Класс (например:
 5а
или
5-1 )</t>
  </si>
  <si>
    <t xml:space="preserve">Общее количество учащихся 
в классе по списку </t>
  </si>
  <si>
    <t>Общее количество учащихся, выполнявших работу в классе</t>
  </si>
  <si>
    <t>ГБОУ СОШ №376</t>
  </si>
  <si>
    <t>ГБОУ СОШ №484</t>
  </si>
  <si>
    <t>ГБОУ СОШ №485</t>
  </si>
  <si>
    <t>ГБОУ СОШ №489</t>
  </si>
  <si>
    <t>Не писал</t>
  </si>
  <si>
    <t>ГБОУ СОШ №495</t>
  </si>
  <si>
    <t>ГБОУ СОШ №496</t>
  </si>
  <si>
    <t xml:space="preserve">5а </t>
  </si>
  <si>
    <t>ГБОУ СОШ №507</t>
  </si>
  <si>
    <t>ГБОУ СОШ №508</t>
  </si>
  <si>
    <t>ГБОУ СОШ №510</t>
  </si>
  <si>
    <t>ГБОУ СОШ №519</t>
  </si>
  <si>
    <t>ГБОУ гимназия №524</t>
  </si>
  <si>
    <t>5 а</t>
  </si>
  <si>
    <t>5 г</t>
  </si>
  <si>
    <t>ГБОУ СОШ №525</t>
  </si>
  <si>
    <t>ГБОУ гимназия №526</t>
  </si>
  <si>
    <t>ГБОУ СОШ №536</t>
  </si>
  <si>
    <t>ГБОУ СОШ №537</t>
  </si>
  <si>
    <t>ГБОУ СОШ №543</t>
  </si>
  <si>
    <t>ГБОУ СОШ №544</t>
  </si>
  <si>
    <t>5ак</t>
  </si>
  <si>
    <t>5бк</t>
  </si>
  <si>
    <t>5вк</t>
  </si>
  <si>
    <t>ГБОУ СОШ №594</t>
  </si>
  <si>
    <t>ГБОУ СОШ №643</t>
  </si>
  <si>
    <t>ГБОУ СОШ №684</t>
  </si>
  <si>
    <t>Школа «Студиум»</t>
  </si>
  <si>
    <t>ЧОУ СОШ "Гимназия"Северная Венеция</t>
  </si>
  <si>
    <t xml:space="preserve">Общее количество учащихся 
5-х классах по списку </t>
  </si>
  <si>
    <t>Общее количество учащихся, выполнявших работу 5-х классах</t>
  </si>
  <si>
    <t>Задание 1</t>
  </si>
  <si>
    <t>Задание 2</t>
  </si>
  <si>
    <t>Задание 3</t>
  </si>
  <si>
    <t>Задание 4</t>
  </si>
  <si>
    <t>Задание 5</t>
  </si>
  <si>
    <t>Задание 6</t>
  </si>
  <si>
    <t>Задание 7</t>
  </si>
  <si>
    <t>Задание 8</t>
  </si>
  <si>
    <t>Задание 9</t>
  </si>
  <si>
    <t>Задание 10</t>
  </si>
  <si>
    <t>Задание 11</t>
  </si>
  <si>
    <t>Баллы</t>
  </si>
  <si>
    <t>Баллы %</t>
  </si>
  <si>
    <t>Кол-во</t>
  </si>
  <si>
    <t>коэффициент выполнения</t>
  </si>
  <si>
    <t>Адмиралтейский</t>
  </si>
  <si>
    <t>Василеостровский</t>
  </si>
  <si>
    <t>Выборгский</t>
  </si>
  <si>
    <t>Калининский</t>
  </si>
  <si>
    <t>Кировский</t>
  </si>
  <si>
    <t>Колпинский</t>
  </si>
  <si>
    <t>Красногвардейский</t>
  </si>
  <si>
    <t>Красносельский</t>
  </si>
  <si>
    <t>Кронштадтский</t>
  </si>
  <si>
    <t>Курортный</t>
  </si>
  <si>
    <t>Невский</t>
  </si>
  <si>
    <t>ОО Городского подчинения</t>
  </si>
  <si>
    <t>ОО Федерального подчинения</t>
  </si>
  <si>
    <t>Петроградский</t>
  </si>
  <si>
    <t>Петродворцовый</t>
  </si>
  <si>
    <t>Приморский</t>
  </si>
  <si>
    <t>Пушкинский</t>
  </si>
  <si>
    <t>Фрунзенский</t>
  </si>
  <si>
    <t>Центральный</t>
  </si>
  <si>
    <t>Санкт-Петербург</t>
  </si>
  <si>
    <t>% выполнения по всем заданиям</t>
  </si>
  <si>
    <t xml:space="preserve">max балл </t>
  </si>
  <si>
    <t>набранные баллы</t>
  </si>
  <si>
    <t>% выполнения</t>
  </si>
  <si>
    <t>СОШ</t>
  </si>
  <si>
    <t>СОШ с углуб.</t>
  </si>
  <si>
    <t>Лицей</t>
  </si>
  <si>
    <t>Гимназия</t>
  </si>
  <si>
    <t xml:space="preserve">Класс </t>
  </si>
  <si>
    <t>Критеррии оценивания</t>
  </si>
  <si>
    <t>Венеция</t>
  </si>
  <si>
    <t>% участия</t>
  </si>
  <si>
    <t>Средний коэффициент выполнения</t>
  </si>
  <si>
    <t>№ 1</t>
  </si>
  <si>
    <t>МШ</t>
  </si>
  <si>
    <t>№351</t>
  </si>
  <si>
    <t>№1</t>
  </si>
  <si>
    <t>№353</t>
  </si>
  <si>
    <t>№354</t>
  </si>
  <si>
    <t>№355</t>
  </si>
  <si>
    <t>№356</t>
  </si>
  <si>
    <t xml:space="preserve">№358 </t>
  </si>
  <si>
    <t>№362</t>
  </si>
  <si>
    <t>№370</t>
  </si>
  <si>
    <t>№371</t>
  </si>
  <si>
    <t>№372</t>
  </si>
  <si>
    <t>№376</t>
  </si>
  <si>
    <t>№484</t>
  </si>
  <si>
    <t>№485</t>
  </si>
  <si>
    <t>№489</t>
  </si>
  <si>
    <t>№495</t>
  </si>
  <si>
    <t>№496</t>
  </si>
  <si>
    <t>№507</t>
  </si>
  <si>
    <t>№508</t>
  </si>
  <si>
    <t>№510</t>
  </si>
  <si>
    <t>№519</t>
  </si>
  <si>
    <t>№525</t>
  </si>
  <si>
    <t>№536</t>
  </si>
  <si>
    <t>№537</t>
  </si>
  <si>
    <t>№543</t>
  </si>
  <si>
    <t>№544</t>
  </si>
  <si>
    <t>№594</t>
  </si>
  <si>
    <t>№643</t>
  </si>
  <si>
    <t>№684</t>
  </si>
  <si>
    <t>№366</t>
  </si>
  <si>
    <t xml:space="preserve"> №373</t>
  </si>
  <si>
    <t>№524</t>
  </si>
  <si>
    <t>№526</t>
  </si>
  <si>
    <t>Рейтинг</t>
  </si>
  <si>
    <t>Балл</t>
  </si>
  <si>
    <t>кол-во</t>
  </si>
  <si>
    <t>процент</t>
  </si>
  <si>
    <t>№698</t>
  </si>
  <si>
    <t>Класс</t>
  </si>
  <si>
    <t>5 класс</t>
  </si>
  <si>
    <t>Группы УУД/Цель диагностики</t>
  </si>
  <si>
    <t>Диагностика достижения метапредметных планируемых результатов ФГОС НОО</t>
  </si>
  <si>
    <t>Регулятивные</t>
  </si>
  <si>
    <t>Планирование – составление плана и последовательности действий</t>
  </si>
  <si>
    <t>Контроль (сличение результата с эталоном) и оценка результатов работы</t>
  </si>
  <si>
    <t>Коррекция – внесение необходимых дополнений и коррективов в план и способ действия</t>
  </si>
  <si>
    <t>Познавательные</t>
  </si>
  <si>
    <t>Поиск и выделение необходимой информации</t>
  </si>
  <si>
    <t>Смысловое чтение – определение основной и второстепенной информации</t>
  </si>
  <si>
    <t>Моделирование с выделением существенных характеристик объекта и преобразование модели</t>
  </si>
  <si>
    <t>Анализ объектов (выделение существенных и несущественных признаков) и синтез (составление целого из частей)</t>
  </si>
  <si>
    <t>Группировка (классификация) объектов</t>
  </si>
  <si>
    <t>Установление причинно-следственных связей</t>
  </si>
  <si>
    <t>Коммуникативные</t>
  </si>
  <si>
    <t>Постановка вопросов при работе с информацией</t>
  </si>
  <si>
    <t>Умение выражать свои мысли в соответствии с задачами и условиями коммуникации</t>
  </si>
  <si>
    <t>11 заданий</t>
  </si>
  <si>
    <t>ОБщее</t>
  </si>
  <si>
    <t>Задания</t>
  </si>
  <si>
    <t>Регион</t>
  </si>
  <si>
    <t>РАйон</t>
  </si>
  <si>
    <t>Студиум</t>
  </si>
  <si>
    <t>Тет-а-Тет</t>
  </si>
  <si>
    <t>ОГЛАВЛЕНИЕ</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</si>
</sst>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23" x14ac:knownFonts="1">
    <font>
      <sz val="11"/>
      <color theme="1"/>
      <name val="Calibri"/>
      <family val="2"/>
      <charset val="204"/>
      <scheme val="minor"/>
    </font>
    <font>
      <sz val="11"/>
      <color theme="1"/>
      <name val="Calibri"/>
      <family val="2"/>
      <charset val="204"/>
      <scheme val="minor"/>
    </font>
    <font>
      <i/>
      <sz val="11"/>
      <color rgb="FF7F7F7F"/>
      <name val="Calibri"/>
      <family val="2"/>
      <charset val="204"/>
      <scheme val="minor"/>
    </font>
    <font>
      <b/>
      <sz val="11"/>
      <color theme="1"/>
      <name val="Calibri"/>
      <family val="2"/>
      <charset val="204"/>
      <scheme val="minor"/>
    </font>
    <font>
      <b/>
      <sz val="11"/>
      <color rgb="FF000000"/>
      <name val="Calibri"/>
      <family val="2"/>
      <charset val="204"/>
    </font>
    <font>
      <b/>
      <i/>
      <sz val="11"/>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scheme val="minor"/>
    </font>
    <font>
      <b/>
      <sz val="11"/>
      <color indexed="8"/>
      <name val="Calibri"/>
      <family val="2"/>
      <charset val="204"/>
    </font>
    <font>
      <b/>
      <i/>
      <sz val="11"/>
      <color indexed="8"/>
      <name val="Calibri"/>
      <family val="2"/>
      <charset val="204"/>
    </font>
    <font>
      <sz val="11"/>
      <color indexed="8"/>
      <name val="Calibri"/>
      <family val="2"/>
      <charset val="204"/>
    </font>
    <font>
      <b/>
      <sz val="9"/>
      <color indexed="81"/>
      <name val="Tahoma"/>
      <family val="2"/>
      <charset val="204"/>
    </font>
    <font>
      <sz val="9"/>
      <color indexed="81"/>
      <name val="Tahoma"/>
      <family val="2"/>
      <charset val="204"/>
    </font>
    <font>
      <b/>
      <sz val="10"/>
      <color theme="1"/>
      <name val="Calibri"/>
      <family val="2"/>
      <charset val="204"/>
      <scheme val="minor"/>
    </font>
    <font>
      <b/>
      <sz val="9"/>
      <color theme="1"/>
      <name val="Calibri"/>
      <family val="2"/>
      <charset val="204"/>
      <scheme val="minor"/>
    </font>
    <font>
      <sz val="9"/>
      <color theme="1"/>
      <name val="Calibri"/>
      <family val="2"/>
      <charset val="204"/>
      <scheme val="minor"/>
    </font>
    <font>
      <b/>
      <i/>
      <sz val="11"/>
      <color theme="1"/>
      <name val="Times New Roman"/>
      <family val="1"/>
      <charset val="204"/>
    </font>
    <font>
      <b/>
      <i/>
      <sz val="10"/>
      <color theme="1"/>
      <name val="Times New Roman"/>
      <family val="1"/>
      <charset val="204"/>
    </font>
    <font>
      <i/>
      <sz val="10"/>
      <color theme="1"/>
      <name val="Times New Roman"/>
      <family val="1"/>
      <charset val="204"/>
    </font>
    <font>
      <b/>
      <sz val="11"/>
      <color theme="1"/>
      <name val="Times New Roman"/>
      <family val="1"/>
      <charset val="204"/>
    </font>
    <font>
      <sz val="11"/>
      <color theme="1"/>
      <name val="Times New Roman"/>
      <family val="1"/>
      <charset val="204"/>
    </font>
    <font>
      <u/>
      <sz val="11"/>
      <color theme="10"/>
      <name val="Calibri"/>
      <family val="2"/>
      <charset val="204"/>
      <scheme val="minor"/>
    </font>
  </fonts>
  <fills count="27">
    <fill>
      <patternFill patternType="none"/>
    </fill>
    <fill>
      <patternFill patternType="gray125"/>
    </fill>
    <fill>
      <patternFill patternType="solid">
        <fgColor rgb="FFCCFF99"/>
        <bgColor indexed="64"/>
      </patternFill>
    </fill>
    <fill>
      <patternFill patternType="solid">
        <fgColor rgb="FFDDEBF7"/>
        <bgColor rgb="FF000000"/>
      </patternFill>
    </fill>
    <fill>
      <patternFill patternType="solid">
        <fgColor theme="9" tint="0.39997558519241921"/>
        <bgColor indexed="64"/>
      </patternFill>
    </fill>
    <fill>
      <patternFill patternType="solid">
        <fgColor rgb="FFBDD7EE"/>
        <bgColor rgb="FF000000"/>
      </patternFill>
    </fill>
    <fill>
      <patternFill patternType="solid">
        <fgColor theme="9" tint="0.79998168889431442"/>
        <bgColor indexed="64"/>
      </patternFill>
    </fill>
    <fill>
      <patternFill patternType="solid">
        <fgColor theme="0"/>
        <bgColor indexed="64"/>
      </patternFill>
    </fill>
    <fill>
      <patternFill patternType="solid">
        <fgColor rgb="FFE7F6FF"/>
        <bgColor indexed="64"/>
      </patternFill>
    </fill>
    <fill>
      <patternFill patternType="solid">
        <fgColor theme="9" tint="0.59999389629810485"/>
        <bgColor indexed="64"/>
      </patternFill>
    </fill>
    <fill>
      <patternFill patternType="solid">
        <fgColor rgb="FFE7F6FF"/>
        <bgColor rgb="FFE7F6FF"/>
      </patternFill>
    </fill>
    <fill>
      <patternFill patternType="solid">
        <fgColor rgb="FFE7F6FF"/>
        <bgColor rgb="FFDDEBF7"/>
      </patternFill>
    </fill>
    <fill>
      <patternFill patternType="solid">
        <fgColor indexed="43"/>
        <bgColor indexed="64"/>
      </patternFill>
    </fill>
    <fill>
      <patternFill patternType="solid">
        <fgColor indexed="27"/>
        <bgColor indexed="8"/>
      </patternFill>
    </fill>
    <fill>
      <patternFill patternType="solid">
        <fgColor indexed="57"/>
        <bgColor indexed="64"/>
      </patternFill>
    </fill>
    <fill>
      <patternFill patternType="solid">
        <fgColor indexed="44"/>
        <bgColor indexed="8"/>
      </patternFill>
    </fill>
    <fill>
      <patternFill patternType="solid">
        <fgColor indexed="42"/>
        <bgColor indexed="64"/>
      </patternFill>
    </fill>
    <fill>
      <patternFill patternType="solid">
        <fgColor indexed="9"/>
        <bgColor indexed="64"/>
      </patternFill>
    </fill>
    <fill>
      <patternFill patternType="solid">
        <fgColor indexed="27"/>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FFFFCC"/>
        <bgColor indexed="64"/>
      </patternFill>
    </fill>
    <fill>
      <patternFill patternType="solid">
        <fgColor rgb="FFDAEEF3"/>
        <bgColor indexed="64"/>
      </patternFill>
    </fill>
    <fill>
      <patternFill patternType="solid">
        <fgColor rgb="FFFDE9D9"/>
        <bgColor indexed="64"/>
      </patternFill>
    </fill>
    <fill>
      <patternFill patternType="solid">
        <fgColor rgb="FFEAF1DD"/>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auto="1"/>
      </left>
      <right style="medium">
        <color auto="1"/>
      </right>
      <top style="medium">
        <color auto="1"/>
      </top>
      <bottom style="medium">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s>
  <cellStyleXfs count="7">
    <xf numFmtId="0" fontId="0" fillId="0" borderId="0"/>
    <xf numFmtId="0" fontId="2" fillId="0" borderId="0" applyNumberFormat="0" applyFill="0" applyBorder="0" applyAlignment="0" applyProtection="0"/>
    <xf numFmtId="0" fontId="1" fillId="0" borderId="0"/>
    <xf numFmtId="0" fontId="7" fillId="0" borderId="0"/>
    <xf numFmtId="0" fontId="6" fillId="0" borderId="0"/>
    <xf numFmtId="9" fontId="1" fillId="0" borderId="0" applyFont="0" applyFill="0" applyBorder="0" applyAlignment="0" applyProtection="0"/>
    <xf numFmtId="0" fontId="22" fillId="0" borderId="0" applyNumberFormat="0" applyFill="0" applyBorder="0" applyAlignment="0" applyProtection="0"/>
  </cellStyleXfs>
  <cellXfs count="145">
    <xf numFmtId="0" fontId="0" fillId="0" borderId="0" xfId="0"/>
    <xf numFmtId="0" fontId="4" fillId="3" borderId="1" xfId="2" applyFont="1" applyFill="1" applyBorder="1" applyAlignment="1">
      <alignment horizontal="center" vertical="center" wrapText="1"/>
    </xf>
    <xf numFmtId="0" fontId="5" fillId="5" borderId="1" xfId="2" applyFont="1" applyFill="1" applyBorder="1" applyAlignment="1" applyProtection="1">
      <alignment horizontal="center" vertical="center"/>
      <protection locked="0"/>
    </xf>
    <xf numFmtId="0" fontId="0" fillId="6" borderId="1" xfId="2" applyFont="1" applyFill="1" applyBorder="1" applyAlignment="1" applyProtection="1">
      <alignment vertical="center" wrapText="1"/>
      <protection hidden="1"/>
    </xf>
    <xf numFmtId="0" fontId="1" fillId="6" borderId="1" xfId="2" applyFill="1" applyBorder="1" applyAlignment="1" applyProtection="1">
      <alignment vertical="center" wrapText="1"/>
      <protection hidden="1"/>
    </xf>
    <xf numFmtId="0" fontId="0" fillId="6" borderId="1" xfId="0" applyFill="1" applyBorder="1" applyAlignment="1" applyProtection="1">
      <alignment vertical="center"/>
      <protection hidden="1"/>
    </xf>
    <xf numFmtId="49" fontId="0" fillId="7" borderId="1" xfId="2" applyNumberFormat="1" applyFont="1" applyFill="1" applyBorder="1" applyAlignment="1" applyProtection="1">
      <alignment horizontal="center" vertical="center" wrapText="1"/>
      <protection locked="0"/>
    </xf>
    <xf numFmtId="0" fontId="1" fillId="7" borderId="1" xfId="2" applyFill="1" applyBorder="1" applyAlignment="1" applyProtection="1">
      <alignment vertical="center" wrapText="1"/>
      <protection locked="0"/>
    </xf>
    <xf numFmtId="0" fontId="1" fillId="6" borderId="1" xfId="2" applyFill="1" applyBorder="1" applyAlignment="1">
      <alignment vertical="center" wrapText="1"/>
    </xf>
    <xf numFmtId="0" fontId="6" fillId="8" borderId="1" xfId="2" applyFont="1" applyFill="1" applyBorder="1" applyAlignment="1" applyProtection="1">
      <alignment vertical="center" wrapText="1"/>
      <protection locked="0"/>
    </xf>
    <xf numFmtId="0" fontId="0" fillId="9" borderId="1" xfId="0" applyFill="1" applyBorder="1"/>
    <xf numFmtId="0" fontId="1" fillId="7" borderId="1" xfId="2" applyFill="1" applyBorder="1" applyAlignment="1" applyProtection="1">
      <alignment horizontal="center" vertical="center" wrapText="1"/>
      <protection locked="0"/>
    </xf>
    <xf numFmtId="0" fontId="0" fillId="0" borderId="0" xfId="0" applyAlignment="1">
      <alignment horizontal="center"/>
    </xf>
    <xf numFmtId="0" fontId="0" fillId="7" borderId="1" xfId="2" applyFont="1" applyFill="1" applyBorder="1" applyAlignment="1" applyProtection="1">
      <alignment horizontal="center" vertical="center" wrapText="1"/>
      <protection locked="0"/>
    </xf>
    <xf numFmtId="16" fontId="0" fillId="7" borderId="1" xfId="2" applyNumberFormat="1" applyFont="1" applyFill="1" applyBorder="1" applyAlignment="1" applyProtection="1">
      <alignment horizontal="center" vertical="center" wrapText="1"/>
      <protection locked="0"/>
    </xf>
    <xf numFmtId="0" fontId="7" fillId="10" borderId="2" xfId="3" applyFont="1" applyFill="1" applyBorder="1" applyAlignment="1">
      <alignment vertical="center" wrapText="1"/>
    </xf>
    <xf numFmtId="0" fontId="7" fillId="10" borderId="2" xfId="3" applyFont="1" applyFill="1" applyBorder="1" applyAlignment="1">
      <alignment horizontal="right" wrapText="1"/>
    </xf>
    <xf numFmtId="0" fontId="7" fillId="10" borderId="3" xfId="3" applyFont="1" applyFill="1" applyBorder="1" applyAlignment="1">
      <alignment horizontal="right" wrapText="1"/>
    </xf>
    <xf numFmtId="0" fontId="7" fillId="10" borderId="4" xfId="3" applyFont="1" applyFill="1" applyBorder="1" applyAlignment="1">
      <alignment horizontal="right" wrapText="1"/>
    </xf>
    <xf numFmtId="0" fontId="7" fillId="10" borderId="5" xfId="3" applyFont="1" applyFill="1" applyBorder="1" applyAlignment="1">
      <alignment horizontal="right" wrapText="1"/>
    </xf>
    <xf numFmtId="0" fontId="0" fillId="11" borderId="6" xfId="4" applyFont="1" applyFill="1" applyBorder="1" applyAlignment="1" applyProtection="1">
      <alignment vertical="center" wrapText="1"/>
      <protection locked="0"/>
    </xf>
    <xf numFmtId="0" fontId="6" fillId="8" borderId="7" xfId="2" applyFont="1" applyFill="1" applyBorder="1" applyAlignment="1" applyProtection="1">
      <alignment vertical="center" wrapText="1"/>
      <protection locked="0"/>
    </xf>
    <xf numFmtId="0" fontId="1" fillId="6" borderId="8" xfId="2" applyFill="1" applyBorder="1" applyAlignment="1">
      <alignment vertical="center" wrapText="1"/>
    </xf>
    <xf numFmtId="0" fontId="8" fillId="8" borderId="1" xfId="0" applyFont="1" applyFill="1" applyBorder="1" applyAlignment="1">
      <alignment horizontal="right" vertical="center" wrapText="1"/>
    </xf>
    <xf numFmtId="0" fontId="8" fillId="8" borderId="9" xfId="0" applyFont="1" applyFill="1" applyBorder="1" applyAlignment="1">
      <alignment horizontal="right" vertical="center" wrapText="1"/>
    </xf>
    <xf numFmtId="0" fontId="8" fillId="8" borderId="10" xfId="0" applyFont="1" applyFill="1" applyBorder="1" applyAlignment="1">
      <alignment horizontal="right" vertical="center" wrapText="1"/>
    </xf>
    <xf numFmtId="0" fontId="0" fillId="9" borderId="10" xfId="0" applyFill="1" applyBorder="1"/>
    <xf numFmtId="0" fontId="8" fillId="8" borderId="11" xfId="0" applyFont="1" applyFill="1" applyBorder="1" applyAlignment="1">
      <alignment horizontal="right" vertical="center" wrapText="1"/>
    </xf>
    <xf numFmtId="0" fontId="8" fillId="8" borderId="0" xfId="0" applyFont="1" applyFill="1" applyBorder="1" applyAlignment="1">
      <alignment horizontal="right" vertical="center" wrapText="1"/>
    </xf>
    <xf numFmtId="0" fontId="8" fillId="8" borderId="12" xfId="0" applyFont="1" applyFill="1" applyBorder="1" applyAlignment="1">
      <alignment horizontal="right" vertical="center" wrapText="1"/>
    </xf>
    <xf numFmtId="0" fontId="0" fillId="9" borderId="13" xfId="0" applyFill="1" applyBorder="1"/>
    <xf numFmtId="0" fontId="8" fillId="8" borderId="7" xfId="0" applyFont="1" applyFill="1" applyBorder="1" applyAlignment="1">
      <alignment horizontal="right" vertical="center" wrapText="1"/>
    </xf>
    <xf numFmtId="0" fontId="8" fillId="8" borderId="13" xfId="0" applyFont="1" applyFill="1" applyBorder="1" applyAlignment="1">
      <alignment horizontal="right" vertical="center" wrapText="1"/>
    </xf>
    <xf numFmtId="0" fontId="8" fillId="8" borderId="14" xfId="0" applyFont="1" applyFill="1" applyBorder="1" applyAlignment="1">
      <alignment horizontal="right" vertical="center" wrapText="1"/>
    </xf>
    <xf numFmtId="0" fontId="0" fillId="9" borderId="12" xfId="0" applyFill="1" applyBorder="1"/>
    <xf numFmtId="0" fontId="8" fillId="8" borderId="15" xfId="0" applyFont="1" applyFill="1" applyBorder="1" applyAlignment="1">
      <alignment horizontal="right" vertical="center" wrapText="1"/>
    </xf>
    <xf numFmtId="0" fontId="8" fillId="8" borderId="16" xfId="0" applyFont="1" applyFill="1" applyBorder="1" applyAlignment="1">
      <alignment horizontal="right" vertical="center" wrapText="1"/>
    </xf>
    <xf numFmtId="0" fontId="8" fillId="8" borderId="17" xfId="0" applyFont="1" applyFill="1" applyBorder="1" applyAlignment="1">
      <alignment horizontal="right" vertical="center" wrapText="1"/>
    </xf>
    <xf numFmtId="0" fontId="1" fillId="6" borderId="1" xfId="2" applyFont="1" applyFill="1" applyBorder="1" applyAlignment="1" applyProtection="1">
      <alignment vertical="center" wrapText="1"/>
      <protection hidden="1"/>
    </xf>
    <xf numFmtId="49" fontId="1" fillId="7" borderId="1" xfId="2" applyNumberFormat="1" applyFont="1" applyFill="1" applyBorder="1" applyAlignment="1" applyProtection="1">
      <alignment horizontal="center" vertical="center" wrapText="1"/>
      <protection locked="0"/>
    </xf>
    <xf numFmtId="0" fontId="6" fillId="8" borderId="11" xfId="2" applyFont="1" applyFill="1" applyBorder="1" applyAlignment="1" applyProtection="1">
      <alignment vertical="center" wrapText="1"/>
      <protection locked="0"/>
    </xf>
    <xf numFmtId="0" fontId="9" fillId="13" borderId="1" xfId="2" applyFont="1" applyFill="1" applyBorder="1" applyAlignment="1">
      <alignment horizontal="center" vertical="center" wrapText="1"/>
    </xf>
    <xf numFmtId="0" fontId="10" fillId="15" borderId="1" xfId="2" applyFont="1" applyFill="1" applyBorder="1" applyAlignment="1" applyProtection="1">
      <alignment horizontal="center" vertical="center"/>
      <protection locked="0"/>
    </xf>
    <xf numFmtId="0" fontId="1" fillId="16" borderId="1" xfId="2" applyFont="1" applyFill="1" applyBorder="1" applyAlignment="1" applyProtection="1">
      <alignment vertical="center" wrapText="1"/>
      <protection hidden="1"/>
    </xf>
    <xf numFmtId="0" fontId="1" fillId="16" borderId="1" xfId="2" applyFill="1" applyBorder="1" applyAlignment="1" applyProtection="1">
      <alignment vertical="center" wrapText="1"/>
      <protection hidden="1"/>
    </xf>
    <xf numFmtId="0" fontId="0" fillId="16" borderId="1" xfId="0" applyFill="1" applyBorder="1" applyAlignment="1" applyProtection="1">
      <alignment vertical="center"/>
      <protection hidden="1"/>
    </xf>
    <xf numFmtId="49" fontId="1" fillId="17" borderId="1" xfId="2" applyNumberFormat="1" applyFont="1" applyFill="1" applyBorder="1" applyAlignment="1" applyProtection="1">
      <alignment horizontal="center" vertical="center" wrapText="1"/>
      <protection locked="0"/>
    </xf>
    <xf numFmtId="0" fontId="1" fillId="17" borderId="1" xfId="2" applyFill="1" applyBorder="1" applyAlignment="1" applyProtection="1">
      <alignment vertical="center" wrapText="1"/>
      <protection locked="0"/>
    </xf>
    <xf numFmtId="0" fontId="1" fillId="16" borderId="1" xfId="2" applyFill="1" applyBorder="1" applyAlignment="1">
      <alignment vertical="center" wrapText="1"/>
    </xf>
    <xf numFmtId="0" fontId="11" fillId="18" borderId="1" xfId="2" applyFont="1" applyFill="1" applyBorder="1" applyAlignment="1" applyProtection="1">
      <alignment vertical="center" wrapText="1"/>
      <protection locked="0"/>
    </xf>
    <xf numFmtId="0" fontId="0" fillId="12" borderId="1" xfId="0" applyFill="1" applyBorder="1"/>
    <xf numFmtId="0" fontId="1" fillId="17" borderId="1" xfId="2" applyFill="1" applyBorder="1" applyAlignment="1" applyProtection="1">
      <alignment horizontal="center" vertical="center" wrapText="1"/>
      <protection locked="0"/>
    </xf>
    <xf numFmtId="0" fontId="1" fillId="17" borderId="1" xfId="2" applyFont="1" applyFill="1" applyBorder="1" applyAlignment="1" applyProtection="1">
      <alignment horizontal="center" vertical="center" wrapText="1"/>
      <protection locked="0"/>
    </xf>
    <xf numFmtId="0" fontId="1" fillId="7" borderId="1" xfId="2" applyFont="1" applyFill="1" applyBorder="1" applyAlignment="1" applyProtection="1">
      <alignment horizontal="center" vertical="center" wrapText="1"/>
      <protection locked="0"/>
    </xf>
    <xf numFmtId="0" fontId="6" fillId="0" borderId="1" xfId="2" applyFont="1" applyFill="1" applyBorder="1" applyAlignment="1" applyProtection="1">
      <alignment vertical="center" wrapText="1"/>
      <protection locked="0"/>
    </xf>
    <xf numFmtId="0" fontId="0" fillId="0" borderId="1" xfId="0" applyFill="1" applyBorder="1"/>
    <xf numFmtId="49" fontId="1" fillId="7" borderId="1" xfId="2" applyNumberFormat="1" applyFill="1" applyBorder="1" applyAlignment="1" applyProtection="1">
      <alignment horizontal="center" vertical="center" wrapText="1"/>
      <protection locked="0"/>
    </xf>
    <xf numFmtId="0" fontId="0" fillId="11" borderId="1" xfId="1" applyFont="1" applyFill="1" applyBorder="1" applyAlignment="1" applyProtection="1">
      <alignment vertical="center" wrapText="1"/>
      <protection locked="0"/>
    </xf>
    <xf numFmtId="0" fontId="0" fillId="0" borderId="0" xfId="0"/>
    <xf numFmtId="0" fontId="3" fillId="20" borderId="1" xfId="0" applyFont="1" applyFill="1" applyBorder="1" applyAlignment="1">
      <alignment horizontal="center" vertical="center"/>
    </xf>
    <xf numFmtId="0" fontId="0" fillId="0" borderId="1" xfId="0" applyBorder="1" applyAlignment="1">
      <alignment horizontal="center" vertical="center"/>
    </xf>
    <xf numFmtId="0" fontId="3" fillId="0" borderId="1" xfId="0" applyFont="1" applyBorder="1" applyAlignment="1">
      <alignment horizontal="left" vertical="center"/>
    </xf>
    <xf numFmtId="0" fontId="3" fillId="0" borderId="1" xfId="0" applyFont="1" applyBorder="1"/>
    <xf numFmtId="0" fontId="3" fillId="0" borderId="7" xfId="0" applyFont="1" applyBorder="1"/>
    <xf numFmtId="0" fontId="0" fillId="0" borderId="1" xfId="0" applyBorder="1" applyAlignment="1">
      <alignment horizontal="center"/>
    </xf>
    <xf numFmtId="0" fontId="3" fillId="0" borderId="1" xfId="0" applyFont="1" applyBorder="1" applyAlignment="1">
      <alignment horizontal="center" vertical="center"/>
    </xf>
    <xf numFmtId="2" fontId="0" fillId="0" borderId="1" xfId="0" applyNumberFormat="1" applyBorder="1" applyAlignment="1">
      <alignment horizontal="center" vertical="center" wrapText="1"/>
    </xf>
    <xf numFmtId="2" fontId="0" fillId="0" borderId="1" xfId="0" applyNumberFormat="1" applyBorder="1" applyAlignment="1">
      <alignment horizontal="center" vertical="center"/>
    </xf>
    <xf numFmtId="0" fontId="3" fillId="21" borderId="1" xfId="0" applyFont="1" applyFill="1" applyBorder="1" applyAlignment="1">
      <alignment horizontal="center" vertical="center"/>
    </xf>
    <xf numFmtId="2" fontId="3" fillId="0" borderId="1" xfId="0" applyNumberFormat="1" applyFont="1" applyBorder="1" applyAlignment="1">
      <alignment horizontal="center" vertical="center"/>
    </xf>
    <xf numFmtId="0" fontId="3" fillId="19" borderId="7" xfId="0" applyFont="1" applyFill="1" applyBorder="1" applyAlignment="1">
      <alignment horizontal="center" vertical="center" textRotation="90"/>
    </xf>
    <xf numFmtId="0" fontId="3" fillId="19" borderId="7" xfId="0" applyFont="1" applyFill="1" applyBorder="1" applyAlignment="1">
      <alignment horizontal="center" vertical="center" textRotation="90" wrapText="1"/>
    </xf>
    <xf numFmtId="2" fontId="3" fillId="0" borderId="1" xfId="0" applyNumberFormat="1" applyFont="1" applyBorder="1" applyAlignment="1">
      <alignment horizontal="center" vertical="center" wrapText="1"/>
    </xf>
    <xf numFmtId="0" fontId="3" fillId="19" borderId="7" xfId="0" applyFont="1" applyFill="1" applyBorder="1" applyAlignment="1">
      <alignment horizontal="center" vertical="center" wrapText="1"/>
    </xf>
    <xf numFmtId="164" fontId="0" fillId="0" borderId="1" xfId="0" applyNumberFormat="1" applyBorder="1" applyAlignment="1">
      <alignment horizontal="center"/>
    </xf>
    <xf numFmtId="164" fontId="3" fillId="0" borderId="1" xfId="0" applyNumberFormat="1" applyFont="1" applyBorder="1" applyAlignment="1">
      <alignment horizontal="center"/>
    </xf>
    <xf numFmtId="0" fontId="0" fillId="0" borderId="1" xfId="0" applyBorder="1"/>
    <xf numFmtId="0" fontId="0" fillId="22" borderId="1" xfId="0" applyFill="1" applyBorder="1" applyAlignment="1">
      <alignment vertical="center" wrapText="1"/>
    </xf>
    <xf numFmtId="2" fontId="0" fillId="0" borderId="0" xfId="5" applyNumberFormat="1" applyFont="1"/>
    <xf numFmtId="2" fontId="0" fillId="0" borderId="0" xfId="0" applyNumberFormat="1"/>
    <xf numFmtId="2" fontId="0" fillId="0" borderId="1" xfId="0" applyNumberFormat="1" applyBorder="1"/>
    <xf numFmtId="2" fontId="3" fillId="0" borderId="1" xfId="0" applyNumberFormat="1" applyFont="1" applyBorder="1"/>
    <xf numFmtId="0" fontId="3" fillId="0" borderId="0" xfId="0" applyFont="1"/>
    <xf numFmtId="165" fontId="0" fillId="0" borderId="1" xfId="5" applyNumberFormat="1" applyFont="1" applyBorder="1"/>
    <xf numFmtId="0" fontId="3" fillId="2" borderId="1" xfId="2" applyFont="1" applyFill="1" applyBorder="1" applyAlignment="1">
      <alignment vertical="center" wrapText="1"/>
    </xf>
    <xf numFmtId="0" fontId="14" fillId="4" borderId="1" xfId="0" applyFont="1" applyFill="1" applyBorder="1" applyAlignment="1">
      <alignment vertical="center" wrapText="1"/>
    </xf>
    <xf numFmtId="1" fontId="0" fillId="0" borderId="1" xfId="0" applyNumberFormat="1" applyBorder="1"/>
    <xf numFmtId="1" fontId="0" fillId="0" borderId="1" xfId="0" applyNumberFormat="1" applyFill="1" applyBorder="1"/>
    <xf numFmtId="0" fontId="1" fillId="7" borderId="1" xfId="2" applyFill="1" applyBorder="1" applyAlignment="1" applyProtection="1">
      <alignment vertical="center" wrapText="1"/>
      <protection hidden="1"/>
    </xf>
    <xf numFmtId="2" fontId="3" fillId="0" borderId="0" xfId="0" applyNumberFormat="1" applyFont="1"/>
    <xf numFmtId="0" fontId="0" fillId="0" borderId="11" xfId="0" applyFill="1" applyBorder="1"/>
    <xf numFmtId="165" fontId="0" fillId="0" borderId="11" xfId="5" applyNumberFormat="1" applyFont="1" applyFill="1" applyBorder="1"/>
    <xf numFmtId="0" fontId="17" fillId="23" borderId="6" xfId="0" applyFont="1" applyFill="1" applyBorder="1" applyAlignment="1">
      <alignment horizontal="center" vertical="center" wrapText="1"/>
    </xf>
    <xf numFmtId="0" fontId="17" fillId="23" borderId="19" xfId="0" applyFont="1" applyFill="1" applyBorder="1" applyAlignment="1">
      <alignment horizontal="center" vertical="center" wrapText="1"/>
    </xf>
    <xf numFmtId="0" fontId="18" fillId="23" borderId="20" xfId="0" applyFont="1" applyFill="1" applyBorder="1" applyAlignment="1">
      <alignment horizontal="center" vertical="center" wrapText="1"/>
    </xf>
    <xf numFmtId="0" fontId="19" fillId="23" borderId="21" xfId="0" applyFont="1" applyFill="1" applyBorder="1" applyAlignment="1">
      <alignment horizontal="center" vertical="center" wrapText="1"/>
    </xf>
    <xf numFmtId="0" fontId="20" fillId="24" borderId="22" xfId="0" applyFont="1" applyFill="1" applyBorder="1" applyAlignment="1">
      <alignment horizontal="center" vertical="center" wrapText="1"/>
    </xf>
    <xf numFmtId="0" fontId="21" fillId="24" borderId="21" xfId="0" applyFont="1" applyFill="1" applyBorder="1" applyAlignment="1">
      <alignment vertical="center" wrapText="1"/>
    </xf>
    <xf numFmtId="0" fontId="20" fillId="25" borderId="22" xfId="0" applyFont="1" applyFill="1" applyBorder="1" applyAlignment="1">
      <alignment horizontal="center" vertical="center" wrapText="1"/>
    </xf>
    <xf numFmtId="0" fontId="21" fillId="25" borderId="21" xfId="0" applyFont="1" applyFill="1" applyBorder="1" applyAlignment="1">
      <alignment vertical="center" wrapText="1"/>
    </xf>
    <xf numFmtId="0" fontId="21" fillId="26" borderId="21" xfId="0" applyFont="1" applyFill="1" applyBorder="1" applyAlignment="1">
      <alignment vertical="center" wrapText="1"/>
    </xf>
    <xf numFmtId="0" fontId="20" fillId="23" borderId="20" xfId="0" applyFont="1" applyFill="1" applyBorder="1" applyAlignment="1">
      <alignment horizontal="center" vertical="center" wrapText="1"/>
    </xf>
    <xf numFmtId="0" fontId="20" fillId="23" borderId="21" xfId="0" applyFont="1" applyFill="1" applyBorder="1" applyAlignment="1">
      <alignment horizontal="center" vertical="center" wrapText="1"/>
    </xf>
    <xf numFmtId="0" fontId="21" fillId="25" borderId="23" xfId="0" applyFont="1" applyFill="1" applyBorder="1" applyAlignment="1">
      <alignment vertical="center" wrapText="1"/>
    </xf>
    <xf numFmtId="0" fontId="21" fillId="25" borderId="20" xfId="0" applyFont="1" applyFill="1" applyBorder="1" applyAlignment="1">
      <alignment vertical="center" wrapText="1"/>
    </xf>
    <xf numFmtId="0" fontId="20" fillId="24" borderId="23" xfId="0" applyFont="1" applyFill="1" applyBorder="1" applyAlignment="1">
      <alignment horizontal="center" vertical="center" wrapText="1"/>
    </xf>
    <xf numFmtId="0" fontId="20" fillId="24" borderId="20" xfId="0" applyFont="1" applyFill="1" applyBorder="1" applyAlignment="1">
      <alignment horizontal="center" vertical="center" wrapText="1"/>
    </xf>
    <xf numFmtId="0" fontId="20" fillId="25" borderId="23" xfId="0" applyFont="1" applyFill="1" applyBorder="1" applyAlignment="1">
      <alignment horizontal="center" vertical="center" wrapText="1"/>
    </xf>
    <xf numFmtId="0" fontId="20" fillId="25" borderId="20" xfId="0" applyFont="1" applyFill="1" applyBorder="1" applyAlignment="1">
      <alignment horizontal="center" vertical="center" wrapText="1"/>
    </xf>
    <xf numFmtId="0" fontId="20" fillId="26" borderId="23" xfId="0" applyFont="1" applyFill="1" applyBorder="1" applyAlignment="1">
      <alignment horizontal="center" vertical="center" wrapText="1"/>
    </xf>
    <xf numFmtId="0" fontId="20" fillId="26" borderId="20" xfId="0" applyFont="1" applyFill="1" applyBorder="1" applyAlignment="1">
      <alignment horizontal="center" vertical="center" wrapText="1"/>
    </xf>
    <xf numFmtId="0" fontId="0" fillId="22" borderId="1" xfId="0" applyFill="1" applyBorder="1" applyAlignment="1">
      <alignment horizontal="center" vertical="center" wrapText="1"/>
    </xf>
    <xf numFmtId="0" fontId="3" fillId="21" borderId="18" xfId="0" applyFont="1" applyFill="1" applyBorder="1" applyAlignment="1">
      <alignment horizontal="center" vertical="center"/>
    </xf>
    <xf numFmtId="0" fontId="3" fillId="21" borderId="17" xfId="0" applyFont="1" applyFill="1" applyBorder="1" applyAlignment="1">
      <alignment horizontal="center" vertical="center"/>
    </xf>
    <xf numFmtId="0" fontId="3" fillId="19" borderId="1" xfId="0" applyFont="1" applyFill="1" applyBorder="1" applyAlignment="1">
      <alignment horizontal="center" vertical="center"/>
    </xf>
    <xf numFmtId="0" fontId="3" fillId="20" borderId="18" xfId="0" applyFont="1" applyFill="1" applyBorder="1" applyAlignment="1">
      <alignment horizontal="center" vertical="center"/>
    </xf>
    <xf numFmtId="0" fontId="3" fillId="20" borderId="17" xfId="0" applyFont="1" applyFill="1" applyBorder="1" applyAlignment="1">
      <alignment horizontal="center" vertical="center"/>
    </xf>
    <xf numFmtId="0" fontId="3" fillId="2" borderId="1" xfId="2" applyFont="1" applyFill="1" applyBorder="1" applyAlignment="1">
      <alignment horizontal="center" vertical="center" wrapText="1"/>
    </xf>
    <xf numFmtId="0" fontId="0" fillId="2" borderId="1" xfId="0" applyFill="1" applyBorder="1" applyAlignment="1"/>
    <xf numFmtId="0" fontId="0" fillId="2" borderId="7" xfId="0" applyFill="1" applyBorder="1" applyAlignment="1">
      <alignment vertical="center"/>
    </xf>
    <xf numFmtId="0" fontId="0" fillId="2" borderId="7" xfId="0" applyFill="1" applyBorder="1" applyAlignment="1"/>
    <xf numFmtId="0" fontId="3" fillId="19" borderId="8" xfId="0" applyFont="1" applyFill="1" applyBorder="1" applyAlignment="1">
      <alignment horizontal="center" vertical="center"/>
    </xf>
    <xf numFmtId="0" fontId="3" fillId="19" borderId="9" xfId="0" applyFont="1" applyFill="1" applyBorder="1" applyAlignment="1">
      <alignment horizontal="center" vertical="center"/>
    </xf>
    <xf numFmtId="0" fontId="3" fillId="19" borderId="10" xfId="0" applyFont="1" applyFill="1" applyBorder="1" applyAlignment="1">
      <alignment horizontal="center" vertical="center"/>
    </xf>
    <xf numFmtId="0" fontId="3" fillId="21" borderId="1" xfId="0" applyFont="1" applyFill="1" applyBorder="1" applyAlignment="1">
      <alignment horizontal="center" vertical="center"/>
    </xf>
    <xf numFmtId="0" fontId="15" fillId="2" borderId="1" xfId="2" applyFont="1" applyFill="1" applyBorder="1" applyAlignment="1">
      <alignment horizontal="center" vertical="center" wrapText="1"/>
    </xf>
    <xf numFmtId="0" fontId="16" fillId="2" borderId="1" xfId="0" applyFont="1" applyFill="1" applyBorder="1" applyAlignment="1"/>
    <xf numFmtId="0" fontId="14" fillId="4" borderId="1" xfId="0" applyFont="1" applyFill="1" applyBorder="1" applyAlignment="1">
      <alignment horizontal="center" vertical="center" wrapText="1"/>
    </xf>
    <xf numFmtId="0" fontId="15" fillId="2" borderId="7" xfId="0" applyFont="1" applyFill="1" applyBorder="1" applyAlignment="1">
      <alignment horizontal="center" vertical="center"/>
    </xf>
    <xf numFmtId="0" fontId="15" fillId="2" borderId="15" xfId="0" applyFont="1" applyFill="1" applyBorder="1" applyAlignment="1">
      <alignment horizontal="center" vertical="center"/>
    </xf>
    <xf numFmtId="0" fontId="16" fillId="2" borderId="1" xfId="0" applyFont="1" applyFill="1" applyBorder="1" applyAlignment="1">
      <alignment vertical="center"/>
    </xf>
    <xf numFmtId="0" fontId="0" fillId="2" borderId="1" xfId="0" applyFill="1" applyBorder="1" applyAlignment="1">
      <alignment vertical="center" wrapText="1"/>
    </xf>
    <xf numFmtId="0" fontId="3" fillId="4" borderId="1" xfId="0" applyFont="1" applyFill="1" applyBorder="1" applyAlignment="1">
      <alignment horizontal="center" vertical="center" wrapText="1"/>
    </xf>
    <xf numFmtId="0" fontId="0" fillId="2" borderId="1" xfId="0" applyFill="1" applyBorder="1" applyAlignment="1">
      <alignment horizontal="center"/>
    </xf>
    <xf numFmtId="0" fontId="0" fillId="2" borderId="1" xfId="0" applyFill="1" applyBorder="1" applyAlignment="1">
      <alignment vertical="center"/>
    </xf>
    <xf numFmtId="0" fontId="0" fillId="2" borderId="7" xfId="0" applyFill="1" applyBorder="1" applyAlignment="1">
      <alignment horizontal="center"/>
    </xf>
    <xf numFmtId="0" fontId="9" fillId="12" borderId="1" xfId="2" applyFont="1" applyFill="1" applyBorder="1" applyAlignment="1">
      <alignment horizontal="center" vertical="center" wrapText="1"/>
    </xf>
    <xf numFmtId="0" fontId="0" fillId="12" borderId="1" xfId="0" applyFill="1" applyBorder="1" applyAlignment="1"/>
    <xf numFmtId="0" fontId="0" fillId="12" borderId="1" xfId="0" applyFill="1" applyBorder="1" applyAlignment="1">
      <alignment vertical="center" wrapText="1"/>
    </xf>
    <xf numFmtId="0" fontId="9" fillId="14" borderId="1" xfId="0" applyFont="1" applyFill="1" applyBorder="1" applyAlignment="1">
      <alignment horizontal="center" vertical="center" wrapText="1"/>
    </xf>
    <xf numFmtId="0" fontId="0" fillId="12" borderId="1" xfId="0" applyFill="1" applyBorder="1" applyAlignment="1">
      <alignment horizontal="center"/>
    </xf>
    <xf numFmtId="0" fontId="0" fillId="12" borderId="1" xfId="0" applyFill="1" applyBorder="1" applyAlignment="1">
      <alignment vertical="center"/>
    </xf>
    <xf numFmtId="0" fontId="22" fillId="0" borderId="0" xfId="6" quotePrefix="1" applyAlignment="1">
      <alignment horizontal="right"/>
    </xf>
    <xf numFmtId="0" fontId="0" fillId="0" borderId="0" xfId="0" applyAlignment="1">
      <alignment horizontal="right"/>
    </xf>
    <xf numFmtId="0" fontId="3" fillId="0" borderId="0" xfId="0" applyFont="1" applyAlignment="1">
      <alignment horizontal="left"/>
    </xf>
  </cellXfs>
  <cellStyles count="7">
    <cellStyle name="TableStyleLight1" xfId="4"/>
    <cellStyle name="Гиперссылка" xfId="6" builtinId="8"/>
    <cellStyle name="Обычный" xfId="0" builtinId="0"/>
    <cellStyle name="Обычный 2" xfId="2"/>
    <cellStyle name="Обычный 3" xfId="3"/>
    <cellStyle name="Пояснение" xfId="1" builtinId="53"/>
    <cellStyle name="Процентный"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externalLink" Target="externalLinks/externalLink14.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77"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Средний коэффициент выполнения заданий</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0"/>
          <c:order val="0"/>
          <c:tx>
            <c:strRef>
              <c:f>РАйон!$A$3</c:f>
              <c:strCache>
                <c:ptCount val="1"/>
                <c:pt idx="0">
                  <c:v>№1</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РАйон!$E$3:$O$3</c:f>
              <c:numCache>
                <c:formatCode>0.00</c:formatCode>
                <c:ptCount val="11"/>
                <c:pt idx="0">
                  <c:v>0.4375</c:v>
                </c:pt>
                <c:pt idx="1">
                  <c:v>0.57291666666666663</c:v>
                </c:pt>
                <c:pt idx="2">
                  <c:v>0.625</c:v>
                </c:pt>
                <c:pt idx="3">
                  <c:v>0.80208333333333337</c:v>
                </c:pt>
                <c:pt idx="4">
                  <c:v>0.46875</c:v>
                </c:pt>
                <c:pt idx="5">
                  <c:v>0.45833333333333331</c:v>
                </c:pt>
                <c:pt idx="6">
                  <c:v>0.45833333333333331</c:v>
                </c:pt>
                <c:pt idx="7">
                  <c:v>0.60416666666666663</c:v>
                </c:pt>
                <c:pt idx="8">
                  <c:v>0.69791666666666663</c:v>
                </c:pt>
                <c:pt idx="9">
                  <c:v>0.69791666666666663</c:v>
                </c:pt>
                <c:pt idx="10">
                  <c:v>0.63541666666666663</c:v>
                </c:pt>
              </c:numCache>
            </c:numRef>
          </c:val>
          <c:smooth val="0"/>
        </c:ser>
        <c:ser>
          <c:idx val="1"/>
          <c:order val="1"/>
          <c:tx>
            <c:strRef>
              <c:f>РАйон!$A$4</c:f>
              <c:strCache>
                <c:ptCount val="1"/>
                <c:pt idx="0">
                  <c:v>№351</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РАйон!$E$4:$O$4</c:f>
              <c:numCache>
                <c:formatCode>0.00</c:formatCode>
                <c:ptCount val="11"/>
                <c:pt idx="0">
                  <c:v>0.18571428571428572</c:v>
                </c:pt>
                <c:pt idx="1">
                  <c:v>0.58571428571428574</c:v>
                </c:pt>
                <c:pt idx="2">
                  <c:v>0.45714285714285713</c:v>
                </c:pt>
                <c:pt idx="3">
                  <c:v>0.97142857142857142</c:v>
                </c:pt>
                <c:pt idx="4">
                  <c:v>0.47142857142857142</c:v>
                </c:pt>
                <c:pt idx="5">
                  <c:v>0.68571428571428572</c:v>
                </c:pt>
                <c:pt idx="6">
                  <c:v>0.42857142857142855</c:v>
                </c:pt>
                <c:pt idx="7">
                  <c:v>0.87142857142857144</c:v>
                </c:pt>
                <c:pt idx="8">
                  <c:v>0.68571428571428572</c:v>
                </c:pt>
                <c:pt idx="9">
                  <c:v>0.7142857142857143</c:v>
                </c:pt>
                <c:pt idx="10">
                  <c:v>0.58571428571428574</c:v>
                </c:pt>
              </c:numCache>
            </c:numRef>
          </c:val>
          <c:smooth val="0"/>
        </c:ser>
        <c:ser>
          <c:idx val="2"/>
          <c:order val="2"/>
          <c:tx>
            <c:strRef>
              <c:f>РАйон!$A$5</c:f>
              <c:strCache>
                <c:ptCount val="1"/>
                <c:pt idx="0">
                  <c:v>№353</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РАйон!$E$5:$O$5</c:f>
              <c:numCache>
                <c:formatCode>0.00</c:formatCode>
                <c:ptCount val="11"/>
                <c:pt idx="0">
                  <c:v>0.35294117647058826</c:v>
                </c:pt>
                <c:pt idx="1">
                  <c:v>0.44117647058823528</c:v>
                </c:pt>
                <c:pt idx="2">
                  <c:v>0.70588235294117652</c:v>
                </c:pt>
                <c:pt idx="3">
                  <c:v>0.97058823529411764</c:v>
                </c:pt>
                <c:pt idx="4">
                  <c:v>0.67647058823529416</c:v>
                </c:pt>
                <c:pt idx="5">
                  <c:v>0.47058823529411764</c:v>
                </c:pt>
                <c:pt idx="6">
                  <c:v>0.76470588235294112</c:v>
                </c:pt>
                <c:pt idx="7">
                  <c:v>0.8529411764705882</c:v>
                </c:pt>
                <c:pt idx="8">
                  <c:v>0.58823529411764708</c:v>
                </c:pt>
                <c:pt idx="9">
                  <c:v>0.79411764705882348</c:v>
                </c:pt>
                <c:pt idx="10">
                  <c:v>0.8529411764705882</c:v>
                </c:pt>
              </c:numCache>
            </c:numRef>
          </c:val>
          <c:smooth val="0"/>
        </c:ser>
        <c:ser>
          <c:idx val="3"/>
          <c:order val="3"/>
          <c:tx>
            <c:strRef>
              <c:f>РАйон!$A$6</c:f>
              <c:strCache>
                <c:ptCount val="1"/>
                <c:pt idx="0">
                  <c:v>№354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РАйон!$E$6:$O$6</c:f>
              <c:numCache>
                <c:formatCode>0.00</c:formatCode>
                <c:ptCount val="11"/>
                <c:pt idx="0">
                  <c:v>0.19736842105263158</c:v>
                </c:pt>
                <c:pt idx="1">
                  <c:v>0.52631578947368418</c:v>
                </c:pt>
                <c:pt idx="2">
                  <c:v>0.5</c:v>
                </c:pt>
                <c:pt idx="3">
                  <c:v>0.89473684210526316</c:v>
                </c:pt>
                <c:pt idx="4">
                  <c:v>0.40789473684210525</c:v>
                </c:pt>
                <c:pt idx="5">
                  <c:v>0.60526315789473684</c:v>
                </c:pt>
                <c:pt idx="6">
                  <c:v>0.18421052631578946</c:v>
                </c:pt>
                <c:pt idx="7">
                  <c:v>0.78947368421052633</c:v>
                </c:pt>
                <c:pt idx="8">
                  <c:v>0.53947368421052633</c:v>
                </c:pt>
                <c:pt idx="9">
                  <c:v>0.75</c:v>
                </c:pt>
                <c:pt idx="10">
                  <c:v>0.82894736842105265</c:v>
                </c:pt>
              </c:numCache>
            </c:numRef>
          </c:val>
          <c:smooth val="0"/>
        </c:ser>
        <c:ser>
          <c:idx val="4"/>
          <c:order val="4"/>
          <c:tx>
            <c:strRef>
              <c:f>РАйон!$A$7</c:f>
              <c:strCache>
                <c:ptCount val="1"/>
                <c:pt idx="0">
                  <c:v>№355</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РАйон!$E$7:$O$7</c:f>
              <c:numCache>
                <c:formatCode>0.00</c:formatCode>
                <c:ptCount val="11"/>
                <c:pt idx="0">
                  <c:v>0.16176470588235295</c:v>
                </c:pt>
                <c:pt idx="1">
                  <c:v>0.47058823529411764</c:v>
                </c:pt>
                <c:pt idx="2">
                  <c:v>0.47058823529411764</c:v>
                </c:pt>
                <c:pt idx="3">
                  <c:v>0.8970588235294118</c:v>
                </c:pt>
                <c:pt idx="4">
                  <c:v>0.33823529411764708</c:v>
                </c:pt>
                <c:pt idx="5">
                  <c:v>0.5</c:v>
                </c:pt>
                <c:pt idx="6">
                  <c:v>0.14705882352941177</c:v>
                </c:pt>
                <c:pt idx="7">
                  <c:v>0.6470588235294118</c:v>
                </c:pt>
                <c:pt idx="8">
                  <c:v>0.57352941176470584</c:v>
                </c:pt>
                <c:pt idx="9">
                  <c:v>0.44117647058823528</c:v>
                </c:pt>
                <c:pt idx="10">
                  <c:v>0.54411764705882348</c:v>
                </c:pt>
              </c:numCache>
            </c:numRef>
          </c:val>
          <c:smooth val="0"/>
        </c:ser>
        <c:ser>
          <c:idx val="5"/>
          <c:order val="5"/>
          <c:tx>
            <c:strRef>
              <c:f>РАйон!$A$8</c:f>
              <c:strCache>
                <c:ptCount val="1"/>
                <c:pt idx="0">
                  <c:v>№356</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РАйон!$E$8:$O$8</c:f>
              <c:numCache>
                <c:formatCode>0.00</c:formatCode>
                <c:ptCount val="11"/>
                <c:pt idx="0">
                  <c:v>0.24157303370786518</c:v>
                </c:pt>
                <c:pt idx="1">
                  <c:v>0.7528089887640449</c:v>
                </c:pt>
                <c:pt idx="2">
                  <c:v>0.34831460674157305</c:v>
                </c:pt>
                <c:pt idx="3">
                  <c:v>0.9269662921348315</c:v>
                </c:pt>
                <c:pt idx="4">
                  <c:v>0.6629213483146067</c:v>
                </c:pt>
                <c:pt idx="5">
                  <c:v>0.8202247191011236</c:v>
                </c:pt>
                <c:pt idx="6">
                  <c:v>0.29213483146067415</c:v>
                </c:pt>
                <c:pt idx="7">
                  <c:v>0.88764044943820219</c:v>
                </c:pt>
                <c:pt idx="8">
                  <c:v>0.7752808988764045</c:v>
                </c:pt>
                <c:pt idx="9">
                  <c:v>0.8651685393258427</c:v>
                </c:pt>
                <c:pt idx="10">
                  <c:v>0.7191011235955056</c:v>
                </c:pt>
              </c:numCache>
            </c:numRef>
          </c:val>
          <c:smooth val="0"/>
        </c:ser>
        <c:ser>
          <c:idx val="6"/>
          <c:order val="6"/>
          <c:tx>
            <c:strRef>
              <c:f>РАйон!$A$9</c:f>
              <c:strCache>
                <c:ptCount val="1"/>
                <c:pt idx="0">
                  <c:v>№358 </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РАйон!$E$9:$O$9</c:f>
              <c:numCache>
                <c:formatCode>0.00</c:formatCode>
                <c:ptCount val="11"/>
                <c:pt idx="0">
                  <c:v>0.34251968503937008</c:v>
                </c:pt>
                <c:pt idx="1">
                  <c:v>0.56299212598425197</c:v>
                </c:pt>
                <c:pt idx="2">
                  <c:v>0.49606299212598426</c:v>
                </c:pt>
                <c:pt idx="3">
                  <c:v>0.94881889763779526</c:v>
                </c:pt>
                <c:pt idx="4">
                  <c:v>0.547244094488189</c:v>
                </c:pt>
                <c:pt idx="5">
                  <c:v>0.64566929133858264</c:v>
                </c:pt>
                <c:pt idx="6">
                  <c:v>0.44881889763779526</c:v>
                </c:pt>
                <c:pt idx="7">
                  <c:v>0.74803149606299213</c:v>
                </c:pt>
                <c:pt idx="8">
                  <c:v>0.68110236220472442</c:v>
                </c:pt>
                <c:pt idx="9">
                  <c:v>0.45669291338582679</c:v>
                </c:pt>
                <c:pt idx="10">
                  <c:v>0.66141732283464572</c:v>
                </c:pt>
              </c:numCache>
            </c:numRef>
          </c:val>
          <c:smooth val="0"/>
        </c:ser>
        <c:ser>
          <c:idx val="7"/>
          <c:order val="7"/>
          <c:tx>
            <c:strRef>
              <c:f>РАйон!$A$10</c:f>
              <c:strCache>
                <c:ptCount val="1"/>
                <c:pt idx="0">
                  <c:v>№362</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РАйон!$E$10:$O$10</c:f>
              <c:numCache>
                <c:formatCode>0.00</c:formatCode>
                <c:ptCount val="11"/>
                <c:pt idx="0">
                  <c:v>0.38690476190476192</c:v>
                </c:pt>
                <c:pt idx="1">
                  <c:v>0.48809523809523808</c:v>
                </c:pt>
                <c:pt idx="2">
                  <c:v>0.6071428571428571</c:v>
                </c:pt>
                <c:pt idx="3">
                  <c:v>0.9642857142857143</c:v>
                </c:pt>
                <c:pt idx="4">
                  <c:v>0.6607142857142857</c:v>
                </c:pt>
                <c:pt idx="5">
                  <c:v>0.77380952380952384</c:v>
                </c:pt>
                <c:pt idx="6">
                  <c:v>0.4642857142857143</c:v>
                </c:pt>
                <c:pt idx="7">
                  <c:v>0.66666666666666663</c:v>
                </c:pt>
                <c:pt idx="8">
                  <c:v>0.60119047619047616</c:v>
                </c:pt>
                <c:pt idx="9">
                  <c:v>0.84523809523809523</c:v>
                </c:pt>
                <c:pt idx="10">
                  <c:v>0.79166666666666663</c:v>
                </c:pt>
              </c:numCache>
            </c:numRef>
          </c:val>
          <c:smooth val="0"/>
        </c:ser>
        <c:ser>
          <c:idx val="8"/>
          <c:order val="8"/>
          <c:tx>
            <c:strRef>
              <c:f>РАйон!$A$11</c:f>
              <c:strCache>
                <c:ptCount val="1"/>
                <c:pt idx="0">
                  <c:v>ГБОУ ФМЛ №366</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РАйон!$E$11:$O$11</c:f>
              <c:numCache>
                <c:formatCode>0.00</c:formatCode>
                <c:ptCount val="11"/>
                <c:pt idx="0">
                  <c:v>0.69680851063829785</c:v>
                </c:pt>
                <c:pt idx="1">
                  <c:v>0.71808510638297873</c:v>
                </c:pt>
                <c:pt idx="2">
                  <c:v>0.64893617021276595</c:v>
                </c:pt>
                <c:pt idx="3">
                  <c:v>0.96276595744680848</c:v>
                </c:pt>
                <c:pt idx="4">
                  <c:v>0.62234042553191493</c:v>
                </c:pt>
                <c:pt idx="5">
                  <c:v>0.72340425531914898</c:v>
                </c:pt>
                <c:pt idx="6">
                  <c:v>0.73404255319148937</c:v>
                </c:pt>
                <c:pt idx="7">
                  <c:v>0.93617021276595747</c:v>
                </c:pt>
                <c:pt idx="8">
                  <c:v>0.77659574468085102</c:v>
                </c:pt>
                <c:pt idx="9">
                  <c:v>0.93085106382978722</c:v>
                </c:pt>
                <c:pt idx="10">
                  <c:v>0.86170212765957444</c:v>
                </c:pt>
              </c:numCache>
            </c:numRef>
          </c:val>
          <c:smooth val="0"/>
        </c:ser>
        <c:ser>
          <c:idx val="9"/>
          <c:order val="9"/>
          <c:tx>
            <c:strRef>
              <c:f>РАйон!$A$12</c:f>
              <c:strCache>
                <c:ptCount val="1"/>
                <c:pt idx="0">
                  <c:v>№370</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РАйон!$E$12:$O$12</c:f>
              <c:numCache>
                <c:formatCode>0.00</c:formatCode>
                <c:ptCount val="11"/>
                <c:pt idx="0">
                  <c:v>0.10344827586206896</c:v>
                </c:pt>
                <c:pt idx="1">
                  <c:v>0.27586206896551724</c:v>
                </c:pt>
                <c:pt idx="2">
                  <c:v>0.44827586206896552</c:v>
                </c:pt>
                <c:pt idx="3">
                  <c:v>0.60344827586206895</c:v>
                </c:pt>
                <c:pt idx="4">
                  <c:v>0.37931034482758619</c:v>
                </c:pt>
                <c:pt idx="5">
                  <c:v>0.34482758620689657</c:v>
                </c:pt>
                <c:pt idx="6">
                  <c:v>0.75862068965517238</c:v>
                </c:pt>
                <c:pt idx="7">
                  <c:v>0.37931034482758619</c:v>
                </c:pt>
                <c:pt idx="8">
                  <c:v>0.27586206896551724</c:v>
                </c:pt>
                <c:pt idx="9">
                  <c:v>0.15517241379310345</c:v>
                </c:pt>
                <c:pt idx="10">
                  <c:v>0.5</c:v>
                </c:pt>
              </c:numCache>
            </c:numRef>
          </c:val>
          <c:smooth val="0"/>
        </c:ser>
        <c:ser>
          <c:idx val="10"/>
          <c:order val="10"/>
          <c:tx>
            <c:strRef>
              <c:f>РАйон!$A$13</c:f>
              <c:strCache>
                <c:ptCount val="1"/>
                <c:pt idx="0">
                  <c:v>№371</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РАйон!$E$13:$O$13</c:f>
              <c:numCache>
                <c:formatCode>0.00</c:formatCode>
                <c:ptCount val="11"/>
                <c:pt idx="0">
                  <c:v>0.65822784810126578</c:v>
                </c:pt>
                <c:pt idx="1">
                  <c:v>0.689873417721519</c:v>
                </c:pt>
                <c:pt idx="2">
                  <c:v>0.84810126582278478</c:v>
                </c:pt>
                <c:pt idx="3">
                  <c:v>0.96202531645569622</c:v>
                </c:pt>
                <c:pt idx="4">
                  <c:v>0.74683544303797467</c:v>
                </c:pt>
                <c:pt idx="5">
                  <c:v>0.810126582278481</c:v>
                </c:pt>
                <c:pt idx="6">
                  <c:v>0.65822784810126578</c:v>
                </c:pt>
                <c:pt idx="7">
                  <c:v>0.89873417721518989</c:v>
                </c:pt>
                <c:pt idx="8">
                  <c:v>0.81645569620253167</c:v>
                </c:pt>
                <c:pt idx="9">
                  <c:v>0.78481012658227844</c:v>
                </c:pt>
                <c:pt idx="10">
                  <c:v>0.84810126582278478</c:v>
                </c:pt>
              </c:numCache>
            </c:numRef>
          </c:val>
          <c:smooth val="0"/>
        </c:ser>
        <c:ser>
          <c:idx val="11"/>
          <c:order val="11"/>
          <c:tx>
            <c:strRef>
              <c:f>РАйон!$A$14</c:f>
              <c:strCache>
                <c:ptCount val="1"/>
                <c:pt idx="0">
                  <c:v>№372</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РАйон!$E$14:$O$14</c:f>
              <c:numCache>
                <c:formatCode>0.00</c:formatCode>
                <c:ptCount val="11"/>
                <c:pt idx="0">
                  <c:v>0.41964285714285715</c:v>
                </c:pt>
                <c:pt idx="1">
                  <c:v>0.75</c:v>
                </c:pt>
                <c:pt idx="2">
                  <c:v>0.7678571428571429</c:v>
                </c:pt>
                <c:pt idx="3">
                  <c:v>0.9285714285714286</c:v>
                </c:pt>
                <c:pt idx="4">
                  <c:v>0.5714285714285714</c:v>
                </c:pt>
                <c:pt idx="5">
                  <c:v>0.7857142857142857</c:v>
                </c:pt>
                <c:pt idx="6">
                  <c:v>0.8571428571428571</c:v>
                </c:pt>
                <c:pt idx="7">
                  <c:v>0.7410714285714286</c:v>
                </c:pt>
                <c:pt idx="8">
                  <c:v>0.6071428571428571</c:v>
                </c:pt>
                <c:pt idx="9">
                  <c:v>0.4732142857142857</c:v>
                </c:pt>
                <c:pt idx="10">
                  <c:v>0.7410714285714286</c:v>
                </c:pt>
              </c:numCache>
            </c:numRef>
          </c:val>
          <c:smooth val="0"/>
        </c:ser>
        <c:ser>
          <c:idx val="12"/>
          <c:order val="12"/>
          <c:tx>
            <c:strRef>
              <c:f>РАйон!$A$15</c:f>
              <c:strCache>
                <c:ptCount val="1"/>
                <c:pt idx="0">
                  <c:v>ГБОУ лицей №373</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РАйон!$E$15:$O$15</c:f>
              <c:numCache>
                <c:formatCode>0.00</c:formatCode>
                <c:ptCount val="11"/>
                <c:pt idx="0">
                  <c:v>0.42727272727272725</c:v>
                </c:pt>
                <c:pt idx="1">
                  <c:v>0.60909090909090913</c:v>
                </c:pt>
                <c:pt idx="2">
                  <c:v>0.72727272727272729</c:v>
                </c:pt>
                <c:pt idx="3">
                  <c:v>0.98181818181818181</c:v>
                </c:pt>
                <c:pt idx="4">
                  <c:v>0.6454545454545455</c:v>
                </c:pt>
                <c:pt idx="5">
                  <c:v>0.65454545454545454</c:v>
                </c:pt>
                <c:pt idx="6">
                  <c:v>0.58181818181818179</c:v>
                </c:pt>
                <c:pt idx="7">
                  <c:v>0.7</c:v>
                </c:pt>
                <c:pt idx="8">
                  <c:v>0.77272727272727271</c:v>
                </c:pt>
                <c:pt idx="9">
                  <c:v>0.88181818181818183</c:v>
                </c:pt>
                <c:pt idx="10">
                  <c:v>0.96363636363636362</c:v>
                </c:pt>
              </c:numCache>
            </c:numRef>
          </c:val>
          <c:smooth val="0"/>
        </c:ser>
        <c:ser>
          <c:idx val="13"/>
          <c:order val="13"/>
          <c:tx>
            <c:strRef>
              <c:f>РАйон!$A$16</c:f>
              <c:strCache>
                <c:ptCount val="1"/>
                <c:pt idx="0">
                  <c:v>№376</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РАйон!$E$16:$O$16</c:f>
              <c:numCache>
                <c:formatCode>0.00</c:formatCode>
                <c:ptCount val="11"/>
                <c:pt idx="0">
                  <c:v>0.5859375</c:v>
                </c:pt>
                <c:pt idx="1">
                  <c:v>0.8984375</c:v>
                </c:pt>
                <c:pt idx="2">
                  <c:v>0.828125</c:v>
                </c:pt>
                <c:pt idx="3">
                  <c:v>0.9375</c:v>
                </c:pt>
                <c:pt idx="4">
                  <c:v>0.765625</c:v>
                </c:pt>
                <c:pt idx="5">
                  <c:v>0.796875</c:v>
                </c:pt>
                <c:pt idx="6">
                  <c:v>0.78125</c:v>
                </c:pt>
                <c:pt idx="7">
                  <c:v>0.78125</c:v>
                </c:pt>
                <c:pt idx="8">
                  <c:v>0.796875</c:v>
                </c:pt>
                <c:pt idx="9">
                  <c:v>0.90625</c:v>
                </c:pt>
                <c:pt idx="10">
                  <c:v>0.8203125</c:v>
                </c:pt>
              </c:numCache>
            </c:numRef>
          </c:val>
          <c:smooth val="0"/>
        </c:ser>
        <c:ser>
          <c:idx val="14"/>
          <c:order val="14"/>
          <c:tx>
            <c:strRef>
              <c:f>РАйон!$A$17</c:f>
              <c:strCache>
                <c:ptCount val="1"/>
                <c:pt idx="0">
                  <c:v>№484</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РАйон!$E$17:$O$17</c:f>
              <c:numCache>
                <c:formatCode>0.00</c:formatCode>
                <c:ptCount val="11"/>
                <c:pt idx="0">
                  <c:v>0.29464285714285715</c:v>
                </c:pt>
                <c:pt idx="1">
                  <c:v>0.5446428571428571</c:v>
                </c:pt>
                <c:pt idx="2">
                  <c:v>0.44642857142857145</c:v>
                </c:pt>
                <c:pt idx="3">
                  <c:v>0.9017857142857143</c:v>
                </c:pt>
                <c:pt idx="4">
                  <c:v>0.6160714285714286</c:v>
                </c:pt>
                <c:pt idx="5">
                  <c:v>0.5178571428571429</c:v>
                </c:pt>
                <c:pt idx="6">
                  <c:v>0.23214285714285715</c:v>
                </c:pt>
                <c:pt idx="7">
                  <c:v>0.5535714285714286</c:v>
                </c:pt>
                <c:pt idx="8">
                  <c:v>0.4732142857142857</c:v>
                </c:pt>
                <c:pt idx="9">
                  <c:v>0.8125</c:v>
                </c:pt>
                <c:pt idx="10">
                  <c:v>0.6517857142857143</c:v>
                </c:pt>
              </c:numCache>
            </c:numRef>
          </c:val>
          <c:smooth val="0"/>
        </c:ser>
        <c:ser>
          <c:idx val="15"/>
          <c:order val="15"/>
          <c:tx>
            <c:strRef>
              <c:f>РАйон!$A$18</c:f>
              <c:strCache>
                <c:ptCount val="1"/>
                <c:pt idx="0">
                  <c:v>№485</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РАйон!$E$18:$O$18</c:f>
              <c:numCache>
                <c:formatCode>0.00</c:formatCode>
                <c:ptCount val="11"/>
                <c:pt idx="0">
                  <c:v>0.35365853658536583</c:v>
                </c:pt>
                <c:pt idx="1">
                  <c:v>0.71951219512195119</c:v>
                </c:pt>
                <c:pt idx="2">
                  <c:v>0.58536585365853655</c:v>
                </c:pt>
                <c:pt idx="3">
                  <c:v>0.96341463414634143</c:v>
                </c:pt>
                <c:pt idx="4">
                  <c:v>0.78048780487804881</c:v>
                </c:pt>
                <c:pt idx="5">
                  <c:v>0.43902439024390244</c:v>
                </c:pt>
                <c:pt idx="6">
                  <c:v>0.53658536585365857</c:v>
                </c:pt>
                <c:pt idx="7">
                  <c:v>0.71951219512195119</c:v>
                </c:pt>
                <c:pt idx="8">
                  <c:v>0.74390243902439024</c:v>
                </c:pt>
                <c:pt idx="9">
                  <c:v>0.63414634146341464</c:v>
                </c:pt>
                <c:pt idx="10">
                  <c:v>0.71951219512195119</c:v>
                </c:pt>
              </c:numCache>
            </c:numRef>
          </c:val>
          <c:smooth val="0"/>
        </c:ser>
        <c:ser>
          <c:idx val="16"/>
          <c:order val="16"/>
          <c:tx>
            <c:strRef>
              <c:f>РАйон!$A$19</c:f>
              <c:strCache>
                <c:ptCount val="1"/>
                <c:pt idx="0">
                  <c:v>№489</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РАйон!$E$19:$O$19</c:f>
              <c:numCache>
                <c:formatCode>0.00</c:formatCode>
                <c:ptCount val="11"/>
                <c:pt idx="0">
                  <c:v>0.30530973451327431</c:v>
                </c:pt>
                <c:pt idx="1">
                  <c:v>0.55752212389380529</c:v>
                </c:pt>
                <c:pt idx="2">
                  <c:v>0.39823008849557523</c:v>
                </c:pt>
                <c:pt idx="3">
                  <c:v>0.79646017699115046</c:v>
                </c:pt>
                <c:pt idx="4">
                  <c:v>0.46902654867256638</c:v>
                </c:pt>
                <c:pt idx="5">
                  <c:v>0.45132743362831856</c:v>
                </c:pt>
                <c:pt idx="6">
                  <c:v>0.32743362831858408</c:v>
                </c:pt>
                <c:pt idx="7">
                  <c:v>0.62831858407079644</c:v>
                </c:pt>
                <c:pt idx="8">
                  <c:v>0.5663716814159292</c:v>
                </c:pt>
                <c:pt idx="9">
                  <c:v>0.63274336283185839</c:v>
                </c:pt>
                <c:pt idx="10">
                  <c:v>0.53539823008849563</c:v>
                </c:pt>
              </c:numCache>
            </c:numRef>
          </c:val>
          <c:smooth val="0"/>
        </c:ser>
        <c:ser>
          <c:idx val="17"/>
          <c:order val="17"/>
          <c:tx>
            <c:strRef>
              <c:f>РАйон!$A$20</c:f>
              <c:strCache>
                <c:ptCount val="1"/>
                <c:pt idx="0">
                  <c:v>№495</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РАйон!$E$20:$O$20</c:f>
              <c:numCache>
                <c:formatCode>0.00</c:formatCode>
                <c:ptCount val="11"/>
                <c:pt idx="0">
                  <c:v>0.26666666666666666</c:v>
                </c:pt>
                <c:pt idx="1">
                  <c:v>0.57777777777777772</c:v>
                </c:pt>
                <c:pt idx="2">
                  <c:v>0.53333333333333333</c:v>
                </c:pt>
                <c:pt idx="3">
                  <c:v>0.9555555555555556</c:v>
                </c:pt>
                <c:pt idx="4">
                  <c:v>0.6333333333333333</c:v>
                </c:pt>
                <c:pt idx="5">
                  <c:v>0.6</c:v>
                </c:pt>
                <c:pt idx="6">
                  <c:v>0.26666666666666666</c:v>
                </c:pt>
                <c:pt idx="7">
                  <c:v>0.8</c:v>
                </c:pt>
                <c:pt idx="8">
                  <c:v>0.65555555555555556</c:v>
                </c:pt>
                <c:pt idx="9">
                  <c:v>0.56666666666666665</c:v>
                </c:pt>
                <c:pt idx="10">
                  <c:v>0.65555555555555556</c:v>
                </c:pt>
              </c:numCache>
            </c:numRef>
          </c:val>
          <c:smooth val="0"/>
        </c:ser>
        <c:ser>
          <c:idx val="18"/>
          <c:order val="18"/>
          <c:tx>
            <c:strRef>
              <c:f>РАйон!$A$21</c:f>
              <c:strCache>
                <c:ptCount val="1"/>
                <c:pt idx="0">
                  <c:v>№496</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РАйон!$E$21:$O$21</c:f>
              <c:numCache>
                <c:formatCode>0.00</c:formatCode>
                <c:ptCount val="11"/>
                <c:pt idx="0">
                  <c:v>5.9523809523809521E-2</c:v>
                </c:pt>
                <c:pt idx="1">
                  <c:v>0.36904761904761907</c:v>
                </c:pt>
                <c:pt idx="2">
                  <c:v>0.23809523809523808</c:v>
                </c:pt>
                <c:pt idx="3">
                  <c:v>0.91666666666666663</c:v>
                </c:pt>
                <c:pt idx="4">
                  <c:v>0.36904761904761907</c:v>
                </c:pt>
                <c:pt idx="5">
                  <c:v>0.6428571428571429</c:v>
                </c:pt>
                <c:pt idx="6">
                  <c:v>0.33333333333333331</c:v>
                </c:pt>
                <c:pt idx="7">
                  <c:v>0.75</c:v>
                </c:pt>
                <c:pt idx="8">
                  <c:v>0.32142857142857145</c:v>
                </c:pt>
                <c:pt idx="9">
                  <c:v>0.6071428571428571</c:v>
                </c:pt>
                <c:pt idx="10">
                  <c:v>0.5</c:v>
                </c:pt>
              </c:numCache>
            </c:numRef>
          </c:val>
          <c:smooth val="0"/>
        </c:ser>
        <c:ser>
          <c:idx val="19"/>
          <c:order val="19"/>
          <c:tx>
            <c:strRef>
              <c:f>РАйон!$A$22</c:f>
              <c:strCache>
                <c:ptCount val="1"/>
                <c:pt idx="0">
                  <c:v>№507</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РАйон!$E$22:$O$22</c:f>
              <c:numCache>
                <c:formatCode>0.00</c:formatCode>
                <c:ptCount val="11"/>
                <c:pt idx="0">
                  <c:v>0.40555555555555556</c:v>
                </c:pt>
                <c:pt idx="1">
                  <c:v>0.69444444444444442</c:v>
                </c:pt>
                <c:pt idx="2">
                  <c:v>0.55555555555555558</c:v>
                </c:pt>
                <c:pt idx="3">
                  <c:v>0.94444444444444442</c:v>
                </c:pt>
                <c:pt idx="4">
                  <c:v>0.60555555555555551</c:v>
                </c:pt>
                <c:pt idx="5">
                  <c:v>0.76666666666666672</c:v>
                </c:pt>
                <c:pt idx="6">
                  <c:v>0.7</c:v>
                </c:pt>
                <c:pt idx="7">
                  <c:v>0.8666666666666667</c:v>
                </c:pt>
                <c:pt idx="8">
                  <c:v>0.80555555555555558</c:v>
                </c:pt>
                <c:pt idx="9">
                  <c:v>0.66666666666666663</c:v>
                </c:pt>
                <c:pt idx="10">
                  <c:v>0.67222222222222228</c:v>
                </c:pt>
              </c:numCache>
            </c:numRef>
          </c:val>
          <c:smooth val="0"/>
        </c:ser>
        <c:ser>
          <c:idx val="20"/>
          <c:order val="20"/>
          <c:tx>
            <c:strRef>
              <c:f>РАйон!$A$23</c:f>
              <c:strCache>
                <c:ptCount val="1"/>
                <c:pt idx="0">
                  <c:v>№508</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РАйон!$E$23:$O$23</c:f>
              <c:numCache>
                <c:formatCode>0.00</c:formatCode>
                <c:ptCount val="11"/>
                <c:pt idx="0">
                  <c:v>0.31481481481481483</c:v>
                </c:pt>
                <c:pt idx="1">
                  <c:v>0.56481481481481477</c:v>
                </c:pt>
                <c:pt idx="2">
                  <c:v>0.55555555555555558</c:v>
                </c:pt>
                <c:pt idx="3">
                  <c:v>0.93518518518518523</c:v>
                </c:pt>
                <c:pt idx="4">
                  <c:v>0.65740740740740744</c:v>
                </c:pt>
                <c:pt idx="5">
                  <c:v>0.42592592592592593</c:v>
                </c:pt>
                <c:pt idx="6">
                  <c:v>0.46296296296296297</c:v>
                </c:pt>
                <c:pt idx="7">
                  <c:v>0.78703703703703709</c:v>
                </c:pt>
                <c:pt idx="8">
                  <c:v>0.82407407407407407</c:v>
                </c:pt>
                <c:pt idx="9">
                  <c:v>0.87962962962962965</c:v>
                </c:pt>
                <c:pt idx="10">
                  <c:v>0.89814814814814814</c:v>
                </c:pt>
              </c:numCache>
            </c:numRef>
          </c:val>
          <c:smooth val="0"/>
        </c:ser>
        <c:ser>
          <c:idx val="21"/>
          <c:order val="21"/>
          <c:tx>
            <c:strRef>
              <c:f>РАйон!$A$24</c:f>
              <c:strCache>
                <c:ptCount val="1"/>
                <c:pt idx="0">
                  <c:v>№510</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РАйон!$E$24:$O$24</c:f>
              <c:numCache>
                <c:formatCode>0.00</c:formatCode>
                <c:ptCount val="11"/>
                <c:pt idx="0">
                  <c:v>0.59722222222222221</c:v>
                </c:pt>
                <c:pt idx="1">
                  <c:v>0.55555555555555558</c:v>
                </c:pt>
                <c:pt idx="2">
                  <c:v>0.3611111111111111</c:v>
                </c:pt>
                <c:pt idx="3">
                  <c:v>0.95833333333333337</c:v>
                </c:pt>
                <c:pt idx="4">
                  <c:v>0.375</c:v>
                </c:pt>
                <c:pt idx="5">
                  <c:v>0.63888888888888884</c:v>
                </c:pt>
                <c:pt idx="6">
                  <c:v>0.22222222222222221</c:v>
                </c:pt>
                <c:pt idx="7">
                  <c:v>0.88888888888888884</c:v>
                </c:pt>
                <c:pt idx="8">
                  <c:v>0.65277777777777779</c:v>
                </c:pt>
                <c:pt idx="9">
                  <c:v>0.44444444444444442</c:v>
                </c:pt>
                <c:pt idx="10">
                  <c:v>0.61111111111111116</c:v>
                </c:pt>
              </c:numCache>
            </c:numRef>
          </c:val>
          <c:smooth val="0"/>
        </c:ser>
        <c:ser>
          <c:idx val="22"/>
          <c:order val="22"/>
          <c:tx>
            <c:strRef>
              <c:f>РАйон!$A$25</c:f>
              <c:strCache>
                <c:ptCount val="1"/>
                <c:pt idx="0">
                  <c:v>№519</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РАйон!$E$25:$O$25</c:f>
              <c:numCache>
                <c:formatCode>0.00</c:formatCode>
                <c:ptCount val="11"/>
                <c:pt idx="0">
                  <c:v>0.64423076923076927</c:v>
                </c:pt>
                <c:pt idx="1">
                  <c:v>0.81730769230769229</c:v>
                </c:pt>
                <c:pt idx="2">
                  <c:v>0.80769230769230771</c:v>
                </c:pt>
                <c:pt idx="3">
                  <c:v>0.95192307692307687</c:v>
                </c:pt>
                <c:pt idx="4">
                  <c:v>0.73076923076923073</c:v>
                </c:pt>
                <c:pt idx="5">
                  <c:v>0.78846153846153844</c:v>
                </c:pt>
                <c:pt idx="6">
                  <c:v>0.42307692307692307</c:v>
                </c:pt>
                <c:pt idx="7">
                  <c:v>0.77884615384615385</c:v>
                </c:pt>
                <c:pt idx="8">
                  <c:v>0.78846153846153844</c:v>
                </c:pt>
                <c:pt idx="9">
                  <c:v>0.82692307692307687</c:v>
                </c:pt>
                <c:pt idx="10">
                  <c:v>0.69230769230769229</c:v>
                </c:pt>
              </c:numCache>
            </c:numRef>
          </c:val>
          <c:smooth val="0"/>
        </c:ser>
        <c:ser>
          <c:idx val="23"/>
          <c:order val="23"/>
          <c:tx>
            <c:strRef>
              <c:f>РАйон!$A$26</c:f>
              <c:strCache>
                <c:ptCount val="1"/>
                <c:pt idx="0">
                  <c:v>ГБОУ гимназия №524</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РАйон!$E$26:$O$26</c:f>
              <c:numCache>
                <c:formatCode>0.00</c:formatCode>
                <c:ptCount val="11"/>
                <c:pt idx="0">
                  <c:v>0.33600000000000002</c:v>
                </c:pt>
                <c:pt idx="1">
                  <c:v>0.65600000000000003</c:v>
                </c:pt>
                <c:pt idx="2">
                  <c:v>0.42399999999999999</c:v>
                </c:pt>
                <c:pt idx="3">
                  <c:v>0.97599999999999998</c:v>
                </c:pt>
                <c:pt idx="4">
                  <c:v>0.53600000000000003</c:v>
                </c:pt>
                <c:pt idx="5">
                  <c:v>0.66400000000000003</c:v>
                </c:pt>
                <c:pt idx="6">
                  <c:v>0.36799999999999999</c:v>
                </c:pt>
                <c:pt idx="7">
                  <c:v>0.79600000000000004</c:v>
                </c:pt>
                <c:pt idx="8">
                  <c:v>0.63200000000000001</c:v>
                </c:pt>
                <c:pt idx="9">
                  <c:v>0.71199999999999997</c:v>
                </c:pt>
                <c:pt idx="10">
                  <c:v>0.64</c:v>
                </c:pt>
              </c:numCache>
            </c:numRef>
          </c:val>
          <c:smooth val="0"/>
        </c:ser>
        <c:ser>
          <c:idx val="24"/>
          <c:order val="24"/>
          <c:tx>
            <c:strRef>
              <c:f>РАйон!$A$27</c:f>
              <c:strCache>
                <c:ptCount val="1"/>
                <c:pt idx="0">
                  <c:v>№525</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РАйон!$E$27:$O$27</c:f>
              <c:numCache>
                <c:formatCode>0.00</c:formatCode>
                <c:ptCount val="11"/>
                <c:pt idx="0">
                  <c:v>0.5234375</c:v>
                </c:pt>
                <c:pt idx="1">
                  <c:v>0.671875</c:v>
                </c:pt>
                <c:pt idx="2">
                  <c:v>0.4375</c:v>
                </c:pt>
                <c:pt idx="3">
                  <c:v>0.96875</c:v>
                </c:pt>
                <c:pt idx="4">
                  <c:v>0.484375</c:v>
                </c:pt>
                <c:pt idx="5">
                  <c:v>0.8125</c:v>
                </c:pt>
                <c:pt idx="6">
                  <c:v>0.359375</c:v>
                </c:pt>
                <c:pt idx="7">
                  <c:v>0.8984375</c:v>
                </c:pt>
                <c:pt idx="8">
                  <c:v>0.7109375</c:v>
                </c:pt>
                <c:pt idx="9">
                  <c:v>0.59375</c:v>
                </c:pt>
                <c:pt idx="10">
                  <c:v>0.6328125</c:v>
                </c:pt>
              </c:numCache>
            </c:numRef>
          </c:val>
          <c:smooth val="0"/>
        </c:ser>
        <c:ser>
          <c:idx val="25"/>
          <c:order val="25"/>
          <c:tx>
            <c:strRef>
              <c:f>РАйон!$A$28</c:f>
              <c:strCache>
                <c:ptCount val="1"/>
                <c:pt idx="0">
                  <c:v>ГБОУ гимназия №526</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РАйон!$E$28:$O$28</c:f>
              <c:numCache>
                <c:formatCode>0.00</c:formatCode>
                <c:ptCount val="11"/>
                <c:pt idx="0">
                  <c:v>0.81506849315068497</c:v>
                </c:pt>
                <c:pt idx="1">
                  <c:v>0.85616438356164382</c:v>
                </c:pt>
                <c:pt idx="2">
                  <c:v>0.83561643835616439</c:v>
                </c:pt>
                <c:pt idx="3">
                  <c:v>0.99315068493150682</c:v>
                </c:pt>
                <c:pt idx="4">
                  <c:v>0.70547945205479456</c:v>
                </c:pt>
                <c:pt idx="5">
                  <c:v>0.79452054794520544</c:v>
                </c:pt>
                <c:pt idx="6">
                  <c:v>0.76712328767123283</c:v>
                </c:pt>
                <c:pt idx="7">
                  <c:v>0.9452054794520548</c:v>
                </c:pt>
                <c:pt idx="8">
                  <c:v>0.64383561643835618</c:v>
                </c:pt>
                <c:pt idx="9">
                  <c:v>0.95890410958904104</c:v>
                </c:pt>
                <c:pt idx="10">
                  <c:v>0.75342465753424659</c:v>
                </c:pt>
              </c:numCache>
            </c:numRef>
          </c:val>
          <c:smooth val="0"/>
        </c:ser>
        <c:ser>
          <c:idx val="26"/>
          <c:order val="26"/>
          <c:tx>
            <c:strRef>
              <c:f>РАйон!$A$29</c:f>
              <c:strCache>
                <c:ptCount val="1"/>
                <c:pt idx="0">
                  <c:v>№536</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РАйон!$E$29:$O$29</c:f>
              <c:numCache>
                <c:formatCode>0.00</c:formatCode>
                <c:ptCount val="11"/>
                <c:pt idx="0">
                  <c:v>0.20408163265306123</c:v>
                </c:pt>
                <c:pt idx="1">
                  <c:v>0.42857142857142855</c:v>
                </c:pt>
                <c:pt idx="2">
                  <c:v>0.34693877551020408</c:v>
                </c:pt>
                <c:pt idx="3">
                  <c:v>0.86734693877551017</c:v>
                </c:pt>
                <c:pt idx="4">
                  <c:v>0.44897959183673469</c:v>
                </c:pt>
                <c:pt idx="5">
                  <c:v>0.51020408163265307</c:v>
                </c:pt>
                <c:pt idx="6">
                  <c:v>0.2857142857142857</c:v>
                </c:pt>
                <c:pt idx="7">
                  <c:v>0.45918367346938777</c:v>
                </c:pt>
                <c:pt idx="8">
                  <c:v>0.42857142857142855</c:v>
                </c:pt>
                <c:pt idx="9">
                  <c:v>0.66326530612244894</c:v>
                </c:pt>
                <c:pt idx="10">
                  <c:v>0.72448979591836737</c:v>
                </c:pt>
              </c:numCache>
            </c:numRef>
          </c:val>
          <c:smooth val="0"/>
        </c:ser>
        <c:ser>
          <c:idx val="27"/>
          <c:order val="27"/>
          <c:tx>
            <c:strRef>
              <c:f>РАйон!$A$30</c:f>
              <c:strCache>
                <c:ptCount val="1"/>
                <c:pt idx="0">
                  <c:v>№537</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РАйон!$E$30:$O$30</c:f>
              <c:numCache>
                <c:formatCode>0.00</c:formatCode>
                <c:ptCount val="11"/>
                <c:pt idx="0">
                  <c:v>0.43137254901960786</c:v>
                </c:pt>
                <c:pt idx="1">
                  <c:v>0.5490196078431373</c:v>
                </c:pt>
                <c:pt idx="2">
                  <c:v>0.76470588235294112</c:v>
                </c:pt>
                <c:pt idx="3">
                  <c:v>0.90196078431372551</c:v>
                </c:pt>
                <c:pt idx="4">
                  <c:v>0.6470588235294118</c:v>
                </c:pt>
                <c:pt idx="5">
                  <c:v>0.80392156862745101</c:v>
                </c:pt>
                <c:pt idx="6">
                  <c:v>0.56862745098039214</c:v>
                </c:pt>
                <c:pt idx="7">
                  <c:v>0.76470588235294112</c:v>
                </c:pt>
                <c:pt idx="8">
                  <c:v>0.58823529411764708</c:v>
                </c:pt>
                <c:pt idx="9">
                  <c:v>0.59803921568627449</c:v>
                </c:pt>
                <c:pt idx="10">
                  <c:v>0.74509803921568629</c:v>
                </c:pt>
              </c:numCache>
            </c:numRef>
          </c:val>
          <c:smooth val="0"/>
        </c:ser>
        <c:ser>
          <c:idx val="28"/>
          <c:order val="28"/>
          <c:tx>
            <c:strRef>
              <c:f>РАйон!$A$31</c:f>
              <c:strCache>
                <c:ptCount val="1"/>
                <c:pt idx="0">
                  <c:v>№543</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РАйон!$E$31:$O$31</c:f>
              <c:numCache>
                <c:formatCode>0.00</c:formatCode>
                <c:ptCount val="11"/>
                <c:pt idx="0">
                  <c:v>0.49019607843137253</c:v>
                </c:pt>
                <c:pt idx="1">
                  <c:v>0.65686274509803921</c:v>
                </c:pt>
                <c:pt idx="2">
                  <c:v>0.52941176470588236</c:v>
                </c:pt>
                <c:pt idx="3">
                  <c:v>0.89215686274509809</c:v>
                </c:pt>
                <c:pt idx="4">
                  <c:v>0.71568627450980393</c:v>
                </c:pt>
                <c:pt idx="5">
                  <c:v>0.49019607843137253</c:v>
                </c:pt>
                <c:pt idx="6">
                  <c:v>0.50980392156862742</c:v>
                </c:pt>
                <c:pt idx="7">
                  <c:v>0.5</c:v>
                </c:pt>
                <c:pt idx="8">
                  <c:v>0.51960784313725494</c:v>
                </c:pt>
                <c:pt idx="9">
                  <c:v>0.44117647058823528</c:v>
                </c:pt>
                <c:pt idx="10">
                  <c:v>0.73529411764705888</c:v>
                </c:pt>
              </c:numCache>
            </c:numRef>
          </c:val>
          <c:smooth val="0"/>
        </c:ser>
        <c:ser>
          <c:idx val="29"/>
          <c:order val="29"/>
          <c:tx>
            <c:strRef>
              <c:f>РАйон!$A$32</c:f>
              <c:strCache>
                <c:ptCount val="1"/>
                <c:pt idx="0">
                  <c:v>№544</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РАйон!$E$32:$O$32</c:f>
              <c:numCache>
                <c:formatCode>0.00</c:formatCode>
                <c:ptCount val="11"/>
                <c:pt idx="0">
                  <c:v>0.24311926605504589</c:v>
                </c:pt>
                <c:pt idx="1">
                  <c:v>0.58715596330275233</c:v>
                </c:pt>
                <c:pt idx="2">
                  <c:v>0.47706422018348627</c:v>
                </c:pt>
                <c:pt idx="3">
                  <c:v>0.90825688073394495</c:v>
                </c:pt>
                <c:pt idx="4">
                  <c:v>0.53669724770642202</c:v>
                </c:pt>
                <c:pt idx="5">
                  <c:v>0.56880733944954132</c:v>
                </c:pt>
                <c:pt idx="6">
                  <c:v>0.57798165137614677</c:v>
                </c:pt>
                <c:pt idx="7">
                  <c:v>0.77064220183486243</c:v>
                </c:pt>
                <c:pt idx="8">
                  <c:v>0.65596330275229353</c:v>
                </c:pt>
                <c:pt idx="9">
                  <c:v>0.53669724770642202</c:v>
                </c:pt>
                <c:pt idx="10">
                  <c:v>0.5321100917431193</c:v>
                </c:pt>
              </c:numCache>
            </c:numRef>
          </c:val>
          <c:smooth val="0"/>
        </c:ser>
        <c:ser>
          <c:idx val="30"/>
          <c:order val="30"/>
          <c:tx>
            <c:strRef>
              <c:f>РАйон!$A$33</c:f>
              <c:strCache>
                <c:ptCount val="1"/>
                <c:pt idx="0">
                  <c:v>№594</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РАйон!$E$33:$O$33</c:f>
              <c:numCache>
                <c:formatCode>0.00</c:formatCode>
                <c:ptCount val="11"/>
                <c:pt idx="0">
                  <c:v>0.36206896551724138</c:v>
                </c:pt>
                <c:pt idx="1">
                  <c:v>0.5</c:v>
                </c:pt>
                <c:pt idx="2">
                  <c:v>0.2413793103448276</c:v>
                </c:pt>
                <c:pt idx="3">
                  <c:v>0.89655172413793105</c:v>
                </c:pt>
                <c:pt idx="4">
                  <c:v>0.31034482758620691</c:v>
                </c:pt>
                <c:pt idx="5">
                  <c:v>0.75862068965517238</c:v>
                </c:pt>
                <c:pt idx="6">
                  <c:v>0.51724137931034486</c:v>
                </c:pt>
                <c:pt idx="7">
                  <c:v>0.39655172413793105</c:v>
                </c:pt>
                <c:pt idx="8">
                  <c:v>0.36206896551724138</c:v>
                </c:pt>
                <c:pt idx="9">
                  <c:v>0.56896551724137934</c:v>
                </c:pt>
                <c:pt idx="10">
                  <c:v>0.5</c:v>
                </c:pt>
              </c:numCache>
            </c:numRef>
          </c:val>
          <c:smooth val="0"/>
        </c:ser>
        <c:ser>
          <c:idx val="31"/>
          <c:order val="31"/>
          <c:tx>
            <c:strRef>
              <c:f>РАйон!$A$34</c:f>
              <c:strCache>
                <c:ptCount val="1"/>
                <c:pt idx="0">
                  <c:v>№643</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РАйон!$E$34:$O$34</c:f>
              <c:numCache>
                <c:formatCode>0.00</c:formatCode>
                <c:ptCount val="11"/>
                <c:pt idx="0">
                  <c:v>0.37777777777777777</c:v>
                </c:pt>
                <c:pt idx="1">
                  <c:v>0.4777777777777778</c:v>
                </c:pt>
                <c:pt idx="2">
                  <c:v>0.33333333333333331</c:v>
                </c:pt>
                <c:pt idx="3">
                  <c:v>0.91111111111111109</c:v>
                </c:pt>
                <c:pt idx="4">
                  <c:v>0.58888888888888891</c:v>
                </c:pt>
                <c:pt idx="5">
                  <c:v>0.35555555555555557</c:v>
                </c:pt>
                <c:pt idx="6">
                  <c:v>0.22222222222222221</c:v>
                </c:pt>
                <c:pt idx="7">
                  <c:v>0.82222222222222219</c:v>
                </c:pt>
                <c:pt idx="8">
                  <c:v>0.43333333333333335</c:v>
                </c:pt>
                <c:pt idx="9">
                  <c:v>0.42222222222222222</c:v>
                </c:pt>
                <c:pt idx="10">
                  <c:v>0.68888888888888888</c:v>
                </c:pt>
              </c:numCache>
            </c:numRef>
          </c:val>
          <c:smooth val="0"/>
        </c:ser>
        <c:ser>
          <c:idx val="32"/>
          <c:order val="32"/>
          <c:tx>
            <c:strRef>
              <c:f>РАйон!$A$35</c:f>
              <c:strCache>
                <c:ptCount val="1"/>
                <c:pt idx="0">
                  <c:v>№684</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РАйон!$E$35:$O$35</c:f>
              <c:numCache>
                <c:formatCode>0.00</c:formatCode>
                <c:ptCount val="11"/>
                <c:pt idx="0">
                  <c:v>0.5625</c:v>
                </c:pt>
                <c:pt idx="1">
                  <c:v>0.76249999999999996</c:v>
                </c:pt>
                <c:pt idx="2">
                  <c:v>0.65</c:v>
                </c:pt>
                <c:pt idx="3">
                  <c:v>0.97499999999999998</c:v>
                </c:pt>
                <c:pt idx="4">
                  <c:v>0.66249999999999998</c:v>
                </c:pt>
                <c:pt idx="5">
                  <c:v>0.77500000000000002</c:v>
                </c:pt>
                <c:pt idx="6">
                  <c:v>0.65</c:v>
                </c:pt>
                <c:pt idx="7">
                  <c:v>0.85</c:v>
                </c:pt>
                <c:pt idx="8">
                  <c:v>0.7</c:v>
                </c:pt>
                <c:pt idx="9">
                  <c:v>0.45</c:v>
                </c:pt>
                <c:pt idx="10">
                  <c:v>0.85</c:v>
                </c:pt>
              </c:numCache>
            </c:numRef>
          </c:val>
          <c:smooth val="0"/>
        </c:ser>
        <c:ser>
          <c:idx val="33"/>
          <c:order val="33"/>
          <c:tx>
            <c:strRef>
              <c:f>РАйон!$A$36</c:f>
              <c:strCache>
                <c:ptCount val="1"/>
                <c:pt idx="0">
                  <c:v>№698</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РАйон!$E$36:$O$36</c:f>
              <c:numCache>
                <c:formatCode>0.00</c:formatCode>
                <c:ptCount val="11"/>
              </c:numCache>
            </c:numRef>
          </c:val>
          <c:smooth val="0"/>
        </c:ser>
        <c:ser>
          <c:idx val="34"/>
          <c:order val="34"/>
          <c:tx>
            <c:strRef>
              <c:f>РАйон!$A$37</c:f>
              <c:strCache>
                <c:ptCount val="1"/>
                <c:pt idx="0">
                  <c:v>ГБОУ "Морская школа"</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РАйон!$E$37:$O$37</c:f>
              <c:numCache>
                <c:formatCode>0.00</c:formatCode>
                <c:ptCount val="11"/>
                <c:pt idx="0">
                  <c:v>0.24157303370786518</c:v>
                </c:pt>
                <c:pt idx="1">
                  <c:v>0.449438202247191</c:v>
                </c:pt>
                <c:pt idx="2">
                  <c:v>0.5617977528089888</c:v>
                </c:pt>
                <c:pt idx="3">
                  <c:v>0.9719101123595506</c:v>
                </c:pt>
                <c:pt idx="4">
                  <c:v>0.6348314606741573</c:v>
                </c:pt>
                <c:pt idx="5">
                  <c:v>0.47191011235955055</c:v>
                </c:pt>
                <c:pt idx="6">
                  <c:v>0.5280898876404494</c:v>
                </c:pt>
                <c:pt idx="7">
                  <c:v>0.5168539325842697</c:v>
                </c:pt>
                <c:pt idx="8">
                  <c:v>0.6404494382022472</c:v>
                </c:pt>
                <c:pt idx="9">
                  <c:v>0.5449438202247191</c:v>
                </c:pt>
                <c:pt idx="10">
                  <c:v>0.7078651685393258</c:v>
                </c:pt>
              </c:numCache>
            </c:numRef>
          </c:val>
          <c:smooth val="0"/>
        </c:ser>
        <c:ser>
          <c:idx val="35"/>
          <c:order val="35"/>
          <c:tx>
            <c:strRef>
              <c:f>РАйон!$A$38</c:f>
              <c:strCache>
                <c:ptCount val="1"/>
                <c:pt idx="0">
                  <c:v>Школа «Студиум»</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РАйон!$E$38:$O$38</c:f>
              <c:numCache>
                <c:formatCode>0.00</c:formatCode>
                <c:ptCount val="11"/>
                <c:pt idx="0">
                  <c:v>1</c:v>
                </c:pt>
                <c:pt idx="1">
                  <c:v>1</c:v>
                </c:pt>
                <c:pt idx="2">
                  <c:v>1</c:v>
                </c:pt>
                <c:pt idx="3">
                  <c:v>1</c:v>
                </c:pt>
                <c:pt idx="4">
                  <c:v>0.5</c:v>
                </c:pt>
                <c:pt idx="5">
                  <c:v>1</c:v>
                </c:pt>
                <c:pt idx="6">
                  <c:v>1</c:v>
                </c:pt>
                <c:pt idx="7">
                  <c:v>0.5</c:v>
                </c:pt>
                <c:pt idx="8">
                  <c:v>0</c:v>
                </c:pt>
                <c:pt idx="9">
                  <c:v>0.5</c:v>
                </c:pt>
                <c:pt idx="10">
                  <c:v>0.5</c:v>
                </c:pt>
              </c:numCache>
            </c:numRef>
          </c:val>
          <c:smooth val="0"/>
        </c:ser>
        <c:ser>
          <c:idx val="36"/>
          <c:order val="36"/>
          <c:tx>
            <c:strRef>
              <c:f>РАйон!$A$39</c:f>
              <c:strCache>
                <c:ptCount val="1"/>
                <c:pt idx="0">
                  <c:v>Венеция</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РАйон!$E$39:$O$39</c:f>
              <c:numCache>
                <c:formatCode>0.00</c:formatCode>
                <c:ptCount val="11"/>
                <c:pt idx="0">
                  <c:v>1</c:v>
                </c:pt>
                <c:pt idx="1">
                  <c:v>1</c:v>
                </c:pt>
                <c:pt idx="2">
                  <c:v>1</c:v>
                </c:pt>
                <c:pt idx="3">
                  <c:v>1</c:v>
                </c:pt>
                <c:pt idx="4">
                  <c:v>1</c:v>
                </c:pt>
                <c:pt idx="5">
                  <c:v>1</c:v>
                </c:pt>
                <c:pt idx="6">
                  <c:v>1</c:v>
                </c:pt>
                <c:pt idx="7">
                  <c:v>0.5</c:v>
                </c:pt>
                <c:pt idx="8">
                  <c:v>1</c:v>
                </c:pt>
                <c:pt idx="9">
                  <c:v>1</c:v>
                </c:pt>
                <c:pt idx="10">
                  <c:v>1</c:v>
                </c:pt>
              </c:numCache>
            </c:numRef>
          </c:val>
          <c:smooth val="0"/>
        </c:ser>
        <c:ser>
          <c:idx val="37"/>
          <c:order val="37"/>
          <c:tx>
            <c:strRef>
              <c:f>РАйон!$A$40</c:f>
              <c:strCache>
                <c:ptCount val="1"/>
                <c:pt idx="0">
                  <c:v>ЧОУ "Тет-а-тет"</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РАйон!$E$40:$O$40</c:f>
              <c:numCache>
                <c:formatCode>0.00</c:formatCode>
                <c:ptCount val="11"/>
                <c:pt idx="0">
                  <c:v>0</c:v>
                </c:pt>
                <c:pt idx="1">
                  <c:v>0.75</c:v>
                </c:pt>
                <c:pt idx="2">
                  <c:v>1</c:v>
                </c:pt>
                <c:pt idx="3">
                  <c:v>1</c:v>
                </c:pt>
                <c:pt idx="4">
                  <c:v>0.25</c:v>
                </c:pt>
                <c:pt idx="5">
                  <c:v>1</c:v>
                </c:pt>
                <c:pt idx="6">
                  <c:v>1</c:v>
                </c:pt>
                <c:pt idx="7">
                  <c:v>1</c:v>
                </c:pt>
                <c:pt idx="8">
                  <c:v>1</c:v>
                </c:pt>
                <c:pt idx="9">
                  <c:v>0.75</c:v>
                </c:pt>
                <c:pt idx="10">
                  <c:v>0.75</c:v>
                </c:pt>
              </c:numCache>
            </c:numRef>
          </c:val>
          <c:smooth val="0"/>
        </c:ser>
        <c:ser>
          <c:idx val="38"/>
          <c:order val="38"/>
          <c:tx>
            <c:strRef>
              <c:f>РАйон!$A$41</c:f>
              <c:strCache>
                <c:ptCount val="1"/>
                <c:pt idx="0">
                  <c:v>Район</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РАйон!$E$41:$O$41</c:f>
              <c:numCache>
                <c:formatCode>0.00</c:formatCode>
                <c:ptCount val="11"/>
                <c:pt idx="0">
                  <c:v>0.39657631954350925</c:v>
                </c:pt>
                <c:pt idx="1">
                  <c:v>0.62149310508796962</c:v>
                </c:pt>
                <c:pt idx="2">
                  <c:v>0.55492154065620547</c:v>
                </c:pt>
                <c:pt idx="3">
                  <c:v>0.9384213029006182</c:v>
                </c:pt>
                <c:pt idx="4">
                  <c:v>0.58939610080836902</c:v>
                </c:pt>
                <c:pt idx="5">
                  <c:v>0.65002377555872559</c:v>
                </c:pt>
                <c:pt idx="6">
                  <c:v>0.49453162149310509</c:v>
                </c:pt>
                <c:pt idx="7">
                  <c:v>0.75748930099857348</c:v>
                </c:pt>
                <c:pt idx="8">
                  <c:v>0.65977175463623394</c:v>
                </c:pt>
                <c:pt idx="9">
                  <c:v>0.68093200190204473</c:v>
                </c:pt>
                <c:pt idx="10">
                  <c:v>0.70946267237280081</c:v>
                </c:pt>
              </c:numCache>
            </c:numRef>
          </c:val>
          <c:smooth val="0"/>
        </c:ser>
        <c:ser>
          <c:idx val="39"/>
          <c:order val="39"/>
          <c:tx>
            <c:strRef>
              <c:f>РАйон!$A$42</c:f>
              <c:strCache>
                <c:ptCount val="1"/>
                <c:pt idx="0">
                  <c:v>Санкт-Петербург</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numRef>
              <c:f>РАйон!$E$1:$O$1</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РАйон!$E$42:$O$42</c:f>
              <c:numCache>
                <c:formatCode>0.00</c:formatCode>
                <c:ptCount val="11"/>
                <c:pt idx="0">
                  <c:v>0.41994221228806627</c:v>
                </c:pt>
                <c:pt idx="1">
                  <c:v>0.61629777026658672</c:v>
                </c:pt>
                <c:pt idx="2">
                  <c:v>0.53655345363353868</c:v>
                </c:pt>
                <c:pt idx="3">
                  <c:v>0.93857329771574993</c:v>
                </c:pt>
                <c:pt idx="4">
                  <c:v>0.55275854549419401</c:v>
                </c:pt>
                <c:pt idx="5">
                  <c:v>0.62080902796707194</c:v>
                </c:pt>
                <c:pt idx="6">
                  <c:v>0.46276508749931855</c:v>
                </c:pt>
                <c:pt idx="7">
                  <c:v>0.72659870250231695</c:v>
                </c:pt>
                <c:pt idx="8">
                  <c:v>0.6680204982827237</c:v>
                </c:pt>
                <c:pt idx="9">
                  <c:v>0.67862399825546527</c:v>
                </c:pt>
                <c:pt idx="10">
                  <c:v>0.72954260480837374</c:v>
                </c:pt>
              </c:numCache>
            </c:numRef>
          </c:val>
          <c:smooth val="0"/>
        </c:ser>
        <c:dLbls>
          <c:showLegendKey val="0"/>
          <c:showVal val="0"/>
          <c:showCatName val="0"/>
          <c:showSerName val="0"/>
          <c:showPercent val="0"/>
          <c:showBubbleSize val="0"/>
        </c:dLbls>
        <c:marker val="1"/>
        <c:smooth val="0"/>
        <c:axId val="303191296"/>
        <c:axId val="303191856"/>
      </c:lineChart>
      <c:catAx>
        <c:axId val="30319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3191856"/>
        <c:crosses val="autoZero"/>
        <c:auto val="1"/>
        <c:lblAlgn val="ctr"/>
        <c:lblOffset val="100"/>
        <c:noMultiLvlLbl val="0"/>
      </c:catAx>
      <c:valAx>
        <c:axId val="3031918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31912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'362'!$X$1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'362'!$X$2:$X$21</c:f>
              <c:numCache>
                <c:formatCode>General</c:formatCode>
                <c:ptCount val="20"/>
                <c:pt idx="0">
                  <c:v>0</c:v>
                </c:pt>
                <c:pt idx="1">
                  <c:v>0</c:v>
                </c:pt>
                <c:pt idx="2">
                  <c:v>0</c:v>
                </c:pt>
                <c:pt idx="3">
                  <c:v>0</c:v>
                </c:pt>
                <c:pt idx="4">
                  <c:v>0</c:v>
                </c:pt>
                <c:pt idx="5">
                  <c:v>0</c:v>
                </c:pt>
                <c:pt idx="6">
                  <c:v>0</c:v>
                </c:pt>
                <c:pt idx="7">
                  <c:v>0</c:v>
                </c:pt>
                <c:pt idx="8">
                  <c:v>3</c:v>
                </c:pt>
                <c:pt idx="9">
                  <c:v>2</c:v>
                </c:pt>
                <c:pt idx="10">
                  <c:v>11</c:v>
                </c:pt>
                <c:pt idx="11">
                  <c:v>17</c:v>
                </c:pt>
                <c:pt idx="12">
                  <c:v>8</c:v>
                </c:pt>
                <c:pt idx="13">
                  <c:v>14</c:v>
                </c:pt>
                <c:pt idx="14">
                  <c:v>8</c:v>
                </c:pt>
                <c:pt idx="15">
                  <c:v>10</c:v>
                </c:pt>
                <c:pt idx="16">
                  <c:v>6</c:v>
                </c:pt>
                <c:pt idx="17">
                  <c:v>3</c:v>
                </c:pt>
                <c:pt idx="18">
                  <c:v>1</c:v>
                </c:pt>
                <c:pt idx="19">
                  <c:v>1</c:v>
                </c:pt>
              </c:numCache>
            </c:numRef>
          </c:val>
          <c:smooth val="0"/>
        </c:ser>
        <c:dLbls>
          <c:showLegendKey val="0"/>
          <c:showVal val="0"/>
          <c:showCatName val="0"/>
          <c:showSerName val="0"/>
          <c:showPercent val="0"/>
          <c:showBubbleSize val="0"/>
        </c:dLbls>
        <c:marker val="1"/>
        <c:smooth val="0"/>
        <c:axId val="658027376"/>
        <c:axId val="658035776"/>
      </c:lineChart>
      <c:catAx>
        <c:axId val="6580273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58035776"/>
        <c:crosses val="autoZero"/>
        <c:auto val="1"/>
        <c:lblAlgn val="ctr"/>
        <c:lblOffset val="100"/>
        <c:noMultiLvlLbl val="0"/>
      </c:catAx>
      <c:valAx>
        <c:axId val="6580357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5802737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'366'!$X$1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'366'!$X$2:$X$21</c:f>
              <c:numCache>
                <c:formatCode>General</c:formatCode>
                <c:ptCount val="20"/>
                <c:pt idx="0">
                  <c:v>0</c:v>
                </c:pt>
                <c:pt idx="1">
                  <c:v>0</c:v>
                </c:pt>
                <c:pt idx="2">
                  <c:v>0</c:v>
                </c:pt>
                <c:pt idx="3">
                  <c:v>0</c:v>
                </c:pt>
                <c:pt idx="4">
                  <c:v>0</c:v>
                </c:pt>
                <c:pt idx="5">
                  <c:v>0</c:v>
                </c:pt>
                <c:pt idx="6">
                  <c:v>0</c:v>
                </c:pt>
                <c:pt idx="7">
                  <c:v>0</c:v>
                </c:pt>
                <c:pt idx="8">
                  <c:v>0</c:v>
                </c:pt>
                <c:pt idx="9">
                  <c:v>2</c:v>
                </c:pt>
                <c:pt idx="10">
                  <c:v>4</c:v>
                </c:pt>
                <c:pt idx="11">
                  <c:v>1</c:v>
                </c:pt>
                <c:pt idx="12">
                  <c:v>7</c:v>
                </c:pt>
                <c:pt idx="13">
                  <c:v>10</c:v>
                </c:pt>
                <c:pt idx="14">
                  <c:v>12</c:v>
                </c:pt>
                <c:pt idx="15">
                  <c:v>13</c:v>
                </c:pt>
                <c:pt idx="16">
                  <c:v>12</c:v>
                </c:pt>
                <c:pt idx="17">
                  <c:v>15</c:v>
                </c:pt>
                <c:pt idx="18">
                  <c:v>14</c:v>
                </c:pt>
                <c:pt idx="19">
                  <c:v>4</c:v>
                </c:pt>
              </c:numCache>
            </c:numRef>
          </c:val>
          <c:smooth val="0"/>
        </c:ser>
        <c:dLbls>
          <c:showLegendKey val="0"/>
          <c:showVal val="0"/>
          <c:showCatName val="0"/>
          <c:showSerName val="0"/>
          <c:showPercent val="0"/>
          <c:showBubbleSize val="0"/>
        </c:dLbls>
        <c:marker val="1"/>
        <c:smooth val="0"/>
        <c:axId val="511694256"/>
        <c:axId val="512663440"/>
      </c:lineChart>
      <c:catAx>
        <c:axId val="5116942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512663440"/>
        <c:crosses val="autoZero"/>
        <c:auto val="1"/>
        <c:lblAlgn val="ctr"/>
        <c:lblOffset val="100"/>
        <c:noMultiLvlLbl val="0"/>
      </c:catAx>
      <c:valAx>
        <c:axId val="512663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51169425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'370'!$X$1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'370'!$X$2:$X$21</c:f>
              <c:numCache>
                <c:formatCode>General</c:formatCode>
                <c:ptCount val="20"/>
                <c:pt idx="0">
                  <c:v>0</c:v>
                </c:pt>
                <c:pt idx="1">
                  <c:v>3</c:v>
                </c:pt>
                <c:pt idx="2">
                  <c:v>2</c:v>
                </c:pt>
                <c:pt idx="3">
                  <c:v>1</c:v>
                </c:pt>
                <c:pt idx="4">
                  <c:v>3</c:v>
                </c:pt>
                <c:pt idx="5">
                  <c:v>4</c:v>
                </c:pt>
                <c:pt idx="6">
                  <c:v>2</c:v>
                </c:pt>
                <c:pt idx="7">
                  <c:v>1</c:v>
                </c:pt>
                <c:pt idx="8">
                  <c:v>0</c:v>
                </c:pt>
                <c:pt idx="9">
                  <c:v>5</c:v>
                </c:pt>
                <c:pt idx="10">
                  <c:v>1</c:v>
                </c:pt>
                <c:pt idx="11">
                  <c:v>3</c:v>
                </c:pt>
                <c:pt idx="12">
                  <c:v>2</c:v>
                </c:pt>
                <c:pt idx="13">
                  <c:v>1</c:v>
                </c:pt>
                <c:pt idx="14">
                  <c:v>1</c:v>
                </c:pt>
                <c:pt idx="15">
                  <c:v>0</c:v>
                </c:pt>
                <c:pt idx="16">
                  <c:v>0</c:v>
                </c:pt>
                <c:pt idx="17">
                  <c:v>0</c:v>
                </c:pt>
                <c:pt idx="18">
                  <c:v>0</c:v>
                </c:pt>
                <c:pt idx="19">
                  <c:v>0</c:v>
                </c:pt>
              </c:numCache>
            </c:numRef>
          </c:val>
          <c:smooth val="0"/>
        </c:ser>
        <c:dLbls>
          <c:showLegendKey val="0"/>
          <c:showVal val="0"/>
          <c:showCatName val="0"/>
          <c:showSerName val="0"/>
          <c:showPercent val="0"/>
          <c:showBubbleSize val="0"/>
        </c:dLbls>
        <c:marker val="1"/>
        <c:smooth val="0"/>
        <c:axId val="693835088"/>
        <c:axId val="660659248"/>
      </c:lineChart>
      <c:catAx>
        <c:axId val="6938350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60659248"/>
        <c:crosses val="autoZero"/>
        <c:auto val="1"/>
        <c:lblAlgn val="ctr"/>
        <c:lblOffset val="100"/>
        <c:noMultiLvlLbl val="0"/>
      </c:catAx>
      <c:valAx>
        <c:axId val="660659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38350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'371'!$X$1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'371'!$X$2:$X$21</c:f>
              <c:numCache>
                <c:formatCode>General</c:formatCode>
                <c:ptCount val="20"/>
                <c:pt idx="0">
                  <c:v>0</c:v>
                </c:pt>
                <c:pt idx="1">
                  <c:v>0</c:v>
                </c:pt>
                <c:pt idx="2">
                  <c:v>0</c:v>
                </c:pt>
                <c:pt idx="3">
                  <c:v>0</c:v>
                </c:pt>
                <c:pt idx="4">
                  <c:v>0</c:v>
                </c:pt>
                <c:pt idx="5">
                  <c:v>0</c:v>
                </c:pt>
                <c:pt idx="6">
                  <c:v>0</c:v>
                </c:pt>
                <c:pt idx="7">
                  <c:v>0</c:v>
                </c:pt>
                <c:pt idx="8">
                  <c:v>1</c:v>
                </c:pt>
                <c:pt idx="9">
                  <c:v>3</c:v>
                </c:pt>
                <c:pt idx="10">
                  <c:v>1</c:v>
                </c:pt>
                <c:pt idx="11">
                  <c:v>3</c:v>
                </c:pt>
                <c:pt idx="12">
                  <c:v>8</c:v>
                </c:pt>
                <c:pt idx="13">
                  <c:v>11</c:v>
                </c:pt>
                <c:pt idx="14">
                  <c:v>3</c:v>
                </c:pt>
                <c:pt idx="15">
                  <c:v>11</c:v>
                </c:pt>
                <c:pt idx="16">
                  <c:v>6</c:v>
                </c:pt>
                <c:pt idx="17">
                  <c:v>15</c:v>
                </c:pt>
                <c:pt idx="18">
                  <c:v>5</c:v>
                </c:pt>
                <c:pt idx="19">
                  <c:v>12</c:v>
                </c:pt>
              </c:numCache>
            </c:numRef>
          </c:val>
          <c:smooth val="0"/>
        </c:ser>
        <c:dLbls>
          <c:showLegendKey val="0"/>
          <c:showVal val="0"/>
          <c:showCatName val="0"/>
          <c:showSerName val="0"/>
          <c:showPercent val="0"/>
          <c:showBubbleSize val="0"/>
        </c:dLbls>
        <c:marker val="1"/>
        <c:smooth val="0"/>
        <c:axId val="524939696"/>
        <c:axId val="524940256"/>
      </c:lineChart>
      <c:catAx>
        <c:axId val="5249396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524940256"/>
        <c:crosses val="autoZero"/>
        <c:auto val="1"/>
        <c:lblAlgn val="ctr"/>
        <c:lblOffset val="100"/>
        <c:noMultiLvlLbl val="0"/>
      </c:catAx>
      <c:valAx>
        <c:axId val="5249402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5249396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'372'!$X$1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'372'!$X$2:$X$21</c:f>
              <c:numCache>
                <c:formatCode>General</c:formatCode>
                <c:ptCount val="20"/>
                <c:pt idx="0">
                  <c:v>0</c:v>
                </c:pt>
                <c:pt idx="1">
                  <c:v>0</c:v>
                </c:pt>
                <c:pt idx="2">
                  <c:v>1</c:v>
                </c:pt>
                <c:pt idx="3">
                  <c:v>0</c:v>
                </c:pt>
                <c:pt idx="4">
                  <c:v>0</c:v>
                </c:pt>
                <c:pt idx="5">
                  <c:v>0</c:v>
                </c:pt>
                <c:pt idx="6">
                  <c:v>0</c:v>
                </c:pt>
                <c:pt idx="7">
                  <c:v>1</c:v>
                </c:pt>
                <c:pt idx="8">
                  <c:v>4</c:v>
                </c:pt>
                <c:pt idx="9">
                  <c:v>3</c:v>
                </c:pt>
                <c:pt idx="10">
                  <c:v>3</c:v>
                </c:pt>
                <c:pt idx="11">
                  <c:v>7</c:v>
                </c:pt>
                <c:pt idx="12">
                  <c:v>7</c:v>
                </c:pt>
                <c:pt idx="13">
                  <c:v>5</c:v>
                </c:pt>
                <c:pt idx="14">
                  <c:v>6</c:v>
                </c:pt>
                <c:pt idx="15">
                  <c:v>4</c:v>
                </c:pt>
                <c:pt idx="16">
                  <c:v>7</c:v>
                </c:pt>
                <c:pt idx="17">
                  <c:v>4</c:v>
                </c:pt>
                <c:pt idx="18">
                  <c:v>3</c:v>
                </c:pt>
                <c:pt idx="19">
                  <c:v>1</c:v>
                </c:pt>
              </c:numCache>
            </c:numRef>
          </c:val>
          <c:smooth val="0"/>
        </c:ser>
        <c:dLbls>
          <c:showLegendKey val="0"/>
          <c:showVal val="0"/>
          <c:showCatName val="0"/>
          <c:showSerName val="0"/>
          <c:showPercent val="0"/>
          <c:showBubbleSize val="0"/>
        </c:dLbls>
        <c:marker val="1"/>
        <c:smooth val="0"/>
        <c:axId val="670839440"/>
        <c:axId val="670838320"/>
      </c:lineChart>
      <c:catAx>
        <c:axId val="6708394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70838320"/>
        <c:crosses val="autoZero"/>
        <c:auto val="1"/>
        <c:lblAlgn val="ctr"/>
        <c:lblOffset val="100"/>
        <c:noMultiLvlLbl val="0"/>
      </c:catAx>
      <c:valAx>
        <c:axId val="6708383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708394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'373'!$X$1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'373'!$X$2:$X$21</c:f>
              <c:numCache>
                <c:formatCode>General</c:formatCode>
                <c:ptCount val="20"/>
                <c:pt idx="0">
                  <c:v>0</c:v>
                </c:pt>
                <c:pt idx="1">
                  <c:v>0</c:v>
                </c:pt>
                <c:pt idx="2">
                  <c:v>0</c:v>
                </c:pt>
                <c:pt idx="3">
                  <c:v>0</c:v>
                </c:pt>
                <c:pt idx="4">
                  <c:v>0</c:v>
                </c:pt>
                <c:pt idx="5">
                  <c:v>0</c:v>
                </c:pt>
                <c:pt idx="6">
                  <c:v>0</c:v>
                </c:pt>
                <c:pt idx="7">
                  <c:v>2</c:v>
                </c:pt>
                <c:pt idx="8">
                  <c:v>0</c:v>
                </c:pt>
                <c:pt idx="9">
                  <c:v>2</c:v>
                </c:pt>
                <c:pt idx="10">
                  <c:v>4</c:v>
                </c:pt>
                <c:pt idx="11">
                  <c:v>5</c:v>
                </c:pt>
                <c:pt idx="12">
                  <c:v>5</c:v>
                </c:pt>
                <c:pt idx="13">
                  <c:v>6</c:v>
                </c:pt>
                <c:pt idx="14">
                  <c:v>1</c:v>
                </c:pt>
                <c:pt idx="15">
                  <c:v>12</c:v>
                </c:pt>
                <c:pt idx="16">
                  <c:v>7</c:v>
                </c:pt>
                <c:pt idx="17">
                  <c:v>6</c:v>
                </c:pt>
                <c:pt idx="18">
                  <c:v>2</c:v>
                </c:pt>
                <c:pt idx="19">
                  <c:v>3</c:v>
                </c:pt>
              </c:numCache>
            </c:numRef>
          </c:val>
          <c:smooth val="0"/>
        </c:ser>
        <c:dLbls>
          <c:showLegendKey val="0"/>
          <c:showVal val="0"/>
          <c:showCatName val="0"/>
          <c:showSerName val="0"/>
          <c:showPercent val="0"/>
          <c:showBubbleSize val="0"/>
        </c:dLbls>
        <c:marker val="1"/>
        <c:smooth val="0"/>
        <c:axId val="694807168"/>
        <c:axId val="694807728"/>
      </c:lineChart>
      <c:catAx>
        <c:axId val="6948071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4807728"/>
        <c:crosses val="autoZero"/>
        <c:auto val="1"/>
        <c:lblAlgn val="ctr"/>
        <c:lblOffset val="100"/>
        <c:noMultiLvlLbl val="0"/>
      </c:catAx>
      <c:valAx>
        <c:axId val="6948077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48071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'376'!$X$1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'376'!$X$2:$X$21</c:f>
              <c:numCache>
                <c:formatCode>General</c:formatCode>
                <c:ptCount val="20"/>
                <c:pt idx="0">
                  <c:v>0</c:v>
                </c:pt>
                <c:pt idx="1">
                  <c:v>0</c:v>
                </c:pt>
                <c:pt idx="2">
                  <c:v>0</c:v>
                </c:pt>
                <c:pt idx="3">
                  <c:v>0</c:v>
                </c:pt>
                <c:pt idx="4">
                  <c:v>0</c:v>
                </c:pt>
                <c:pt idx="5">
                  <c:v>0</c:v>
                </c:pt>
                <c:pt idx="6">
                  <c:v>0</c:v>
                </c:pt>
                <c:pt idx="7">
                  <c:v>1</c:v>
                </c:pt>
                <c:pt idx="8">
                  <c:v>1</c:v>
                </c:pt>
                <c:pt idx="9">
                  <c:v>1</c:v>
                </c:pt>
                <c:pt idx="10">
                  <c:v>1</c:v>
                </c:pt>
                <c:pt idx="11">
                  <c:v>3</c:v>
                </c:pt>
                <c:pt idx="12">
                  <c:v>3</c:v>
                </c:pt>
                <c:pt idx="13">
                  <c:v>5</c:v>
                </c:pt>
                <c:pt idx="14">
                  <c:v>3</c:v>
                </c:pt>
                <c:pt idx="15">
                  <c:v>12</c:v>
                </c:pt>
                <c:pt idx="16">
                  <c:v>7</c:v>
                </c:pt>
                <c:pt idx="17">
                  <c:v>11</c:v>
                </c:pt>
                <c:pt idx="18">
                  <c:v>8</c:v>
                </c:pt>
                <c:pt idx="19">
                  <c:v>8</c:v>
                </c:pt>
              </c:numCache>
            </c:numRef>
          </c:val>
          <c:smooth val="0"/>
        </c:ser>
        <c:dLbls>
          <c:showLegendKey val="0"/>
          <c:showVal val="0"/>
          <c:showCatName val="0"/>
          <c:showSerName val="0"/>
          <c:showPercent val="0"/>
          <c:showBubbleSize val="0"/>
        </c:dLbls>
        <c:marker val="1"/>
        <c:smooth val="0"/>
        <c:axId val="728208016"/>
        <c:axId val="728207456"/>
      </c:lineChart>
      <c:catAx>
        <c:axId val="7282080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28207456"/>
        <c:crosses val="autoZero"/>
        <c:auto val="1"/>
        <c:lblAlgn val="ctr"/>
        <c:lblOffset val="100"/>
        <c:noMultiLvlLbl val="0"/>
      </c:catAx>
      <c:valAx>
        <c:axId val="728207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2820801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'484'!$X$1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'484'!$X$2:$X$20</c:f>
              <c:numCache>
                <c:formatCode>General</c:formatCode>
                <c:ptCount val="19"/>
                <c:pt idx="0">
                  <c:v>0</c:v>
                </c:pt>
                <c:pt idx="1">
                  <c:v>0</c:v>
                </c:pt>
                <c:pt idx="2">
                  <c:v>0</c:v>
                </c:pt>
                <c:pt idx="3">
                  <c:v>0</c:v>
                </c:pt>
                <c:pt idx="4">
                  <c:v>0</c:v>
                </c:pt>
                <c:pt idx="5">
                  <c:v>2</c:v>
                </c:pt>
                <c:pt idx="6">
                  <c:v>1</c:v>
                </c:pt>
                <c:pt idx="7">
                  <c:v>6</c:v>
                </c:pt>
                <c:pt idx="8">
                  <c:v>2</c:v>
                </c:pt>
                <c:pt idx="9">
                  <c:v>5</c:v>
                </c:pt>
                <c:pt idx="10">
                  <c:v>6</c:v>
                </c:pt>
                <c:pt idx="11">
                  <c:v>5</c:v>
                </c:pt>
                <c:pt idx="12">
                  <c:v>9</c:v>
                </c:pt>
                <c:pt idx="13">
                  <c:v>4</c:v>
                </c:pt>
                <c:pt idx="14">
                  <c:v>4</c:v>
                </c:pt>
                <c:pt idx="15">
                  <c:v>5</c:v>
                </c:pt>
                <c:pt idx="16">
                  <c:v>6</c:v>
                </c:pt>
                <c:pt idx="17">
                  <c:v>0</c:v>
                </c:pt>
                <c:pt idx="18">
                  <c:v>1</c:v>
                </c:pt>
              </c:numCache>
            </c:numRef>
          </c:val>
          <c:smooth val="0"/>
        </c:ser>
        <c:dLbls>
          <c:showLegendKey val="0"/>
          <c:showVal val="0"/>
          <c:showCatName val="0"/>
          <c:showSerName val="0"/>
          <c:showPercent val="0"/>
          <c:showBubbleSize val="0"/>
        </c:dLbls>
        <c:marker val="1"/>
        <c:smooth val="0"/>
        <c:axId val="671380272"/>
        <c:axId val="671378032"/>
      </c:lineChart>
      <c:catAx>
        <c:axId val="6713802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71378032"/>
        <c:crosses val="autoZero"/>
        <c:auto val="1"/>
        <c:lblAlgn val="ctr"/>
        <c:lblOffset val="100"/>
        <c:noMultiLvlLbl val="0"/>
      </c:catAx>
      <c:valAx>
        <c:axId val="6713780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713802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'485'!$X$1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'485'!$X$2:$X$21</c:f>
              <c:numCache>
                <c:formatCode>General</c:formatCode>
                <c:ptCount val="20"/>
                <c:pt idx="0">
                  <c:v>0</c:v>
                </c:pt>
                <c:pt idx="1">
                  <c:v>0</c:v>
                </c:pt>
                <c:pt idx="2">
                  <c:v>0</c:v>
                </c:pt>
                <c:pt idx="3">
                  <c:v>0</c:v>
                </c:pt>
                <c:pt idx="4">
                  <c:v>0</c:v>
                </c:pt>
                <c:pt idx="5">
                  <c:v>0</c:v>
                </c:pt>
                <c:pt idx="6">
                  <c:v>2</c:v>
                </c:pt>
                <c:pt idx="7">
                  <c:v>1</c:v>
                </c:pt>
                <c:pt idx="8">
                  <c:v>2</c:v>
                </c:pt>
                <c:pt idx="9">
                  <c:v>3</c:v>
                </c:pt>
                <c:pt idx="10">
                  <c:v>2</c:v>
                </c:pt>
                <c:pt idx="11">
                  <c:v>6</c:v>
                </c:pt>
                <c:pt idx="12">
                  <c:v>2</c:v>
                </c:pt>
                <c:pt idx="13">
                  <c:v>2</c:v>
                </c:pt>
                <c:pt idx="14">
                  <c:v>6</c:v>
                </c:pt>
                <c:pt idx="15">
                  <c:v>5</c:v>
                </c:pt>
                <c:pt idx="16">
                  <c:v>4</c:v>
                </c:pt>
                <c:pt idx="17">
                  <c:v>4</c:v>
                </c:pt>
                <c:pt idx="18">
                  <c:v>1</c:v>
                </c:pt>
                <c:pt idx="19">
                  <c:v>1</c:v>
                </c:pt>
              </c:numCache>
            </c:numRef>
          </c:val>
          <c:smooth val="0"/>
        </c:ser>
        <c:dLbls>
          <c:showLegendKey val="0"/>
          <c:showVal val="0"/>
          <c:showCatName val="0"/>
          <c:showSerName val="0"/>
          <c:showPercent val="0"/>
          <c:showBubbleSize val="0"/>
        </c:dLbls>
        <c:marker val="1"/>
        <c:smooth val="0"/>
        <c:axId val="702648976"/>
        <c:axId val="697423296"/>
      </c:lineChart>
      <c:catAx>
        <c:axId val="7026489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7423296"/>
        <c:crosses val="autoZero"/>
        <c:auto val="1"/>
        <c:lblAlgn val="ctr"/>
        <c:lblOffset val="100"/>
        <c:noMultiLvlLbl val="0"/>
      </c:catAx>
      <c:valAx>
        <c:axId val="697423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0264897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'489'!$X$1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'489'!$X$2:$X$21</c:f>
              <c:numCache>
                <c:formatCode>General</c:formatCode>
                <c:ptCount val="20"/>
                <c:pt idx="0">
                  <c:v>0</c:v>
                </c:pt>
                <c:pt idx="1">
                  <c:v>1</c:v>
                </c:pt>
                <c:pt idx="2">
                  <c:v>0</c:v>
                </c:pt>
                <c:pt idx="3">
                  <c:v>0</c:v>
                </c:pt>
                <c:pt idx="4">
                  <c:v>1</c:v>
                </c:pt>
                <c:pt idx="5">
                  <c:v>1</c:v>
                </c:pt>
                <c:pt idx="6">
                  <c:v>1</c:v>
                </c:pt>
                <c:pt idx="7">
                  <c:v>3</c:v>
                </c:pt>
                <c:pt idx="8">
                  <c:v>8</c:v>
                </c:pt>
                <c:pt idx="9">
                  <c:v>7</c:v>
                </c:pt>
                <c:pt idx="10">
                  <c:v>8</c:v>
                </c:pt>
                <c:pt idx="11">
                  <c:v>10</c:v>
                </c:pt>
                <c:pt idx="12">
                  <c:v>22</c:v>
                </c:pt>
                <c:pt idx="13">
                  <c:v>17</c:v>
                </c:pt>
                <c:pt idx="14">
                  <c:v>12</c:v>
                </c:pt>
                <c:pt idx="15">
                  <c:v>8</c:v>
                </c:pt>
                <c:pt idx="16">
                  <c:v>9</c:v>
                </c:pt>
                <c:pt idx="17">
                  <c:v>5</c:v>
                </c:pt>
                <c:pt idx="18">
                  <c:v>0</c:v>
                </c:pt>
                <c:pt idx="19">
                  <c:v>0</c:v>
                </c:pt>
              </c:numCache>
            </c:numRef>
          </c:val>
          <c:smooth val="0"/>
        </c:ser>
        <c:dLbls>
          <c:showLegendKey val="0"/>
          <c:showVal val="0"/>
          <c:showCatName val="0"/>
          <c:showSerName val="0"/>
          <c:showPercent val="0"/>
          <c:showBubbleSize val="0"/>
        </c:dLbls>
        <c:marker val="1"/>
        <c:smooth val="0"/>
        <c:axId val="725874784"/>
        <c:axId val="725877024"/>
      </c:lineChart>
      <c:catAx>
        <c:axId val="7258747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25877024"/>
        <c:crosses val="autoZero"/>
        <c:auto val="1"/>
        <c:lblAlgn val="ctr"/>
        <c:lblOffset val="100"/>
        <c:noMultiLvlLbl val="0"/>
      </c:catAx>
      <c:valAx>
        <c:axId val="7258770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258747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'1'!$X$1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'1'!$X$2:$X$21</c:f>
              <c:numCache>
                <c:formatCode>General</c:formatCode>
                <c:ptCount val="20"/>
                <c:pt idx="0">
                  <c:v>0</c:v>
                </c:pt>
                <c:pt idx="1">
                  <c:v>0</c:v>
                </c:pt>
                <c:pt idx="2">
                  <c:v>0</c:v>
                </c:pt>
                <c:pt idx="3">
                  <c:v>0</c:v>
                </c:pt>
                <c:pt idx="4">
                  <c:v>1</c:v>
                </c:pt>
                <c:pt idx="5">
                  <c:v>0</c:v>
                </c:pt>
                <c:pt idx="6">
                  <c:v>0</c:v>
                </c:pt>
                <c:pt idx="7">
                  <c:v>1</c:v>
                </c:pt>
                <c:pt idx="8">
                  <c:v>4</c:v>
                </c:pt>
                <c:pt idx="9">
                  <c:v>5</c:v>
                </c:pt>
                <c:pt idx="10">
                  <c:v>1</c:v>
                </c:pt>
                <c:pt idx="11">
                  <c:v>4</c:v>
                </c:pt>
                <c:pt idx="12">
                  <c:v>8</c:v>
                </c:pt>
                <c:pt idx="13">
                  <c:v>6</c:v>
                </c:pt>
                <c:pt idx="14">
                  <c:v>1</c:v>
                </c:pt>
                <c:pt idx="15">
                  <c:v>1</c:v>
                </c:pt>
                <c:pt idx="16">
                  <c:v>6</c:v>
                </c:pt>
                <c:pt idx="17">
                  <c:v>4</c:v>
                </c:pt>
                <c:pt idx="18">
                  <c:v>1</c:v>
                </c:pt>
                <c:pt idx="19">
                  <c:v>1</c:v>
                </c:pt>
              </c:numCache>
            </c:numRef>
          </c:val>
          <c:smooth val="0"/>
        </c:ser>
        <c:dLbls>
          <c:showLegendKey val="0"/>
          <c:showVal val="0"/>
          <c:showCatName val="0"/>
          <c:showSerName val="0"/>
          <c:showPercent val="0"/>
          <c:showBubbleSize val="0"/>
        </c:dLbls>
        <c:marker val="1"/>
        <c:smooth val="0"/>
        <c:axId val="523337968"/>
        <c:axId val="523337408"/>
      </c:lineChart>
      <c:catAx>
        <c:axId val="5233379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523337408"/>
        <c:crosses val="autoZero"/>
        <c:auto val="1"/>
        <c:lblAlgn val="ctr"/>
        <c:lblOffset val="100"/>
        <c:noMultiLvlLbl val="0"/>
      </c:catAx>
      <c:valAx>
        <c:axId val="5233374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5233379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'495'!$X$1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'495'!$X$2:$X$21</c:f>
              <c:numCache>
                <c:formatCode>General</c:formatCode>
                <c:ptCount val="20"/>
                <c:pt idx="0">
                  <c:v>0</c:v>
                </c:pt>
                <c:pt idx="1">
                  <c:v>0</c:v>
                </c:pt>
                <c:pt idx="2">
                  <c:v>0</c:v>
                </c:pt>
                <c:pt idx="3">
                  <c:v>1</c:v>
                </c:pt>
                <c:pt idx="4">
                  <c:v>0</c:v>
                </c:pt>
                <c:pt idx="5">
                  <c:v>0</c:v>
                </c:pt>
                <c:pt idx="6">
                  <c:v>1</c:v>
                </c:pt>
                <c:pt idx="7">
                  <c:v>3</c:v>
                </c:pt>
                <c:pt idx="8">
                  <c:v>3</c:v>
                </c:pt>
                <c:pt idx="9">
                  <c:v>6</c:v>
                </c:pt>
                <c:pt idx="10">
                  <c:v>6</c:v>
                </c:pt>
                <c:pt idx="11">
                  <c:v>6</c:v>
                </c:pt>
                <c:pt idx="12">
                  <c:v>2</c:v>
                </c:pt>
                <c:pt idx="13">
                  <c:v>4</c:v>
                </c:pt>
                <c:pt idx="14">
                  <c:v>1</c:v>
                </c:pt>
                <c:pt idx="15">
                  <c:v>3</c:v>
                </c:pt>
                <c:pt idx="16">
                  <c:v>2</c:v>
                </c:pt>
                <c:pt idx="17">
                  <c:v>5</c:v>
                </c:pt>
                <c:pt idx="18">
                  <c:v>1</c:v>
                </c:pt>
                <c:pt idx="19">
                  <c:v>1</c:v>
                </c:pt>
              </c:numCache>
            </c:numRef>
          </c:val>
          <c:smooth val="0"/>
        </c:ser>
        <c:dLbls>
          <c:showLegendKey val="0"/>
          <c:showVal val="0"/>
          <c:showCatName val="0"/>
          <c:showSerName val="0"/>
          <c:showPercent val="0"/>
          <c:showBubbleSize val="0"/>
        </c:dLbls>
        <c:marker val="1"/>
        <c:smooth val="0"/>
        <c:axId val="732116784"/>
        <c:axId val="732116224"/>
      </c:lineChart>
      <c:catAx>
        <c:axId val="7321167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32116224"/>
        <c:crosses val="autoZero"/>
        <c:auto val="1"/>
        <c:lblAlgn val="ctr"/>
        <c:lblOffset val="100"/>
        <c:noMultiLvlLbl val="0"/>
      </c:catAx>
      <c:valAx>
        <c:axId val="732116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32116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'496'!$X$1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'496'!$X$2:$X$21</c:f>
              <c:numCache>
                <c:formatCode>General</c:formatCode>
                <c:ptCount val="20"/>
                <c:pt idx="0">
                  <c:v>0</c:v>
                </c:pt>
                <c:pt idx="1">
                  <c:v>2</c:v>
                </c:pt>
                <c:pt idx="2">
                  <c:v>0</c:v>
                </c:pt>
                <c:pt idx="3">
                  <c:v>1</c:v>
                </c:pt>
                <c:pt idx="4">
                  <c:v>0</c:v>
                </c:pt>
                <c:pt idx="5">
                  <c:v>1</c:v>
                </c:pt>
                <c:pt idx="6">
                  <c:v>7</c:v>
                </c:pt>
                <c:pt idx="7">
                  <c:v>6</c:v>
                </c:pt>
                <c:pt idx="8">
                  <c:v>3</c:v>
                </c:pt>
                <c:pt idx="9">
                  <c:v>2</c:v>
                </c:pt>
                <c:pt idx="10">
                  <c:v>5</c:v>
                </c:pt>
                <c:pt idx="11">
                  <c:v>5</c:v>
                </c:pt>
                <c:pt idx="12">
                  <c:v>2</c:v>
                </c:pt>
                <c:pt idx="13">
                  <c:v>3</c:v>
                </c:pt>
                <c:pt idx="14">
                  <c:v>3</c:v>
                </c:pt>
                <c:pt idx="15">
                  <c:v>1</c:v>
                </c:pt>
                <c:pt idx="16">
                  <c:v>0</c:v>
                </c:pt>
                <c:pt idx="17">
                  <c:v>1</c:v>
                </c:pt>
                <c:pt idx="18">
                  <c:v>0</c:v>
                </c:pt>
                <c:pt idx="19">
                  <c:v>0</c:v>
                </c:pt>
              </c:numCache>
            </c:numRef>
          </c:val>
          <c:smooth val="0"/>
        </c:ser>
        <c:dLbls>
          <c:showLegendKey val="0"/>
          <c:showVal val="0"/>
          <c:showCatName val="0"/>
          <c:showSerName val="0"/>
          <c:showPercent val="0"/>
          <c:showBubbleSize val="0"/>
        </c:dLbls>
        <c:marker val="1"/>
        <c:smooth val="0"/>
        <c:axId val="726276240"/>
        <c:axId val="726277920"/>
      </c:lineChart>
      <c:catAx>
        <c:axId val="7262762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26277920"/>
        <c:crosses val="autoZero"/>
        <c:auto val="1"/>
        <c:lblAlgn val="ctr"/>
        <c:lblOffset val="100"/>
        <c:noMultiLvlLbl val="0"/>
      </c:catAx>
      <c:valAx>
        <c:axId val="7262779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262762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'507'!$X$1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'507'!$X$2:$X$21</c:f>
              <c:numCache>
                <c:formatCode>General</c:formatCode>
                <c:ptCount val="20"/>
                <c:pt idx="0">
                  <c:v>0</c:v>
                </c:pt>
                <c:pt idx="1">
                  <c:v>0</c:v>
                </c:pt>
                <c:pt idx="2">
                  <c:v>0</c:v>
                </c:pt>
                <c:pt idx="3">
                  <c:v>0</c:v>
                </c:pt>
                <c:pt idx="4">
                  <c:v>1</c:v>
                </c:pt>
                <c:pt idx="5">
                  <c:v>0</c:v>
                </c:pt>
                <c:pt idx="6">
                  <c:v>0</c:v>
                </c:pt>
                <c:pt idx="7">
                  <c:v>0</c:v>
                </c:pt>
                <c:pt idx="8">
                  <c:v>3</c:v>
                </c:pt>
                <c:pt idx="9">
                  <c:v>5</c:v>
                </c:pt>
                <c:pt idx="10">
                  <c:v>7</c:v>
                </c:pt>
                <c:pt idx="11">
                  <c:v>8</c:v>
                </c:pt>
                <c:pt idx="12">
                  <c:v>7</c:v>
                </c:pt>
                <c:pt idx="13">
                  <c:v>10</c:v>
                </c:pt>
                <c:pt idx="14">
                  <c:v>15</c:v>
                </c:pt>
                <c:pt idx="15">
                  <c:v>13</c:v>
                </c:pt>
                <c:pt idx="16">
                  <c:v>10</c:v>
                </c:pt>
                <c:pt idx="17">
                  <c:v>8</c:v>
                </c:pt>
                <c:pt idx="18">
                  <c:v>2</c:v>
                </c:pt>
                <c:pt idx="19">
                  <c:v>1</c:v>
                </c:pt>
              </c:numCache>
            </c:numRef>
          </c:val>
          <c:smooth val="0"/>
        </c:ser>
        <c:dLbls>
          <c:showLegendKey val="0"/>
          <c:showVal val="0"/>
          <c:showCatName val="0"/>
          <c:showSerName val="0"/>
          <c:showPercent val="0"/>
          <c:showBubbleSize val="0"/>
        </c:dLbls>
        <c:marker val="1"/>
        <c:smooth val="0"/>
        <c:axId val="730918096"/>
        <c:axId val="730920896"/>
      </c:lineChart>
      <c:catAx>
        <c:axId val="7309180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30920896"/>
        <c:crosses val="autoZero"/>
        <c:auto val="1"/>
        <c:lblAlgn val="ctr"/>
        <c:lblOffset val="100"/>
        <c:noMultiLvlLbl val="0"/>
      </c:catAx>
      <c:valAx>
        <c:axId val="7309208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309180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'508'!$X$1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'508'!$X$2:$X$21</c:f>
              <c:numCache>
                <c:formatCode>General</c:formatCode>
                <c:ptCount val="20"/>
                <c:pt idx="0">
                  <c:v>0</c:v>
                </c:pt>
                <c:pt idx="1">
                  <c:v>0</c:v>
                </c:pt>
                <c:pt idx="2">
                  <c:v>0</c:v>
                </c:pt>
                <c:pt idx="3">
                  <c:v>0</c:v>
                </c:pt>
                <c:pt idx="4">
                  <c:v>0</c:v>
                </c:pt>
                <c:pt idx="5">
                  <c:v>1</c:v>
                </c:pt>
                <c:pt idx="6">
                  <c:v>0</c:v>
                </c:pt>
                <c:pt idx="7">
                  <c:v>1</c:v>
                </c:pt>
                <c:pt idx="8">
                  <c:v>3</c:v>
                </c:pt>
                <c:pt idx="9">
                  <c:v>3</c:v>
                </c:pt>
                <c:pt idx="10">
                  <c:v>4</c:v>
                </c:pt>
                <c:pt idx="11">
                  <c:v>2</c:v>
                </c:pt>
                <c:pt idx="12">
                  <c:v>8</c:v>
                </c:pt>
                <c:pt idx="13">
                  <c:v>3</c:v>
                </c:pt>
                <c:pt idx="14">
                  <c:v>10</c:v>
                </c:pt>
                <c:pt idx="15">
                  <c:v>7</c:v>
                </c:pt>
                <c:pt idx="16">
                  <c:v>5</c:v>
                </c:pt>
                <c:pt idx="17">
                  <c:v>3</c:v>
                </c:pt>
                <c:pt idx="18">
                  <c:v>1</c:v>
                </c:pt>
                <c:pt idx="19">
                  <c:v>3</c:v>
                </c:pt>
              </c:numCache>
            </c:numRef>
          </c:val>
          <c:smooth val="0"/>
        </c:ser>
        <c:dLbls>
          <c:showLegendKey val="0"/>
          <c:showVal val="0"/>
          <c:showCatName val="0"/>
          <c:showSerName val="0"/>
          <c:showPercent val="0"/>
          <c:showBubbleSize val="0"/>
        </c:dLbls>
        <c:marker val="1"/>
        <c:smooth val="0"/>
        <c:axId val="796239568"/>
        <c:axId val="796244048"/>
      </c:lineChart>
      <c:catAx>
        <c:axId val="7962395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96244048"/>
        <c:crosses val="autoZero"/>
        <c:auto val="1"/>
        <c:lblAlgn val="ctr"/>
        <c:lblOffset val="100"/>
        <c:noMultiLvlLbl val="0"/>
      </c:catAx>
      <c:valAx>
        <c:axId val="7962440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962395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'510'!$X$1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'510'!$X$2:$X$21</c:f>
              <c:numCache>
                <c:formatCode>General</c:formatCode>
                <c:ptCount val="20"/>
                <c:pt idx="0">
                  <c:v>0</c:v>
                </c:pt>
                <c:pt idx="1">
                  <c:v>0</c:v>
                </c:pt>
                <c:pt idx="2">
                  <c:v>0</c:v>
                </c:pt>
                <c:pt idx="3">
                  <c:v>0</c:v>
                </c:pt>
                <c:pt idx="4">
                  <c:v>0</c:v>
                </c:pt>
                <c:pt idx="5">
                  <c:v>0</c:v>
                </c:pt>
                <c:pt idx="6">
                  <c:v>0</c:v>
                </c:pt>
                <c:pt idx="7">
                  <c:v>4</c:v>
                </c:pt>
                <c:pt idx="8">
                  <c:v>4</c:v>
                </c:pt>
                <c:pt idx="9">
                  <c:v>2</c:v>
                </c:pt>
                <c:pt idx="10">
                  <c:v>3</c:v>
                </c:pt>
                <c:pt idx="11">
                  <c:v>3</c:v>
                </c:pt>
                <c:pt idx="12">
                  <c:v>8</c:v>
                </c:pt>
                <c:pt idx="13">
                  <c:v>6</c:v>
                </c:pt>
                <c:pt idx="14">
                  <c:v>2</c:v>
                </c:pt>
                <c:pt idx="15">
                  <c:v>0</c:v>
                </c:pt>
                <c:pt idx="16">
                  <c:v>2</c:v>
                </c:pt>
                <c:pt idx="17">
                  <c:v>1</c:v>
                </c:pt>
                <c:pt idx="18">
                  <c:v>1</c:v>
                </c:pt>
                <c:pt idx="19">
                  <c:v>0</c:v>
                </c:pt>
              </c:numCache>
            </c:numRef>
          </c:val>
          <c:smooth val="0"/>
        </c:ser>
        <c:dLbls>
          <c:showLegendKey val="0"/>
          <c:showVal val="0"/>
          <c:showCatName val="0"/>
          <c:showSerName val="0"/>
          <c:showPercent val="0"/>
          <c:showBubbleSize val="0"/>
        </c:dLbls>
        <c:marker val="1"/>
        <c:smooth val="0"/>
        <c:axId val="795667904"/>
        <c:axId val="795672944"/>
      </c:lineChart>
      <c:catAx>
        <c:axId val="79566790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95672944"/>
        <c:crosses val="autoZero"/>
        <c:auto val="1"/>
        <c:lblAlgn val="ctr"/>
        <c:lblOffset val="100"/>
        <c:noMultiLvlLbl val="0"/>
      </c:catAx>
      <c:valAx>
        <c:axId val="795672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956679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'519'!$X$1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'519'!$X$2:$X$21</c:f>
              <c:numCache>
                <c:formatCode>General</c:formatCode>
                <c:ptCount val="20"/>
                <c:pt idx="0">
                  <c:v>0</c:v>
                </c:pt>
                <c:pt idx="1">
                  <c:v>0</c:v>
                </c:pt>
                <c:pt idx="2">
                  <c:v>0</c:v>
                </c:pt>
                <c:pt idx="3">
                  <c:v>0</c:v>
                </c:pt>
                <c:pt idx="4">
                  <c:v>1</c:v>
                </c:pt>
                <c:pt idx="5">
                  <c:v>1</c:v>
                </c:pt>
                <c:pt idx="6">
                  <c:v>0</c:v>
                </c:pt>
                <c:pt idx="7">
                  <c:v>1</c:v>
                </c:pt>
                <c:pt idx="8">
                  <c:v>0</c:v>
                </c:pt>
                <c:pt idx="9">
                  <c:v>0</c:v>
                </c:pt>
                <c:pt idx="10">
                  <c:v>1</c:v>
                </c:pt>
                <c:pt idx="11">
                  <c:v>6</c:v>
                </c:pt>
                <c:pt idx="12">
                  <c:v>2</c:v>
                </c:pt>
                <c:pt idx="13">
                  <c:v>3</c:v>
                </c:pt>
                <c:pt idx="14">
                  <c:v>6</c:v>
                </c:pt>
                <c:pt idx="15">
                  <c:v>10</c:v>
                </c:pt>
                <c:pt idx="16">
                  <c:v>7</c:v>
                </c:pt>
                <c:pt idx="17">
                  <c:v>5</c:v>
                </c:pt>
                <c:pt idx="18">
                  <c:v>4</c:v>
                </c:pt>
                <c:pt idx="19">
                  <c:v>5</c:v>
                </c:pt>
              </c:numCache>
            </c:numRef>
          </c:val>
          <c:smooth val="0"/>
        </c:ser>
        <c:dLbls>
          <c:showLegendKey val="0"/>
          <c:showVal val="0"/>
          <c:showCatName val="0"/>
          <c:showSerName val="0"/>
          <c:showPercent val="0"/>
          <c:showBubbleSize val="0"/>
        </c:dLbls>
        <c:marker val="1"/>
        <c:smooth val="0"/>
        <c:axId val="513212624"/>
        <c:axId val="513213184"/>
      </c:lineChart>
      <c:catAx>
        <c:axId val="51321262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513213184"/>
        <c:crosses val="autoZero"/>
        <c:auto val="1"/>
        <c:lblAlgn val="ctr"/>
        <c:lblOffset val="100"/>
        <c:noMultiLvlLbl val="0"/>
      </c:catAx>
      <c:valAx>
        <c:axId val="513213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5132126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'524'!$X$1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'524'!$X$2:$X$21</c:f>
              <c:numCache>
                <c:formatCode>General</c:formatCode>
                <c:ptCount val="20"/>
                <c:pt idx="0">
                  <c:v>0</c:v>
                </c:pt>
                <c:pt idx="1">
                  <c:v>0</c:v>
                </c:pt>
                <c:pt idx="2">
                  <c:v>0</c:v>
                </c:pt>
                <c:pt idx="3">
                  <c:v>0</c:v>
                </c:pt>
                <c:pt idx="4">
                  <c:v>0</c:v>
                </c:pt>
                <c:pt idx="5">
                  <c:v>1</c:v>
                </c:pt>
                <c:pt idx="6">
                  <c:v>1</c:v>
                </c:pt>
                <c:pt idx="7">
                  <c:v>1</c:v>
                </c:pt>
                <c:pt idx="8">
                  <c:v>4</c:v>
                </c:pt>
                <c:pt idx="9">
                  <c:v>10</c:v>
                </c:pt>
                <c:pt idx="10">
                  <c:v>22</c:v>
                </c:pt>
                <c:pt idx="11">
                  <c:v>19</c:v>
                </c:pt>
                <c:pt idx="12">
                  <c:v>14</c:v>
                </c:pt>
                <c:pt idx="13">
                  <c:v>15</c:v>
                </c:pt>
                <c:pt idx="14">
                  <c:v>13</c:v>
                </c:pt>
                <c:pt idx="15">
                  <c:v>13</c:v>
                </c:pt>
                <c:pt idx="16">
                  <c:v>9</c:v>
                </c:pt>
                <c:pt idx="17">
                  <c:v>3</c:v>
                </c:pt>
                <c:pt idx="18">
                  <c:v>0</c:v>
                </c:pt>
                <c:pt idx="19">
                  <c:v>0</c:v>
                </c:pt>
              </c:numCache>
            </c:numRef>
          </c:val>
          <c:smooth val="0"/>
        </c:ser>
        <c:dLbls>
          <c:showLegendKey val="0"/>
          <c:showVal val="0"/>
          <c:showCatName val="0"/>
          <c:showSerName val="0"/>
          <c:showPercent val="0"/>
          <c:showBubbleSize val="0"/>
        </c:dLbls>
        <c:marker val="1"/>
        <c:smooth val="0"/>
        <c:axId val="738113840"/>
        <c:axId val="738114400"/>
      </c:lineChart>
      <c:catAx>
        <c:axId val="7381138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38114400"/>
        <c:crosses val="autoZero"/>
        <c:auto val="1"/>
        <c:lblAlgn val="ctr"/>
        <c:lblOffset val="100"/>
        <c:noMultiLvlLbl val="0"/>
      </c:catAx>
      <c:valAx>
        <c:axId val="738114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381138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'525'!$X$1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'525'!$X$2:$X$21</c:f>
              <c:numCache>
                <c:formatCode>General</c:formatCode>
                <c:ptCount val="20"/>
                <c:pt idx="0">
                  <c:v>0</c:v>
                </c:pt>
                <c:pt idx="1">
                  <c:v>0</c:v>
                </c:pt>
                <c:pt idx="2">
                  <c:v>0</c:v>
                </c:pt>
                <c:pt idx="3">
                  <c:v>0</c:v>
                </c:pt>
                <c:pt idx="4">
                  <c:v>0</c:v>
                </c:pt>
                <c:pt idx="5">
                  <c:v>0</c:v>
                </c:pt>
                <c:pt idx="6">
                  <c:v>0</c:v>
                </c:pt>
                <c:pt idx="7">
                  <c:v>2</c:v>
                </c:pt>
                <c:pt idx="8">
                  <c:v>5</c:v>
                </c:pt>
                <c:pt idx="9">
                  <c:v>3</c:v>
                </c:pt>
                <c:pt idx="10">
                  <c:v>5</c:v>
                </c:pt>
                <c:pt idx="11">
                  <c:v>4</c:v>
                </c:pt>
                <c:pt idx="12">
                  <c:v>12</c:v>
                </c:pt>
                <c:pt idx="13">
                  <c:v>8</c:v>
                </c:pt>
                <c:pt idx="14">
                  <c:v>8</c:v>
                </c:pt>
                <c:pt idx="15">
                  <c:v>9</c:v>
                </c:pt>
                <c:pt idx="16">
                  <c:v>4</c:v>
                </c:pt>
                <c:pt idx="17">
                  <c:v>1</c:v>
                </c:pt>
                <c:pt idx="18">
                  <c:v>3</c:v>
                </c:pt>
                <c:pt idx="19">
                  <c:v>0</c:v>
                </c:pt>
              </c:numCache>
            </c:numRef>
          </c:val>
          <c:smooth val="0"/>
        </c:ser>
        <c:dLbls>
          <c:showLegendKey val="0"/>
          <c:showVal val="0"/>
          <c:showCatName val="0"/>
          <c:showSerName val="0"/>
          <c:showPercent val="0"/>
          <c:showBubbleSize val="0"/>
        </c:dLbls>
        <c:marker val="1"/>
        <c:smooth val="0"/>
        <c:axId val="665533280"/>
        <c:axId val="665534960"/>
      </c:lineChart>
      <c:catAx>
        <c:axId val="6655332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65534960"/>
        <c:crosses val="autoZero"/>
        <c:auto val="1"/>
        <c:lblAlgn val="ctr"/>
        <c:lblOffset val="100"/>
        <c:noMultiLvlLbl val="0"/>
      </c:catAx>
      <c:valAx>
        <c:axId val="665534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6553328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'526'!$X$1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'526'!$X$2:$X$21</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3</c:v>
                </c:pt>
                <c:pt idx="12">
                  <c:v>2</c:v>
                </c:pt>
                <c:pt idx="13">
                  <c:v>6</c:v>
                </c:pt>
                <c:pt idx="14">
                  <c:v>5</c:v>
                </c:pt>
                <c:pt idx="15">
                  <c:v>13</c:v>
                </c:pt>
                <c:pt idx="16">
                  <c:v>15</c:v>
                </c:pt>
                <c:pt idx="17">
                  <c:v>17</c:v>
                </c:pt>
                <c:pt idx="18">
                  <c:v>8</c:v>
                </c:pt>
                <c:pt idx="19">
                  <c:v>4</c:v>
                </c:pt>
              </c:numCache>
            </c:numRef>
          </c:val>
          <c:smooth val="0"/>
        </c:ser>
        <c:dLbls>
          <c:showLegendKey val="0"/>
          <c:showVal val="0"/>
          <c:showCatName val="0"/>
          <c:showSerName val="0"/>
          <c:showPercent val="0"/>
          <c:showBubbleSize val="0"/>
        </c:dLbls>
        <c:marker val="1"/>
        <c:smooth val="0"/>
        <c:axId val="795347328"/>
        <c:axId val="795346768"/>
      </c:lineChart>
      <c:catAx>
        <c:axId val="79534732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95346768"/>
        <c:crosses val="autoZero"/>
        <c:auto val="1"/>
        <c:lblAlgn val="ctr"/>
        <c:lblOffset val="100"/>
        <c:noMultiLvlLbl val="0"/>
      </c:catAx>
      <c:valAx>
        <c:axId val="795346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9534732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'536'!$X$1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'536'!$X$2:$X$21</c:f>
              <c:numCache>
                <c:formatCode>General</c:formatCode>
                <c:ptCount val="20"/>
                <c:pt idx="0">
                  <c:v>0</c:v>
                </c:pt>
                <c:pt idx="1">
                  <c:v>0</c:v>
                </c:pt>
                <c:pt idx="2">
                  <c:v>1</c:v>
                </c:pt>
                <c:pt idx="3">
                  <c:v>1</c:v>
                </c:pt>
                <c:pt idx="4">
                  <c:v>2</c:v>
                </c:pt>
                <c:pt idx="5">
                  <c:v>2</c:v>
                </c:pt>
                <c:pt idx="6">
                  <c:v>3</c:v>
                </c:pt>
                <c:pt idx="7">
                  <c:v>3</c:v>
                </c:pt>
                <c:pt idx="8">
                  <c:v>6</c:v>
                </c:pt>
                <c:pt idx="9">
                  <c:v>3</c:v>
                </c:pt>
                <c:pt idx="10">
                  <c:v>9</c:v>
                </c:pt>
                <c:pt idx="11">
                  <c:v>3</c:v>
                </c:pt>
                <c:pt idx="12">
                  <c:v>6</c:v>
                </c:pt>
                <c:pt idx="13">
                  <c:v>5</c:v>
                </c:pt>
                <c:pt idx="14">
                  <c:v>2</c:v>
                </c:pt>
                <c:pt idx="15">
                  <c:v>3</c:v>
                </c:pt>
                <c:pt idx="16">
                  <c:v>0</c:v>
                </c:pt>
                <c:pt idx="17">
                  <c:v>0</c:v>
                </c:pt>
                <c:pt idx="18">
                  <c:v>0</c:v>
                </c:pt>
                <c:pt idx="19">
                  <c:v>0</c:v>
                </c:pt>
              </c:numCache>
            </c:numRef>
          </c:val>
          <c:smooth val="0"/>
        </c:ser>
        <c:dLbls>
          <c:showLegendKey val="0"/>
          <c:showVal val="0"/>
          <c:showCatName val="0"/>
          <c:showSerName val="0"/>
          <c:showPercent val="0"/>
          <c:showBubbleSize val="0"/>
        </c:dLbls>
        <c:marker val="1"/>
        <c:smooth val="0"/>
        <c:axId val="736198224"/>
        <c:axId val="736198784"/>
      </c:lineChart>
      <c:catAx>
        <c:axId val="73619822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36198784"/>
        <c:crosses val="autoZero"/>
        <c:auto val="1"/>
        <c:lblAlgn val="ctr"/>
        <c:lblOffset val="100"/>
        <c:noMultiLvlLbl val="0"/>
      </c:catAx>
      <c:valAx>
        <c:axId val="7361987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361982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МШ!$X$1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МШ!$X$2:$X$21</c:f>
              <c:numCache>
                <c:formatCode>General</c:formatCode>
                <c:ptCount val="20"/>
                <c:pt idx="0">
                  <c:v>0</c:v>
                </c:pt>
                <c:pt idx="1">
                  <c:v>0</c:v>
                </c:pt>
                <c:pt idx="2">
                  <c:v>1</c:v>
                </c:pt>
                <c:pt idx="3">
                  <c:v>1</c:v>
                </c:pt>
                <c:pt idx="4">
                  <c:v>3</c:v>
                </c:pt>
                <c:pt idx="5">
                  <c:v>2</c:v>
                </c:pt>
                <c:pt idx="6">
                  <c:v>9</c:v>
                </c:pt>
                <c:pt idx="7">
                  <c:v>5</c:v>
                </c:pt>
                <c:pt idx="8">
                  <c:v>4</c:v>
                </c:pt>
                <c:pt idx="9">
                  <c:v>8</c:v>
                </c:pt>
                <c:pt idx="10">
                  <c:v>11</c:v>
                </c:pt>
                <c:pt idx="11">
                  <c:v>8</c:v>
                </c:pt>
                <c:pt idx="12">
                  <c:v>4</c:v>
                </c:pt>
                <c:pt idx="13">
                  <c:v>6</c:v>
                </c:pt>
                <c:pt idx="14">
                  <c:v>6</c:v>
                </c:pt>
                <c:pt idx="15">
                  <c:v>7</c:v>
                </c:pt>
                <c:pt idx="16">
                  <c:v>3</c:v>
                </c:pt>
                <c:pt idx="17">
                  <c:v>3</c:v>
                </c:pt>
                <c:pt idx="18">
                  <c:v>7</c:v>
                </c:pt>
                <c:pt idx="19">
                  <c:v>1</c:v>
                </c:pt>
              </c:numCache>
            </c:numRef>
          </c:val>
          <c:smooth val="0"/>
        </c:ser>
        <c:dLbls>
          <c:showLegendKey val="0"/>
          <c:showVal val="0"/>
          <c:showCatName val="0"/>
          <c:showSerName val="0"/>
          <c:showPercent val="0"/>
          <c:showBubbleSize val="0"/>
        </c:dLbls>
        <c:marker val="1"/>
        <c:smooth val="0"/>
        <c:axId val="523334048"/>
        <c:axId val="523343008"/>
      </c:lineChart>
      <c:catAx>
        <c:axId val="5233340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523343008"/>
        <c:crosses val="autoZero"/>
        <c:auto val="1"/>
        <c:lblAlgn val="ctr"/>
        <c:lblOffset val="100"/>
        <c:noMultiLvlLbl val="0"/>
      </c:catAx>
      <c:valAx>
        <c:axId val="5233430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52333404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'537'!$X$1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'537'!$X$2:$X$21</c:f>
              <c:numCache>
                <c:formatCode>General</c:formatCode>
                <c:ptCount val="20"/>
                <c:pt idx="0">
                  <c:v>0</c:v>
                </c:pt>
                <c:pt idx="1">
                  <c:v>0</c:v>
                </c:pt>
                <c:pt idx="2">
                  <c:v>0</c:v>
                </c:pt>
                <c:pt idx="3">
                  <c:v>0</c:v>
                </c:pt>
                <c:pt idx="4">
                  <c:v>2</c:v>
                </c:pt>
                <c:pt idx="5">
                  <c:v>2</c:v>
                </c:pt>
                <c:pt idx="6">
                  <c:v>0</c:v>
                </c:pt>
                <c:pt idx="7">
                  <c:v>1</c:v>
                </c:pt>
                <c:pt idx="8">
                  <c:v>0</c:v>
                </c:pt>
                <c:pt idx="9">
                  <c:v>6</c:v>
                </c:pt>
                <c:pt idx="10">
                  <c:v>4</c:v>
                </c:pt>
                <c:pt idx="11">
                  <c:v>0</c:v>
                </c:pt>
                <c:pt idx="12">
                  <c:v>9</c:v>
                </c:pt>
                <c:pt idx="13">
                  <c:v>4</c:v>
                </c:pt>
                <c:pt idx="14">
                  <c:v>6</c:v>
                </c:pt>
                <c:pt idx="15">
                  <c:v>3</c:v>
                </c:pt>
                <c:pt idx="16">
                  <c:v>6</c:v>
                </c:pt>
                <c:pt idx="17">
                  <c:v>6</c:v>
                </c:pt>
                <c:pt idx="18">
                  <c:v>2</c:v>
                </c:pt>
                <c:pt idx="19">
                  <c:v>0</c:v>
                </c:pt>
              </c:numCache>
            </c:numRef>
          </c:val>
          <c:smooth val="0"/>
        </c:ser>
        <c:dLbls>
          <c:showLegendKey val="0"/>
          <c:showVal val="0"/>
          <c:showCatName val="0"/>
          <c:showSerName val="0"/>
          <c:showPercent val="0"/>
          <c:showBubbleSize val="0"/>
        </c:dLbls>
        <c:marker val="1"/>
        <c:smooth val="0"/>
        <c:axId val="733525536"/>
        <c:axId val="733532816"/>
      </c:lineChart>
      <c:catAx>
        <c:axId val="7335255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33532816"/>
        <c:crosses val="autoZero"/>
        <c:auto val="1"/>
        <c:lblAlgn val="ctr"/>
        <c:lblOffset val="100"/>
        <c:noMultiLvlLbl val="0"/>
      </c:catAx>
      <c:valAx>
        <c:axId val="733532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3352553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'543'!$X$1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'543'!$X$2:$X$21</c:f>
              <c:numCache>
                <c:formatCode>General</c:formatCode>
                <c:ptCount val="20"/>
                <c:pt idx="0">
                  <c:v>0</c:v>
                </c:pt>
                <c:pt idx="1">
                  <c:v>0</c:v>
                </c:pt>
                <c:pt idx="2">
                  <c:v>0</c:v>
                </c:pt>
                <c:pt idx="3">
                  <c:v>0</c:v>
                </c:pt>
                <c:pt idx="4">
                  <c:v>0</c:v>
                </c:pt>
                <c:pt idx="5">
                  <c:v>1</c:v>
                </c:pt>
                <c:pt idx="6">
                  <c:v>0</c:v>
                </c:pt>
                <c:pt idx="7">
                  <c:v>2</c:v>
                </c:pt>
                <c:pt idx="8">
                  <c:v>8</c:v>
                </c:pt>
                <c:pt idx="9">
                  <c:v>7</c:v>
                </c:pt>
                <c:pt idx="10">
                  <c:v>4</c:v>
                </c:pt>
                <c:pt idx="11">
                  <c:v>6</c:v>
                </c:pt>
                <c:pt idx="12">
                  <c:v>4</c:v>
                </c:pt>
                <c:pt idx="13">
                  <c:v>5</c:v>
                </c:pt>
                <c:pt idx="14">
                  <c:v>7</c:v>
                </c:pt>
                <c:pt idx="15">
                  <c:v>2</c:v>
                </c:pt>
                <c:pt idx="16">
                  <c:v>3</c:v>
                </c:pt>
                <c:pt idx="17">
                  <c:v>2</c:v>
                </c:pt>
                <c:pt idx="18">
                  <c:v>0</c:v>
                </c:pt>
                <c:pt idx="19">
                  <c:v>0</c:v>
                </c:pt>
              </c:numCache>
            </c:numRef>
          </c:val>
          <c:smooth val="0"/>
        </c:ser>
        <c:dLbls>
          <c:showLegendKey val="0"/>
          <c:showVal val="0"/>
          <c:showCatName val="0"/>
          <c:showSerName val="0"/>
          <c:showPercent val="0"/>
          <c:showBubbleSize val="0"/>
        </c:dLbls>
        <c:marker val="1"/>
        <c:smooth val="0"/>
        <c:axId val="733530576"/>
        <c:axId val="733530016"/>
      </c:lineChart>
      <c:catAx>
        <c:axId val="7335305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33530016"/>
        <c:crosses val="autoZero"/>
        <c:auto val="1"/>
        <c:lblAlgn val="ctr"/>
        <c:lblOffset val="100"/>
        <c:noMultiLvlLbl val="0"/>
      </c:catAx>
      <c:valAx>
        <c:axId val="733530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3353057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'544'!$X$1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'544'!$X$2:$X$21</c:f>
              <c:numCache>
                <c:formatCode>General</c:formatCode>
                <c:ptCount val="20"/>
                <c:pt idx="0">
                  <c:v>0</c:v>
                </c:pt>
                <c:pt idx="1">
                  <c:v>0</c:v>
                </c:pt>
                <c:pt idx="2">
                  <c:v>0</c:v>
                </c:pt>
                <c:pt idx="3">
                  <c:v>1</c:v>
                </c:pt>
                <c:pt idx="4">
                  <c:v>2</c:v>
                </c:pt>
                <c:pt idx="5">
                  <c:v>1</c:v>
                </c:pt>
                <c:pt idx="6">
                  <c:v>6</c:v>
                </c:pt>
                <c:pt idx="7">
                  <c:v>7</c:v>
                </c:pt>
                <c:pt idx="8">
                  <c:v>3</c:v>
                </c:pt>
                <c:pt idx="9">
                  <c:v>11</c:v>
                </c:pt>
                <c:pt idx="10">
                  <c:v>9</c:v>
                </c:pt>
                <c:pt idx="11">
                  <c:v>14</c:v>
                </c:pt>
                <c:pt idx="12">
                  <c:v>16</c:v>
                </c:pt>
                <c:pt idx="13">
                  <c:v>10</c:v>
                </c:pt>
                <c:pt idx="14">
                  <c:v>14</c:v>
                </c:pt>
                <c:pt idx="15">
                  <c:v>11</c:v>
                </c:pt>
                <c:pt idx="16">
                  <c:v>2</c:v>
                </c:pt>
                <c:pt idx="17">
                  <c:v>2</c:v>
                </c:pt>
                <c:pt idx="18">
                  <c:v>0</c:v>
                </c:pt>
                <c:pt idx="19">
                  <c:v>0</c:v>
                </c:pt>
              </c:numCache>
            </c:numRef>
          </c:val>
          <c:smooth val="0"/>
        </c:ser>
        <c:dLbls>
          <c:showLegendKey val="0"/>
          <c:showVal val="0"/>
          <c:showCatName val="0"/>
          <c:showSerName val="0"/>
          <c:showPercent val="0"/>
          <c:showBubbleSize val="0"/>
        </c:dLbls>
        <c:marker val="1"/>
        <c:smooth val="0"/>
        <c:axId val="730080512"/>
        <c:axId val="730079952"/>
      </c:lineChart>
      <c:catAx>
        <c:axId val="7300805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30079952"/>
        <c:crosses val="autoZero"/>
        <c:auto val="1"/>
        <c:lblAlgn val="ctr"/>
        <c:lblOffset val="100"/>
        <c:noMultiLvlLbl val="0"/>
      </c:catAx>
      <c:valAx>
        <c:axId val="7300799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3008051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'594'!$X$1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'594'!$X$2:$X$21</c:f>
              <c:numCache>
                <c:formatCode>General</c:formatCode>
                <c:ptCount val="20"/>
                <c:pt idx="0">
                  <c:v>0</c:v>
                </c:pt>
                <c:pt idx="1">
                  <c:v>0</c:v>
                </c:pt>
                <c:pt idx="2">
                  <c:v>0</c:v>
                </c:pt>
                <c:pt idx="3">
                  <c:v>0</c:v>
                </c:pt>
                <c:pt idx="4">
                  <c:v>0</c:v>
                </c:pt>
                <c:pt idx="5">
                  <c:v>0</c:v>
                </c:pt>
                <c:pt idx="6">
                  <c:v>4</c:v>
                </c:pt>
                <c:pt idx="7">
                  <c:v>3</c:v>
                </c:pt>
                <c:pt idx="8">
                  <c:v>5</c:v>
                </c:pt>
                <c:pt idx="9">
                  <c:v>6</c:v>
                </c:pt>
                <c:pt idx="10">
                  <c:v>0</c:v>
                </c:pt>
                <c:pt idx="11">
                  <c:v>7</c:v>
                </c:pt>
                <c:pt idx="12">
                  <c:v>1</c:v>
                </c:pt>
                <c:pt idx="13">
                  <c:v>1</c:v>
                </c:pt>
                <c:pt idx="14">
                  <c:v>1</c:v>
                </c:pt>
                <c:pt idx="15">
                  <c:v>1</c:v>
                </c:pt>
                <c:pt idx="16">
                  <c:v>0</c:v>
                </c:pt>
                <c:pt idx="17">
                  <c:v>0</c:v>
                </c:pt>
                <c:pt idx="18">
                  <c:v>0</c:v>
                </c:pt>
                <c:pt idx="19">
                  <c:v>0</c:v>
                </c:pt>
              </c:numCache>
            </c:numRef>
          </c:val>
          <c:smooth val="0"/>
        </c:ser>
        <c:dLbls>
          <c:showLegendKey val="0"/>
          <c:showVal val="0"/>
          <c:showCatName val="0"/>
          <c:showSerName val="0"/>
          <c:showPercent val="0"/>
          <c:showBubbleSize val="0"/>
        </c:dLbls>
        <c:marker val="1"/>
        <c:smooth val="0"/>
        <c:axId val="794043440"/>
        <c:axId val="794040080"/>
      </c:lineChart>
      <c:catAx>
        <c:axId val="7940434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94040080"/>
        <c:crosses val="autoZero"/>
        <c:auto val="1"/>
        <c:lblAlgn val="ctr"/>
        <c:lblOffset val="100"/>
        <c:noMultiLvlLbl val="0"/>
      </c:catAx>
      <c:valAx>
        <c:axId val="794040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940434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'643'!$X$1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'643'!$X$2:$X$21</c:f>
              <c:numCache>
                <c:formatCode>General</c:formatCode>
                <c:ptCount val="20"/>
                <c:pt idx="0">
                  <c:v>0</c:v>
                </c:pt>
                <c:pt idx="1">
                  <c:v>0</c:v>
                </c:pt>
                <c:pt idx="2">
                  <c:v>0</c:v>
                </c:pt>
                <c:pt idx="3">
                  <c:v>1</c:v>
                </c:pt>
                <c:pt idx="4">
                  <c:v>1</c:v>
                </c:pt>
                <c:pt idx="5">
                  <c:v>3</c:v>
                </c:pt>
                <c:pt idx="6">
                  <c:v>4</c:v>
                </c:pt>
                <c:pt idx="7">
                  <c:v>2</c:v>
                </c:pt>
                <c:pt idx="8">
                  <c:v>2</c:v>
                </c:pt>
                <c:pt idx="9">
                  <c:v>5</c:v>
                </c:pt>
                <c:pt idx="10">
                  <c:v>4</c:v>
                </c:pt>
                <c:pt idx="11">
                  <c:v>2</c:v>
                </c:pt>
                <c:pt idx="12">
                  <c:v>3</c:v>
                </c:pt>
                <c:pt idx="13">
                  <c:v>9</c:v>
                </c:pt>
                <c:pt idx="14">
                  <c:v>7</c:v>
                </c:pt>
                <c:pt idx="15">
                  <c:v>1</c:v>
                </c:pt>
                <c:pt idx="16">
                  <c:v>0</c:v>
                </c:pt>
                <c:pt idx="17">
                  <c:v>1</c:v>
                </c:pt>
                <c:pt idx="18">
                  <c:v>0</c:v>
                </c:pt>
                <c:pt idx="19">
                  <c:v>0</c:v>
                </c:pt>
              </c:numCache>
            </c:numRef>
          </c:val>
          <c:smooth val="0"/>
        </c:ser>
        <c:dLbls>
          <c:showLegendKey val="0"/>
          <c:showVal val="0"/>
          <c:showCatName val="0"/>
          <c:showSerName val="0"/>
          <c:showPercent val="0"/>
          <c:showBubbleSize val="0"/>
        </c:dLbls>
        <c:marker val="1"/>
        <c:smooth val="0"/>
        <c:axId val="796916688"/>
        <c:axId val="796917248"/>
      </c:lineChart>
      <c:catAx>
        <c:axId val="7969166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96917248"/>
        <c:crosses val="autoZero"/>
        <c:auto val="1"/>
        <c:lblAlgn val="ctr"/>
        <c:lblOffset val="100"/>
        <c:noMultiLvlLbl val="0"/>
      </c:catAx>
      <c:valAx>
        <c:axId val="796917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969166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'684'!$X$1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'684'!$X$2:$X$21</c:f>
              <c:numCache>
                <c:formatCode>General</c:formatCode>
                <c:ptCount val="20"/>
                <c:pt idx="0">
                  <c:v>0</c:v>
                </c:pt>
                <c:pt idx="1">
                  <c:v>0</c:v>
                </c:pt>
                <c:pt idx="2">
                  <c:v>0</c:v>
                </c:pt>
                <c:pt idx="3">
                  <c:v>0</c:v>
                </c:pt>
                <c:pt idx="4">
                  <c:v>0</c:v>
                </c:pt>
                <c:pt idx="5">
                  <c:v>0</c:v>
                </c:pt>
                <c:pt idx="6">
                  <c:v>1</c:v>
                </c:pt>
                <c:pt idx="7">
                  <c:v>2</c:v>
                </c:pt>
                <c:pt idx="8">
                  <c:v>0</c:v>
                </c:pt>
                <c:pt idx="9">
                  <c:v>1</c:v>
                </c:pt>
                <c:pt idx="10">
                  <c:v>4</c:v>
                </c:pt>
                <c:pt idx="11">
                  <c:v>4</c:v>
                </c:pt>
                <c:pt idx="12">
                  <c:v>2</c:v>
                </c:pt>
                <c:pt idx="13">
                  <c:v>2</c:v>
                </c:pt>
                <c:pt idx="14">
                  <c:v>6</c:v>
                </c:pt>
                <c:pt idx="15">
                  <c:v>4</c:v>
                </c:pt>
                <c:pt idx="16">
                  <c:v>3</c:v>
                </c:pt>
                <c:pt idx="17">
                  <c:v>6</c:v>
                </c:pt>
                <c:pt idx="18">
                  <c:v>4</c:v>
                </c:pt>
                <c:pt idx="19">
                  <c:v>1</c:v>
                </c:pt>
              </c:numCache>
            </c:numRef>
          </c:val>
          <c:smooth val="0"/>
        </c:ser>
        <c:dLbls>
          <c:showLegendKey val="0"/>
          <c:showVal val="0"/>
          <c:showCatName val="0"/>
          <c:showSerName val="0"/>
          <c:showPercent val="0"/>
          <c:showBubbleSize val="0"/>
        </c:dLbls>
        <c:marker val="1"/>
        <c:smooth val="0"/>
        <c:axId val="665637072"/>
        <c:axId val="665642112"/>
      </c:lineChart>
      <c:catAx>
        <c:axId val="6656370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65642112"/>
        <c:crosses val="autoZero"/>
        <c:auto val="1"/>
        <c:lblAlgn val="ctr"/>
        <c:lblOffset val="100"/>
        <c:noMultiLvlLbl val="0"/>
      </c:catAx>
      <c:valAx>
        <c:axId val="665642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656370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'351'!$X$1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'351'!$X$2:$X$21</c:f>
              <c:numCache>
                <c:formatCode>General</c:formatCode>
                <c:ptCount val="20"/>
                <c:pt idx="0">
                  <c:v>0</c:v>
                </c:pt>
                <c:pt idx="1">
                  <c:v>0</c:v>
                </c:pt>
                <c:pt idx="2">
                  <c:v>1</c:v>
                </c:pt>
                <c:pt idx="3">
                  <c:v>0</c:v>
                </c:pt>
                <c:pt idx="4">
                  <c:v>0</c:v>
                </c:pt>
                <c:pt idx="5">
                  <c:v>0</c:v>
                </c:pt>
                <c:pt idx="6">
                  <c:v>1</c:v>
                </c:pt>
                <c:pt idx="7">
                  <c:v>1</c:v>
                </c:pt>
                <c:pt idx="8">
                  <c:v>4</c:v>
                </c:pt>
                <c:pt idx="9">
                  <c:v>2</c:v>
                </c:pt>
                <c:pt idx="10">
                  <c:v>2</c:v>
                </c:pt>
                <c:pt idx="11">
                  <c:v>4</c:v>
                </c:pt>
                <c:pt idx="12">
                  <c:v>5</c:v>
                </c:pt>
                <c:pt idx="13">
                  <c:v>5</c:v>
                </c:pt>
                <c:pt idx="14">
                  <c:v>3</c:v>
                </c:pt>
                <c:pt idx="15">
                  <c:v>2</c:v>
                </c:pt>
                <c:pt idx="16">
                  <c:v>2</c:v>
                </c:pt>
                <c:pt idx="17">
                  <c:v>2</c:v>
                </c:pt>
                <c:pt idx="18">
                  <c:v>1</c:v>
                </c:pt>
                <c:pt idx="19">
                  <c:v>0</c:v>
                </c:pt>
              </c:numCache>
            </c:numRef>
          </c:val>
          <c:smooth val="0"/>
        </c:ser>
        <c:dLbls>
          <c:showLegendKey val="0"/>
          <c:showVal val="0"/>
          <c:showCatName val="0"/>
          <c:showSerName val="0"/>
          <c:showPercent val="0"/>
          <c:showBubbleSize val="0"/>
        </c:dLbls>
        <c:marker val="1"/>
        <c:smooth val="0"/>
        <c:axId val="660890992"/>
        <c:axId val="660883712"/>
      </c:lineChart>
      <c:catAx>
        <c:axId val="6608909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60883712"/>
        <c:crosses val="autoZero"/>
        <c:auto val="1"/>
        <c:lblAlgn val="ctr"/>
        <c:lblOffset val="100"/>
        <c:noMultiLvlLbl val="0"/>
      </c:catAx>
      <c:valAx>
        <c:axId val="660883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608909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'353'!$X$1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'353'!$X$2:$X$21</c:f>
              <c:numCache>
                <c:formatCode>General</c:formatCode>
                <c:ptCount val="20"/>
                <c:pt idx="0">
                  <c:v>0</c:v>
                </c:pt>
                <c:pt idx="1">
                  <c:v>0</c:v>
                </c:pt>
                <c:pt idx="2">
                  <c:v>0</c:v>
                </c:pt>
                <c:pt idx="3">
                  <c:v>0</c:v>
                </c:pt>
                <c:pt idx="4">
                  <c:v>0</c:v>
                </c:pt>
                <c:pt idx="5">
                  <c:v>0</c:v>
                </c:pt>
                <c:pt idx="6">
                  <c:v>0</c:v>
                </c:pt>
                <c:pt idx="7">
                  <c:v>0</c:v>
                </c:pt>
                <c:pt idx="8">
                  <c:v>1</c:v>
                </c:pt>
                <c:pt idx="9">
                  <c:v>0</c:v>
                </c:pt>
                <c:pt idx="10">
                  <c:v>2</c:v>
                </c:pt>
                <c:pt idx="11">
                  <c:v>3</c:v>
                </c:pt>
                <c:pt idx="12">
                  <c:v>2</c:v>
                </c:pt>
                <c:pt idx="13">
                  <c:v>2</c:v>
                </c:pt>
                <c:pt idx="14">
                  <c:v>3</c:v>
                </c:pt>
                <c:pt idx="15">
                  <c:v>1</c:v>
                </c:pt>
                <c:pt idx="16">
                  <c:v>0</c:v>
                </c:pt>
                <c:pt idx="17">
                  <c:v>1</c:v>
                </c:pt>
                <c:pt idx="18">
                  <c:v>2</c:v>
                </c:pt>
                <c:pt idx="19">
                  <c:v>0</c:v>
                </c:pt>
              </c:numCache>
            </c:numRef>
          </c:val>
          <c:smooth val="0"/>
        </c:ser>
        <c:dLbls>
          <c:showLegendKey val="0"/>
          <c:showVal val="0"/>
          <c:showCatName val="0"/>
          <c:showSerName val="0"/>
          <c:showPercent val="0"/>
          <c:showBubbleSize val="0"/>
        </c:dLbls>
        <c:marker val="1"/>
        <c:smooth val="0"/>
        <c:axId val="660887632"/>
        <c:axId val="660865792"/>
      </c:lineChart>
      <c:catAx>
        <c:axId val="6608876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60865792"/>
        <c:crosses val="autoZero"/>
        <c:auto val="1"/>
        <c:lblAlgn val="ctr"/>
        <c:lblOffset val="100"/>
        <c:noMultiLvlLbl val="0"/>
      </c:catAx>
      <c:valAx>
        <c:axId val="6608657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6088763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'354'!$X$1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'354'!$X$2:$X$21</c:f>
              <c:numCache>
                <c:formatCode>General</c:formatCode>
                <c:ptCount val="20"/>
                <c:pt idx="0">
                  <c:v>0</c:v>
                </c:pt>
                <c:pt idx="1">
                  <c:v>0</c:v>
                </c:pt>
                <c:pt idx="2">
                  <c:v>0</c:v>
                </c:pt>
                <c:pt idx="3">
                  <c:v>0</c:v>
                </c:pt>
                <c:pt idx="4">
                  <c:v>0</c:v>
                </c:pt>
                <c:pt idx="5">
                  <c:v>0</c:v>
                </c:pt>
                <c:pt idx="6">
                  <c:v>3</c:v>
                </c:pt>
                <c:pt idx="7">
                  <c:v>0</c:v>
                </c:pt>
                <c:pt idx="8">
                  <c:v>2</c:v>
                </c:pt>
                <c:pt idx="9">
                  <c:v>6</c:v>
                </c:pt>
                <c:pt idx="10">
                  <c:v>3</c:v>
                </c:pt>
                <c:pt idx="11">
                  <c:v>7</c:v>
                </c:pt>
                <c:pt idx="12">
                  <c:v>6</c:v>
                </c:pt>
                <c:pt idx="13">
                  <c:v>4</c:v>
                </c:pt>
                <c:pt idx="14">
                  <c:v>2</c:v>
                </c:pt>
                <c:pt idx="15">
                  <c:v>4</c:v>
                </c:pt>
                <c:pt idx="16">
                  <c:v>0</c:v>
                </c:pt>
                <c:pt idx="17">
                  <c:v>1</c:v>
                </c:pt>
                <c:pt idx="18">
                  <c:v>0</c:v>
                </c:pt>
                <c:pt idx="19">
                  <c:v>0</c:v>
                </c:pt>
              </c:numCache>
            </c:numRef>
          </c:val>
          <c:smooth val="0"/>
        </c:ser>
        <c:dLbls>
          <c:showLegendKey val="0"/>
          <c:showVal val="0"/>
          <c:showCatName val="0"/>
          <c:showSerName val="0"/>
          <c:showPercent val="0"/>
          <c:showBubbleSize val="0"/>
        </c:dLbls>
        <c:marker val="1"/>
        <c:smooth val="0"/>
        <c:axId val="661142512"/>
        <c:axId val="661146432"/>
      </c:lineChart>
      <c:catAx>
        <c:axId val="6611425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61146432"/>
        <c:crosses val="autoZero"/>
        <c:auto val="1"/>
        <c:lblAlgn val="ctr"/>
        <c:lblOffset val="100"/>
        <c:noMultiLvlLbl val="0"/>
      </c:catAx>
      <c:valAx>
        <c:axId val="6611464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6114251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'355'!$X$1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'355'!$X$2:$X$21</c:f>
              <c:numCache>
                <c:formatCode>General</c:formatCode>
                <c:ptCount val="20"/>
                <c:pt idx="0">
                  <c:v>0</c:v>
                </c:pt>
                <c:pt idx="1">
                  <c:v>0</c:v>
                </c:pt>
                <c:pt idx="2">
                  <c:v>0</c:v>
                </c:pt>
                <c:pt idx="3">
                  <c:v>1</c:v>
                </c:pt>
                <c:pt idx="4">
                  <c:v>3</c:v>
                </c:pt>
                <c:pt idx="5">
                  <c:v>3</c:v>
                </c:pt>
                <c:pt idx="6">
                  <c:v>4</c:v>
                </c:pt>
                <c:pt idx="7">
                  <c:v>0</c:v>
                </c:pt>
                <c:pt idx="8">
                  <c:v>1</c:v>
                </c:pt>
                <c:pt idx="9">
                  <c:v>2</c:v>
                </c:pt>
                <c:pt idx="10">
                  <c:v>6</c:v>
                </c:pt>
                <c:pt idx="11">
                  <c:v>4</c:v>
                </c:pt>
                <c:pt idx="12">
                  <c:v>3</c:v>
                </c:pt>
                <c:pt idx="13">
                  <c:v>5</c:v>
                </c:pt>
                <c:pt idx="14">
                  <c:v>1</c:v>
                </c:pt>
                <c:pt idx="15">
                  <c:v>0</c:v>
                </c:pt>
                <c:pt idx="16">
                  <c:v>1</c:v>
                </c:pt>
                <c:pt idx="17">
                  <c:v>0</c:v>
                </c:pt>
                <c:pt idx="18">
                  <c:v>0</c:v>
                </c:pt>
                <c:pt idx="19">
                  <c:v>0</c:v>
                </c:pt>
              </c:numCache>
            </c:numRef>
          </c:val>
          <c:smooth val="0"/>
        </c:ser>
        <c:dLbls>
          <c:showLegendKey val="0"/>
          <c:showVal val="0"/>
          <c:showCatName val="0"/>
          <c:showSerName val="0"/>
          <c:showPercent val="0"/>
          <c:showBubbleSize val="0"/>
        </c:dLbls>
        <c:marker val="1"/>
        <c:smooth val="0"/>
        <c:axId val="659583344"/>
        <c:axId val="659571584"/>
      </c:lineChart>
      <c:catAx>
        <c:axId val="6595833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59571584"/>
        <c:crosses val="autoZero"/>
        <c:auto val="1"/>
        <c:lblAlgn val="ctr"/>
        <c:lblOffset val="100"/>
        <c:noMultiLvlLbl val="0"/>
      </c:catAx>
      <c:valAx>
        <c:axId val="659571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5958334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'356'!$X$1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'356'!$X$2:$X$21</c:f>
              <c:numCache>
                <c:formatCode>General</c:formatCode>
                <c:ptCount val="20"/>
                <c:pt idx="0">
                  <c:v>0</c:v>
                </c:pt>
                <c:pt idx="1">
                  <c:v>0</c:v>
                </c:pt>
                <c:pt idx="2">
                  <c:v>0</c:v>
                </c:pt>
                <c:pt idx="3">
                  <c:v>0</c:v>
                </c:pt>
                <c:pt idx="4">
                  <c:v>0</c:v>
                </c:pt>
                <c:pt idx="5">
                  <c:v>0</c:v>
                </c:pt>
                <c:pt idx="6">
                  <c:v>0</c:v>
                </c:pt>
                <c:pt idx="7">
                  <c:v>0</c:v>
                </c:pt>
                <c:pt idx="8">
                  <c:v>4</c:v>
                </c:pt>
                <c:pt idx="9">
                  <c:v>3</c:v>
                </c:pt>
                <c:pt idx="10">
                  <c:v>8</c:v>
                </c:pt>
                <c:pt idx="11">
                  <c:v>3</c:v>
                </c:pt>
                <c:pt idx="12">
                  <c:v>16</c:v>
                </c:pt>
                <c:pt idx="13">
                  <c:v>14</c:v>
                </c:pt>
                <c:pt idx="14">
                  <c:v>16</c:v>
                </c:pt>
                <c:pt idx="15">
                  <c:v>10</c:v>
                </c:pt>
                <c:pt idx="16">
                  <c:v>11</c:v>
                </c:pt>
                <c:pt idx="17">
                  <c:v>1</c:v>
                </c:pt>
                <c:pt idx="18">
                  <c:v>2</c:v>
                </c:pt>
                <c:pt idx="19">
                  <c:v>1</c:v>
                </c:pt>
              </c:numCache>
            </c:numRef>
          </c:val>
          <c:smooth val="0"/>
        </c:ser>
        <c:dLbls>
          <c:showLegendKey val="0"/>
          <c:showVal val="0"/>
          <c:showCatName val="0"/>
          <c:showSerName val="0"/>
          <c:showPercent val="0"/>
          <c:showBubbleSize val="0"/>
        </c:dLbls>
        <c:marker val="1"/>
        <c:smooth val="0"/>
        <c:axId val="659572144"/>
        <c:axId val="659588384"/>
      </c:lineChart>
      <c:catAx>
        <c:axId val="6595721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59588384"/>
        <c:crosses val="autoZero"/>
        <c:auto val="1"/>
        <c:lblAlgn val="ctr"/>
        <c:lblOffset val="100"/>
        <c:noMultiLvlLbl val="0"/>
      </c:catAx>
      <c:valAx>
        <c:axId val="6595883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5957214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'358'!$X$1</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'358'!$X$2:$X$21</c:f>
              <c:numCache>
                <c:formatCode>General</c:formatCode>
                <c:ptCount val="20"/>
                <c:pt idx="0">
                  <c:v>0</c:v>
                </c:pt>
                <c:pt idx="1">
                  <c:v>0</c:v>
                </c:pt>
                <c:pt idx="2">
                  <c:v>0</c:v>
                </c:pt>
                <c:pt idx="3">
                  <c:v>0</c:v>
                </c:pt>
                <c:pt idx="4">
                  <c:v>3</c:v>
                </c:pt>
                <c:pt idx="5">
                  <c:v>0</c:v>
                </c:pt>
                <c:pt idx="6">
                  <c:v>2</c:v>
                </c:pt>
                <c:pt idx="7">
                  <c:v>9</c:v>
                </c:pt>
                <c:pt idx="8">
                  <c:v>8</c:v>
                </c:pt>
                <c:pt idx="9">
                  <c:v>10</c:v>
                </c:pt>
                <c:pt idx="10">
                  <c:v>15</c:v>
                </c:pt>
                <c:pt idx="11">
                  <c:v>11</c:v>
                </c:pt>
                <c:pt idx="12">
                  <c:v>24</c:v>
                </c:pt>
                <c:pt idx="13">
                  <c:v>16</c:v>
                </c:pt>
                <c:pt idx="14">
                  <c:v>6</c:v>
                </c:pt>
                <c:pt idx="15">
                  <c:v>9</c:v>
                </c:pt>
                <c:pt idx="16">
                  <c:v>9</c:v>
                </c:pt>
                <c:pt idx="17">
                  <c:v>2</c:v>
                </c:pt>
                <c:pt idx="18">
                  <c:v>3</c:v>
                </c:pt>
                <c:pt idx="19">
                  <c:v>0</c:v>
                </c:pt>
              </c:numCache>
            </c:numRef>
          </c:val>
          <c:smooth val="0"/>
        </c:ser>
        <c:dLbls>
          <c:showLegendKey val="0"/>
          <c:showVal val="0"/>
          <c:showCatName val="0"/>
          <c:showSerName val="0"/>
          <c:showPercent val="0"/>
          <c:showBubbleSize val="0"/>
        </c:dLbls>
        <c:marker val="1"/>
        <c:smooth val="0"/>
        <c:axId val="661138032"/>
        <c:axId val="661115072"/>
      </c:lineChart>
      <c:catAx>
        <c:axId val="6611380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61115072"/>
        <c:crosses val="autoZero"/>
        <c:auto val="1"/>
        <c:lblAlgn val="ctr"/>
        <c:lblOffset val="100"/>
        <c:noMultiLvlLbl val="0"/>
      </c:catAx>
      <c:valAx>
        <c:axId val="661115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6113803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3590268</xdr:colOff>
      <xdr:row>39</xdr:row>
      <xdr:rowOff>170500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0"/>
          <a:ext cx="5257143" cy="7600000"/>
        </a:xfrm>
        <a:prstGeom prst="rect">
          <a:avLst/>
        </a:prstGeom>
      </xdr:spPr>
    </xdr:pic>
    <xdr:clientData/>
  </xdr:twoCellAnchor>
  <xdr:twoCellAnchor editAs="oneCell">
    <xdr:from>
      <xdr:col>2</xdr:col>
      <xdr:colOff>0</xdr:colOff>
      <xdr:row>0</xdr:row>
      <xdr:rowOff>0</xdr:rowOff>
    </xdr:from>
    <xdr:to>
      <xdr:col>10</xdr:col>
      <xdr:colOff>256533</xdr:colOff>
      <xdr:row>39</xdr:row>
      <xdr:rowOff>141928</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5724525" y="0"/>
          <a:ext cx="5133333" cy="7571428"/>
        </a:xfrm>
        <a:prstGeom prst="rect">
          <a:avLst/>
        </a:prstGeom>
      </xdr:spPr>
    </xdr:pic>
    <xdr:clientData/>
  </xdr:twoCellAnchor>
  <xdr:twoCellAnchor editAs="oneCell">
    <xdr:from>
      <xdr:col>11</xdr:col>
      <xdr:colOff>0</xdr:colOff>
      <xdr:row>0</xdr:row>
      <xdr:rowOff>0</xdr:rowOff>
    </xdr:from>
    <xdr:to>
      <xdr:col>19</xdr:col>
      <xdr:colOff>313676</xdr:colOff>
      <xdr:row>39</xdr:row>
      <xdr:rowOff>160976</xdr:rowOff>
    </xdr:to>
    <xdr:pic>
      <xdr:nvPicPr>
        <xdr:cNvPr id="4" name="Рисунок 3"/>
        <xdr:cNvPicPr>
          <a:picLocks noChangeAspect="1"/>
        </xdr:cNvPicPr>
      </xdr:nvPicPr>
      <xdr:blipFill>
        <a:blip xmlns:r="http://schemas.openxmlformats.org/officeDocument/2006/relationships" r:embed="rId3"/>
        <a:stretch>
          <a:fillRect/>
        </a:stretch>
      </xdr:blipFill>
      <xdr:spPr>
        <a:xfrm>
          <a:off x="11210925" y="0"/>
          <a:ext cx="5190476" cy="7590476"/>
        </a:xfrm>
        <a:prstGeom prst="rect">
          <a:avLst/>
        </a:prstGeom>
      </xdr:spPr>
    </xdr:pic>
    <xdr:clientData/>
  </xdr:twoCellAnchor>
  <xdr:twoCellAnchor editAs="oneCell">
    <xdr:from>
      <xdr:col>20</xdr:col>
      <xdr:colOff>0</xdr:colOff>
      <xdr:row>0</xdr:row>
      <xdr:rowOff>0</xdr:rowOff>
    </xdr:from>
    <xdr:to>
      <xdr:col>21</xdr:col>
      <xdr:colOff>3697415</xdr:colOff>
      <xdr:row>38</xdr:row>
      <xdr:rowOff>37190</xdr:rowOff>
    </xdr:to>
    <xdr:pic>
      <xdr:nvPicPr>
        <xdr:cNvPr id="5" name="Рисунок 4"/>
        <xdr:cNvPicPr>
          <a:picLocks noChangeAspect="1"/>
        </xdr:cNvPicPr>
      </xdr:nvPicPr>
      <xdr:blipFill>
        <a:blip xmlns:r="http://schemas.openxmlformats.org/officeDocument/2006/relationships" r:embed="rId4"/>
        <a:stretch>
          <a:fillRect/>
        </a:stretch>
      </xdr:blipFill>
      <xdr:spPr>
        <a:xfrm>
          <a:off x="16697325" y="0"/>
          <a:ext cx="5323809" cy="7276190"/>
        </a:xfrm>
        <a:prstGeom prst="rect">
          <a:avLst/>
        </a:prstGeom>
      </xdr:spPr>
    </xdr:pic>
    <xdr:clientData/>
  </xdr:twoCellAnchor>
  <xdr:twoCellAnchor editAs="oneCell">
    <xdr:from>
      <xdr:col>0</xdr:col>
      <xdr:colOff>0</xdr:colOff>
      <xdr:row>41</xdr:row>
      <xdr:rowOff>0</xdr:rowOff>
    </xdr:from>
    <xdr:to>
      <xdr:col>1</xdr:col>
      <xdr:colOff>3590268</xdr:colOff>
      <xdr:row>76</xdr:row>
      <xdr:rowOff>144340</xdr:rowOff>
    </xdr:to>
    <xdr:pic>
      <xdr:nvPicPr>
        <xdr:cNvPr id="6" name="Рисунок 5"/>
        <xdr:cNvPicPr>
          <a:picLocks noChangeAspect="1"/>
        </xdr:cNvPicPr>
      </xdr:nvPicPr>
      <xdr:blipFill>
        <a:blip xmlns:r="http://schemas.openxmlformats.org/officeDocument/2006/relationships" r:embed="rId5"/>
        <a:stretch>
          <a:fillRect/>
        </a:stretch>
      </xdr:blipFill>
      <xdr:spPr>
        <a:xfrm>
          <a:off x="0" y="7810500"/>
          <a:ext cx="5257143" cy="7323809"/>
        </a:xfrm>
        <a:prstGeom prst="rect">
          <a:avLst/>
        </a:prstGeom>
      </xdr:spPr>
    </xdr:pic>
    <xdr:clientData/>
  </xdr:twoCellAnchor>
  <xdr:twoCellAnchor editAs="oneCell">
    <xdr:from>
      <xdr:col>2</xdr:col>
      <xdr:colOff>0</xdr:colOff>
      <xdr:row>41</xdr:row>
      <xdr:rowOff>0</xdr:rowOff>
    </xdr:from>
    <xdr:to>
      <xdr:col>10</xdr:col>
      <xdr:colOff>456536</xdr:colOff>
      <xdr:row>76</xdr:row>
      <xdr:rowOff>134817</xdr:rowOff>
    </xdr:to>
    <xdr:pic>
      <xdr:nvPicPr>
        <xdr:cNvPr id="7" name="Рисунок 6"/>
        <xdr:cNvPicPr>
          <a:picLocks noChangeAspect="1"/>
        </xdr:cNvPicPr>
      </xdr:nvPicPr>
      <xdr:blipFill>
        <a:blip xmlns:r="http://schemas.openxmlformats.org/officeDocument/2006/relationships" r:embed="rId6"/>
        <a:stretch>
          <a:fillRect/>
        </a:stretch>
      </xdr:blipFill>
      <xdr:spPr>
        <a:xfrm>
          <a:off x="5726906" y="7810500"/>
          <a:ext cx="5314286" cy="7314286"/>
        </a:xfrm>
        <a:prstGeom prst="rect">
          <a:avLst/>
        </a:prstGeom>
      </xdr:spPr>
    </xdr:pic>
    <xdr:clientData/>
  </xdr:twoCellAnchor>
  <xdr:twoCellAnchor editAs="oneCell">
    <xdr:from>
      <xdr:col>11</xdr:col>
      <xdr:colOff>0</xdr:colOff>
      <xdr:row>41</xdr:row>
      <xdr:rowOff>0</xdr:rowOff>
    </xdr:from>
    <xdr:to>
      <xdr:col>19</xdr:col>
      <xdr:colOff>285107</xdr:colOff>
      <xdr:row>67</xdr:row>
      <xdr:rowOff>173126</xdr:rowOff>
    </xdr:to>
    <xdr:pic>
      <xdr:nvPicPr>
        <xdr:cNvPr id="8" name="Рисунок 7"/>
        <xdr:cNvPicPr>
          <a:picLocks noChangeAspect="1"/>
        </xdr:cNvPicPr>
      </xdr:nvPicPr>
      <xdr:blipFill>
        <a:blip xmlns:r="http://schemas.openxmlformats.org/officeDocument/2006/relationships" r:embed="rId7"/>
        <a:stretch>
          <a:fillRect/>
        </a:stretch>
      </xdr:blipFill>
      <xdr:spPr>
        <a:xfrm>
          <a:off x="11191875" y="7810500"/>
          <a:ext cx="5142857" cy="563809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25</xdr:col>
      <xdr:colOff>176893</xdr:colOff>
      <xdr:row>0</xdr:row>
      <xdr:rowOff>533400</xdr:rowOff>
    </xdr:from>
    <xdr:to>
      <xdr:col>32</xdr:col>
      <xdr:colOff>462643</xdr:colOff>
      <xdr:row>7</xdr:row>
      <xdr:rowOff>65314</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76200</xdr:colOff>
      <xdr:row>0</xdr:row>
      <xdr:rowOff>123825</xdr:rowOff>
    </xdr:from>
    <xdr:to>
      <xdr:col>32</xdr:col>
      <xdr:colOff>381000</xdr:colOff>
      <xdr:row>6</xdr:row>
      <xdr:rowOff>28575</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9525</xdr:colOff>
      <xdr:row>0</xdr:row>
      <xdr:rowOff>352425</xdr:rowOff>
    </xdr:from>
    <xdr:to>
      <xdr:col>32</xdr:col>
      <xdr:colOff>314325</xdr:colOff>
      <xdr:row>6</xdr:row>
      <xdr:rowOff>257175</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81643</xdr:colOff>
      <xdr:row>0</xdr:row>
      <xdr:rowOff>288472</xdr:rowOff>
    </xdr:from>
    <xdr:to>
      <xdr:col>32</xdr:col>
      <xdr:colOff>367393</xdr:colOff>
      <xdr:row>6</xdr:row>
      <xdr:rowOff>201386</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235323</xdr:colOff>
      <xdr:row>0</xdr:row>
      <xdr:rowOff>230842</xdr:rowOff>
    </xdr:from>
    <xdr:to>
      <xdr:col>32</xdr:col>
      <xdr:colOff>571499</xdr:colOff>
      <xdr:row>6</xdr:row>
      <xdr:rowOff>138954</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25</xdr:col>
      <xdr:colOff>97971</xdr:colOff>
      <xdr:row>0</xdr:row>
      <xdr:rowOff>160564</xdr:rowOff>
    </xdr:from>
    <xdr:to>
      <xdr:col>32</xdr:col>
      <xdr:colOff>385082</xdr:colOff>
      <xdr:row>6</xdr:row>
      <xdr:rowOff>73478</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25</xdr:col>
      <xdr:colOff>104775</xdr:colOff>
      <xdr:row>0</xdr:row>
      <xdr:rowOff>123825</xdr:rowOff>
    </xdr:from>
    <xdr:to>
      <xdr:col>32</xdr:col>
      <xdr:colOff>409575</xdr:colOff>
      <xdr:row>15</xdr:row>
      <xdr:rowOff>9525</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25</xdr:col>
      <xdr:colOff>123825</xdr:colOff>
      <xdr:row>0</xdr:row>
      <xdr:rowOff>38100</xdr:rowOff>
    </xdr:from>
    <xdr:to>
      <xdr:col>32</xdr:col>
      <xdr:colOff>428625</xdr:colOff>
      <xdr:row>14</xdr:row>
      <xdr:rowOff>114300</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57150</xdr:colOff>
      <xdr:row>0</xdr:row>
      <xdr:rowOff>123825</xdr:rowOff>
    </xdr:from>
    <xdr:to>
      <xdr:col>32</xdr:col>
      <xdr:colOff>361950</xdr:colOff>
      <xdr:row>15</xdr:row>
      <xdr:rowOff>9525</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25</xdr:col>
      <xdr:colOff>118783</xdr:colOff>
      <xdr:row>1</xdr:row>
      <xdr:rowOff>7844</xdr:rowOff>
    </xdr:from>
    <xdr:to>
      <xdr:col>32</xdr:col>
      <xdr:colOff>455519</xdr:colOff>
      <xdr:row>15</xdr:row>
      <xdr:rowOff>84044</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38098</xdr:colOff>
      <xdr:row>42</xdr:row>
      <xdr:rowOff>38099</xdr:rowOff>
    </xdr:from>
    <xdr:to>
      <xdr:col>21</xdr:col>
      <xdr:colOff>314324</xdr:colOff>
      <xdr:row>74</xdr:row>
      <xdr:rowOff>142874</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25</xdr:col>
      <xdr:colOff>216354</xdr:colOff>
      <xdr:row>1</xdr:row>
      <xdr:rowOff>55795</xdr:rowOff>
    </xdr:from>
    <xdr:to>
      <xdr:col>32</xdr:col>
      <xdr:colOff>521154</xdr:colOff>
      <xdr:row>15</xdr:row>
      <xdr:rowOff>131995</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25</xdr:col>
      <xdr:colOff>161925</xdr:colOff>
      <xdr:row>2</xdr:row>
      <xdr:rowOff>28575</xdr:rowOff>
    </xdr:from>
    <xdr:to>
      <xdr:col>32</xdr:col>
      <xdr:colOff>466725</xdr:colOff>
      <xdr:row>16</xdr:row>
      <xdr:rowOff>104775</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25</xdr:col>
      <xdr:colOff>340179</xdr:colOff>
      <xdr:row>1</xdr:row>
      <xdr:rowOff>2721</xdr:rowOff>
    </xdr:from>
    <xdr:to>
      <xdr:col>33</xdr:col>
      <xdr:colOff>13608</xdr:colOff>
      <xdr:row>7</xdr:row>
      <xdr:rowOff>283028</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25</xdr:col>
      <xdr:colOff>225137</xdr:colOff>
      <xdr:row>0</xdr:row>
      <xdr:rowOff>706582</xdr:rowOff>
    </xdr:from>
    <xdr:to>
      <xdr:col>32</xdr:col>
      <xdr:colOff>554182</xdr:colOff>
      <xdr:row>7</xdr:row>
      <xdr:rowOff>245918</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25</xdr:col>
      <xdr:colOff>149679</xdr:colOff>
      <xdr:row>0</xdr:row>
      <xdr:rowOff>723900</xdr:rowOff>
    </xdr:from>
    <xdr:to>
      <xdr:col>32</xdr:col>
      <xdr:colOff>435429</xdr:colOff>
      <xdr:row>7</xdr:row>
      <xdr:rowOff>255814</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25</xdr:col>
      <xdr:colOff>367393</xdr:colOff>
      <xdr:row>0</xdr:row>
      <xdr:rowOff>696686</xdr:rowOff>
    </xdr:from>
    <xdr:to>
      <xdr:col>33</xdr:col>
      <xdr:colOff>40822</xdr:colOff>
      <xdr:row>7</xdr:row>
      <xdr:rowOff>228600</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25</xdr:col>
      <xdr:colOff>231321</xdr:colOff>
      <xdr:row>0</xdr:row>
      <xdr:rowOff>615043</xdr:rowOff>
    </xdr:from>
    <xdr:to>
      <xdr:col>32</xdr:col>
      <xdr:colOff>517071</xdr:colOff>
      <xdr:row>7</xdr:row>
      <xdr:rowOff>146957</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25</xdr:col>
      <xdr:colOff>183696</xdr:colOff>
      <xdr:row>0</xdr:row>
      <xdr:rowOff>100693</xdr:rowOff>
    </xdr:from>
    <xdr:to>
      <xdr:col>32</xdr:col>
      <xdr:colOff>472168</xdr:colOff>
      <xdr:row>6</xdr:row>
      <xdr:rowOff>13607</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25</xdr:col>
      <xdr:colOff>408214</xdr:colOff>
      <xdr:row>0</xdr:row>
      <xdr:rowOff>587829</xdr:rowOff>
    </xdr:from>
    <xdr:to>
      <xdr:col>33</xdr:col>
      <xdr:colOff>81643</xdr:colOff>
      <xdr:row>7</xdr:row>
      <xdr:rowOff>119743</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25</xdr:col>
      <xdr:colOff>340178</xdr:colOff>
      <xdr:row>0</xdr:row>
      <xdr:rowOff>737507</xdr:rowOff>
    </xdr:from>
    <xdr:to>
      <xdr:col>33</xdr:col>
      <xdr:colOff>13607</xdr:colOff>
      <xdr:row>7</xdr:row>
      <xdr:rowOff>269421</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25</xdr:col>
      <xdr:colOff>149679</xdr:colOff>
      <xdr:row>0</xdr:row>
      <xdr:rowOff>193222</xdr:rowOff>
    </xdr:from>
    <xdr:to>
      <xdr:col>32</xdr:col>
      <xdr:colOff>435429</xdr:colOff>
      <xdr:row>6</xdr:row>
      <xdr:rowOff>106136</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25</xdr:col>
      <xdr:colOff>326571</xdr:colOff>
      <xdr:row>0</xdr:row>
      <xdr:rowOff>710293</xdr:rowOff>
    </xdr:from>
    <xdr:to>
      <xdr:col>33</xdr:col>
      <xdr:colOff>0</xdr:colOff>
      <xdr:row>7</xdr:row>
      <xdr:rowOff>242207</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25</xdr:col>
      <xdr:colOff>311727</xdr:colOff>
      <xdr:row>0</xdr:row>
      <xdr:rowOff>619991</xdr:rowOff>
    </xdr:from>
    <xdr:to>
      <xdr:col>33</xdr:col>
      <xdr:colOff>34636</xdr:colOff>
      <xdr:row>7</xdr:row>
      <xdr:rowOff>159327</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25</xdr:col>
      <xdr:colOff>284237</xdr:colOff>
      <xdr:row>0</xdr:row>
      <xdr:rowOff>46568</xdr:rowOff>
    </xdr:from>
    <xdr:to>
      <xdr:col>32</xdr:col>
      <xdr:colOff>568476</xdr:colOff>
      <xdr:row>5</xdr:row>
      <xdr:rowOff>340482</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25</xdr:col>
      <xdr:colOff>134559</xdr:colOff>
      <xdr:row>0</xdr:row>
      <xdr:rowOff>114603</xdr:rowOff>
    </xdr:from>
    <xdr:to>
      <xdr:col>32</xdr:col>
      <xdr:colOff>418798</xdr:colOff>
      <xdr:row>6</xdr:row>
      <xdr:rowOff>27517</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25</xdr:col>
      <xdr:colOff>381001</xdr:colOff>
      <xdr:row>0</xdr:row>
      <xdr:rowOff>637309</xdr:rowOff>
    </xdr:from>
    <xdr:to>
      <xdr:col>33</xdr:col>
      <xdr:colOff>103910</xdr:colOff>
      <xdr:row>7</xdr:row>
      <xdr:rowOff>176645</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25</xdr:col>
      <xdr:colOff>246529</xdr:colOff>
      <xdr:row>0</xdr:row>
      <xdr:rowOff>432547</xdr:rowOff>
    </xdr:from>
    <xdr:to>
      <xdr:col>32</xdr:col>
      <xdr:colOff>582705</xdr:colOff>
      <xdr:row>6</xdr:row>
      <xdr:rowOff>340659</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25</xdr:col>
      <xdr:colOff>312964</xdr:colOff>
      <xdr:row>0</xdr:row>
      <xdr:rowOff>601435</xdr:rowOff>
    </xdr:from>
    <xdr:to>
      <xdr:col>32</xdr:col>
      <xdr:colOff>598714</xdr:colOff>
      <xdr:row>7</xdr:row>
      <xdr:rowOff>133349</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25</xdr:col>
      <xdr:colOff>247650</xdr:colOff>
      <xdr:row>0</xdr:row>
      <xdr:rowOff>200025</xdr:rowOff>
    </xdr:from>
    <xdr:to>
      <xdr:col>32</xdr:col>
      <xdr:colOff>552450</xdr:colOff>
      <xdr:row>6</xdr:row>
      <xdr:rowOff>104775</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24</xdr:col>
      <xdr:colOff>603250</xdr:colOff>
      <xdr:row>0</xdr:row>
      <xdr:rowOff>194734</xdr:rowOff>
    </xdr:from>
    <xdr:to>
      <xdr:col>32</xdr:col>
      <xdr:colOff>264583</xdr:colOff>
      <xdr:row>6</xdr:row>
      <xdr:rowOff>101601</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25</xdr:col>
      <xdr:colOff>190500</xdr:colOff>
      <xdr:row>0</xdr:row>
      <xdr:rowOff>669471</xdr:rowOff>
    </xdr:from>
    <xdr:to>
      <xdr:col>32</xdr:col>
      <xdr:colOff>476250</xdr:colOff>
      <xdr:row>7</xdr:row>
      <xdr:rowOff>201385</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25</xdr:col>
      <xdr:colOff>57149</xdr:colOff>
      <xdr:row>0</xdr:row>
      <xdr:rowOff>672193</xdr:rowOff>
    </xdr:from>
    <xdr:to>
      <xdr:col>32</xdr:col>
      <xdr:colOff>344260</xdr:colOff>
      <xdr:row>7</xdr:row>
      <xdr:rowOff>204107</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25</xdr:col>
      <xdr:colOff>66675</xdr:colOff>
      <xdr:row>0</xdr:row>
      <xdr:rowOff>0</xdr:rowOff>
    </xdr:from>
    <xdr:to>
      <xdr:col>32</xdr:col>
      <xdr:colOff>371475</xdr:colOff>
      <xdr:row>5</xdr:row>
      <xdr:rowOff>285750</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25</xdr:col>
      <xdr:colOff>125185</xdr:colOff>
      <xdr:row>0</xdr:row>
      <xdr:rowOff>372836</xdr:rowOff>
    </xdr:from>
    <xdr:to>
      <xdr:col>32</xdr:col>
      <xdr:colOff>412296</xdr:colOff>
      <xdr:row>6</xdr:row>
      <xdr:rowOff>285750</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5%20110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5%201137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5%201137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5%201137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5%201137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5%2011376.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5%201148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5%201148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5%201148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5%2011495.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5%201149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201135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5%2011507.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5%2011508.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5%201151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5%2011519.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5%2011524.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5%201152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5%2011526.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5%2011536.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5%2011537.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5%20115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2011353.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5%201154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5%2011594.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5%2011643.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5%2011684.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5%201190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5%2011002.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5%2011901.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5%2011000.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1052;&#1086;&#1089;&#1082;&#1086;&#1074;&#1089;&#1082;&#1080;&#1081;-5&#1072;&#1082;&#1083;&#1072;&#1089;&#1089;.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5&#1073;%201136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5%2011354.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1052;&#1086;&#1089;&#1082;&#1086;&#1074;&#1089;&#1082;&#1080;&#1081;-5-&#1082;&#1083;&#1072;&#1089;&#10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5%201135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5%201135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5%2011358.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5%201136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5%201136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Лист1"/>
      <sheetName val="ИТОГИ"/>
      <sheetName val="Списки"/>
    </sheetNames>
    <sheetDataSet>
      <sheetData sheetId="0" refreshError="1"/>
      <sheetData sheetId="1" refreshError="1"/>
      <sheetData sheetId="2" refreshError="1"/>
      <sheetData sheetId="3">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A2" t="str">
            <v>Адмиралтейский</v>
          </cell>
          <cell r="C2" t="str">
            <v>ПАСКАЛЬ ЛИЦЕЙ</v>
          </cell>
          <cell r="D2">
            <v>3902</v>
          </cell>
          <cell r="E2" t="str">
            <v>СОШ</v>
          </cell>
          <cell r="G2">
            <v>0</v>
          </cell>
        </row>
        <row r="3">
          <cell r="A3" t="str">
            <v>Василеостровский</v>
          </cell>
          <cell r="C3" t="str">
            <v>АНО "СПбМШ"</v>
          </cell>
          <cell r="D3">
            <v>8902</v>
          </cell>
          <cell r="E3" t="str">
            <v>СОШ</v>
          </cell>
          <cell r="G3">
            <v>1</v>
          </cell>
        </row>
        <row r="4">
          <cell r="A4" t="str">
            <v>Выборгский</v>
          </cell>
          <cell r="C4" t="str">
            <v>ГБОУ СПБ музыкальный лицей</v>
          </cell>
          <cell r="D4">
            <v>18910</v>
          </cell>
          <cell r="E4" t="str">
            <v>СОШ</v>
          </cell>
          <cell r="G4">
            <v>2</v>
          </cell>
        </row>
        <row r="5">
          <cell r="A5" t="str">
            <v>Калининский</v>
          </cell>
          <cell r="C5" t="str">
            <v>НО Н(Ч)ОУ МШГУ</v>
          </cell>
          <cell r="D5">
            <v>18907</v>
          </cell>
          <cell r="E5" t="str">
            <v>СОШ</v>
          </cell>
        </row>
        <row r="6">
          <cell r="A6" t="str">
            <v>Кировский</v>
          </cell>
          <cell r="C6" t="str">
            <v>НОУ "Лицей "АРИСТОС"</v>
          </cell>
          <cell r="D6">
            <v>7904</v>
          </cell>
          <cell r="E6" t="str">
            <v>СОШ</v>
          </cell>
        </row>
        <row r="7">
          <cell r="A7" t="str">
            <v>Колпинский</v>
          </cell>
          <cell r="C7" t="str">
            <v>НОУ "Медицинская гимназия"</v>
          </cell>
          <cell r="D7">
            <v>3901</v>
          </cell>
          <cell r="E7" t="str">
            <v>СОШ</v>
          </cell>
        </row>
        <row r="8">
          <cell r="A8" t="str">
            <v>Красногвардейский</v>
          </cell>
          <cell r="C8" t="str">
            <v>ЧОУ "Академия"</v>
          </cell>
          <cell r="D8">
            <v>10901</v>
          </cell>
          <cell r="E8" t="str">
            <v>СОШ</v>
          </cell>
        </row>
        <row r="9">
          <cell r="A9" t="str">
            <v>Красносельский</v>
          </cell>
          <cell r="C9" t="str">
            <v>НОУ Гете-Шуле</v>
          </cell>
          <cell r="D9">
            <v>13902</v>
          </cell>
          <cell r="E9" t="str">
            <v>СОШ</v>
          </cell>
        </row>
        <row r="10">
          <cell r="A10" t="str">
            <v>Кронштадтский</v>
          </cell>
          <cell r="C10" t="str">
            <v>НОУ ДиПСО "Праздник+"</v>
          </cell>
          <cell r="D10">
            <v>12627</v>
          </cell>
          <cell r="E10" t="str">
            <v>СОШ</v>
          </cell>
        </row>
        <row r="11">
          <cell r="A11" t="str">
            <v>Курортный</v>
          </cell>
          <cell r="C11" t="str">
            <v>НОУ Лидер</v>
          </cell>
          <cell r="D11">
            <v>15901</v>
          </cell>
          <cell r="E11" t="str">
            <v>СОШ</v>
          </cell>
        </row>
        <row r="12">
          <cell r="A12" t="str">
            <v>Московский</v>
          </cell>
          <cell r="C12" t="str">
            <v>НОУ П Гимназия АН</v>
          </cell>
          <cell r="D12">
            <v>12626</v>
          </cell>
          <cell r="E12" t="str">
            <v>СОШ</v>
          </cell>
        </row>
        <row r="13">
          <cell r="A13" t="str">
            <v>Невский</v>
          </cell>
          <cell r="C13" t="str">
            <v>НОУ УВК "Взмах"</v>
          </cell>
          <cell r="D13">
            <v>5660</v>
          </cell>
          <cell r="E13" t="str">
            <v>СОШ</v>
          </cell>
        </row>
        <row r="14">
          <cell r="A14" t="str">
            <v>Петроградский</v>
          </cell>
          <cell r="C14" t="str">
            <v>НОУ Школа "Доверие"</v>
          </cell>
          <cell r="D14">
            <v>15903</v>
          </cell>
          <cell r="E14" t="str">
            <v>СОШ</v>
          </cell>
        </row>
        <row r="15">
          <cell r="A15" t="str">
            <v>Петродворцовый</v>
          </cell>
          <cell r="C15" t="str">
            <v>НОУ ШНИ</v>
          </cell>
          <cell r="D15">
            <v>18915</v>
          </cell>
          <cell r="E15" t="str">
            <v>СОШ</v>
          </cell>
        </row>
        <row r="16">
          <cell r="A16" t="str">
            <v>Приморский</v>
          </cell>
          <cell r="C16" t="str">
            <v>НЧОУ "Дельта"</v>
          </cell>
          <cell r="D16">
            <v>5664</v>
          </cell>
          <cell r="E16" t="str">
            <v>СОШ</v>
          </cell>
        </row>
        <row r="17">
          <cell r="A17" t="str">
            <v>Пушкинский</v>
          </cell>
          <cell r="C17" t="str">
            <v>ЧОУ "гимназия "Петершуле"</v>
          </cell>
          <cell r="D17">
            <v>7905</v>
          </cell>
          <cell r="E17" t="str">
            <v>СОШ</v>
          </cell>
        </row>
        <row r="18">
          <cell r="A18" t="str">
            <v>Фрунзенский</v>
          </cell>
          <cell r="C18" t="str">
            <v>ЧОУ "гимназия имени А.Невского"</v>
          </cell>
          <cell r="D18">
            <v>7906</v>
          </cell>
          <cell r="E18" t="str">
            <v>СОШ</v>
          </cell>
        </row>
        <row r="19">
          <cell r="A19" t="str">
            <v>Центральный</v>
          </cell>
          <cell r="C19" t="str">
            <v>ЧОУ "Менахем"</v>
          </cell>
          <cell r="D19">
            <v>3903</v>
          </cell>
          <cell r="E19" t="str">
            <v>СОШ</v>
          </cell>
        </row>
        <row r="20">
          <cell r="C20" t="str">
            <v>ЧОУ "СОШ "Логос"</v>
          </cell>
          <cell r="D20">
            <v>1704</v>
          </cell>
          <cell r="E20" t="str">
            <v>СОШ</v>
          </cell>
        </row>
        <row r="21">
          <cell r="C21" t="str">
            <v>ЧОУ "Центр Искусства Воспитания "Общеобразовательная Вальдорфская школа и детский сад"</v>
          </cell>
          <cell r="D21">
            <v>2703</v>
          </cell>
          <cell r="E21" t="str">
            <v>СОШ</v>
          </cell>
        </row>
        <row r="22">
          <cell r="C22" t="str">
            <v>ЧОУ "Школа "Обучение в диалоге"</v>
          </cell>
          <cell r="D22">
            <v>18919</v>
          </cell>
          <cell r="E22" t="str">
            <v>СОШ</v>
          </cell>
        </row>
        <row r="23">
          <cell r="C23" t="str">
            <v>ЧОУ "ШКОЛА "РИД"</v>
          </cell>
          <cell r="D23">
            <v>13901</v>
          </cell>
          <cell r="E23" t="str">
            <v>СОШ</v>
          </cell>
        </row>
        <row r="24">
          <cell r="C24" t="str">
            <v>ЧОУ "Школа "Шамир"</v>
          </cell>
          <cell r="D24">
            <v>1705</v>
          </cell>
          <cell r="E24" t="str">
            <v>СОШ</v>
          </cell>
        </row>
        <row r="25">
          <cell r="C25" t="str">
            <v>ЧОУ "ШКОЛА ГРАН"</v>
          </cell>
          <cell r="D25">
            <v>15900</v>
          </cell>
          <cell r="E25" t="str">
            <v>СОШ</v>
          </cell>
        </row>
        <row r="26">
          <cell r="C26" t="str">
            <v>ЧОУ "Школа Экспресс" Санкт-Петербурга</v>
          </cell>
          <cell r="D26">
            <v>18913</v>
          </cell>
          <cell r="E26" t="str">
            <v>СОШ</v>
          </cell>
        </row>
        <row r="27">
          <cell r="C27" t="str">
            <v>ЧОУ АЛЬМА-МАТЕР</v>
          </cell>
          <cell r="D27">
            <v>18905</v>
          </cell>
          <cell r="E27" t="str">
            <v>СОШ</v>
          </cell>
        </row>
        <row r="28">
          <cell r="C28" t="str">
            <v>ЧОУ ДиПСО "Шанс"</v>
          </cell>
          <cell r="D28">
            <v>12628</v>
          </cell>
          <cell r="E28" t="str">
            <v>СОШ</v>
          </cell>
        </row>
        <row r="29">
          <cell r="C29" t="str">
            <v>ЧОУ им Шацкого</v>
          </cell>
          <cell r="D29">
            <v>2705</v>
          </cell>
          <cell r="E29" t="str">
            <v>СОШ</v>
          </cell>
        </row>
        <row r="30">
          <cell r="C30" t="str">
            <v>ЧОУ СОШ "Гимназия"Северная Венеция</v>
          </cell>
          <cell r="D30">
            <v>11902</v>
          </cell>
          <cell r="E30" t="str">
            <v>СОШ</v>
          </cell>
        </row>
        <row r="31">
          <cell r="C31" t="str">
            <v>ЧОУ СПБГШ "РОСТ"</v>
          </cell>
          <cell r="D31">
            <v>3904</v>
          </cell>
          <cell r="E31" t="str">
            <v>СОШ</v>
          </cell>
        </row>
        <row r="32">
          <cell r="C32" t="str">
            <v>ЧОУ ШЭиП</v>
          </cell>
          <cell r="D32">
            <v>8900</v>
          </cell>
          <cell r="E32" t="str">
            <v>СОШ</v>
          </cell>
        </row>
        <row r="33">
          <cell r="C33" t="str">
            <v>ЧОУСОГХЦ"МИРТ"</v>
          </cell>
          <cell r="D33">
            <v>18920</v>
          </cell>
          <cell r="E33" t="str">
            <v>СОШ</v>
          </cell>
        </row>
        <row r="34">
          <cell r="C34" t="str">
            <v>Школа «Студиум»</v>
          </cell>
          <cell r="D34">
            <v>11901</v>
          </cell>
          <cell r="E34" t="str">
            <v>СОШ</v>
          </cell>
        </row>
        <row r="35">
          <cell r="C35" t="str">
            <v>Экономический лицей АНО ВО "МБИ"</v>
          </cell>
          <cell r="D35">
            <v>18906</v>
          </cell>
          <cell r="E35" t="str">
            <v>СОШ</v>
          </cell>
        </row>
        <row r="36">
          <cell r="C36" t="str">
            <v>ЧОУ "Школа Шостаковичей"</v>
          </cell>
          <cell r="D36">
            <v>2707</v>
          </cell>
          <cell r="E36" t="str">
            <v>СОШ</v>
          </cell>
        </row>
        <row r="37">
          <cell r="C37" t="str">
            <v>ЧОУ "ЮВЕНТА"</v>
          </cell>
          <cell r="D37">
            <v>2704</v>
          </cell>
          <cell r="E37" t="str">
            <v>СОШ</v>
          </cell>
        </row>
        <row r="38">
          <cell r="C38" t="str">
            <v>ЧОУ "Школа разговорных языков"</v>
          </cell>
          <cell r="D38">
            <v>5663</v>
          </cell>
          <cell r="E38" t="str">
            <v>СОШ</v>
          </cell>
        </row>
        <row r="39">
          <cell r="C39" t="str">
            <v>ЧОУ "Школа "Унисон"</v>
          </cell>
          <cell r="D39">
            <v>18909</v>
          </cell>
          <cell r="E39" t="str">
            <v>СОШ</v>
          </cell>
        </row>
        <row r="40">
          <cell r="C40" t="str">
            <v>НОУ Школа "Деловая волна"</v>
          </cell>
          <cell r="D40">
            <v>15907</v>
          </cell>
          <cell r="E40" t="str">
            <v>СОШ</v>
          </cell>
        </row>
        <row r="41">
          <cell r="C41" t="str">
            <v>НОУ ЧШ "Дипломат"</v>
          </cell>
          <cell r="D41">
            <v>1706</v>
          </cell>
          <cell r="E41" t="str">
            <v>СОШ</v>
          </cell>
        </row>
        <row r="42">
          <cell r="C42" t="str">
            <v>ЧОУ "Тет-а-тет"</v>
          </cell>
          <cell r="D42">
            <v>11000</v>
          </cell>
          <cell r="E42" t="str">
            <v>СОШ</v>
          </cell>
        </row>
        <row r="43">
          <cell r="C43" t="str">
            <v>ЧОУ "Санкт-Петербургская школа "ТТИШБ"</v>
          </cell>
          <cell r="D43">
            <v>1703</v>
          </cell>
          <cell r="E43" t="str">
            <v>СОШ</v>
          </cell>
        </row>
        <row r="44">
          <cell r="C44" t="str">
            <v>ЧОУ СВШ</v>
          </cell>
          <cell r="D44">
            <v>99999</v>
          </cell>
          <cell r="E44" t="str">
            <v>СОШ</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A2" t="str">
            <v>Адмиралтейский</v>
          </cell>
          <cell r="C2" t="str">
            <v>ПАСКАЛЬ ЛИЦЕЙ</v>
          </cell>
          <cell r="D2">
            <v>3902</v>
          </cell>
          <cell r="E2" t="str">
            <v>СОШ</v>
          </cell>
          <cell r="G2">
            <v>0</v>
          </cell>
        </row>
        <row r="3">
          <cell r="A3" t="str">
            <v>Василеостровский</v>
          </cell>
          <cell r="C3" t="str">
            <v>АНО "СПбМШ"</v>
          </cell>
          <cell r="D3">
            <v>8902</v>
          </cell>
          <cell r="E3" t="str">
            <v>СОШ</v>
          </cell>
          <cell r="G3">
            <v>1</v>
          </cell>
        </row>
        <row r="4">
          <cell r="A4" t="str">
            <v>Выборгский</v>
          </cell>
          <cell r="C4" t="str">
            <v>ГБОУ СПБ музыкальный лицей</v>
          </cell>
          <cell r="D4">
            <v>18910</v>
          </cell>
          <cell r="E4" t="str">
            <v>СОШ</v>
          </cell>
          <cell r="G4">
            <v>2</v>
          </cell>
        </row>
        <row r="5">
          <cell r="A5" t="str">
            <v>Калининский</v>
          </cell>
          <cell r="C5" t="str">
            <v>НО Н(Ч)ОУ МШГУ</v>
          </cell>
          <cell r="D5">
            <v>18907</v>
          </cell>
          <cell r="E5" t="str">
            <v>СОШ</v>
          </cell>
        </row>
        <row r="6">
          <cell r="A6" t="str">
            <v>Кировский</v>
          </cell>
          <cell r="C6" t="str">
            <v>НОУ "Лицей "АРИСТОС"</v>
          </cell>
          <cell r="D6">
            <v>7904</v>
          </cell>
          <cell r="E6" t="str">
            <v>СОШ</v>
          </cell>
        </row>
        <row r="7">
          <cell r="A7" t="str">
            <v>Колпинский</v>
          </cell>
          <cell r="C7" t="str">
            <v>НОУ "Медицинская гимназия"</v>
          </cell>
          <cell r="D7">
            <v>3901</v>
          </cell>
          <cell r="E7" t="str">
            <v>СОШ</v>
          </cell>
        </row>
        <row r="8">
          <cell r="A8" t="str">
            <v>Красногвардейский</v>
          </cell>
          <cell r="C8" t="str">
            <v>ЧОУ "Академия"</v>
          </cell>
          <cell r="D8">
            <v>10901</v>
          </cell>
          <cell r="E8" t="str">
            <v>СОШ</v>
          </cell>
        </row>
        <row r="9">
          <cell r="A9" t="str">
            <v>Красносельский</v>
          </cell>
          <cell r="C9" t="str">
            <v>НОУ Гете-Шуле</v>
          </cell>
          <cell r="D9">
            <v>13902</v>
          </cell>
          <cell r="E9" t="str">
            <v>СОШ</v>
          </cell>
        </row>
        <row r="10">
          <cell r="A10" t="str">
            <v>Кронштадтский</v>
          </cell>
          <cell r="C10" t="str">
            <v>НОУ ДиПСО "Праздник+"</v>
          </cell>
          <cell r="D10">
            <v>12627</v>
          </cell>
          <cell r="E10" t="str">
            <v>СОШ</v>
          </cell>
        </row>
        <row r="11">
          <cell r="A11" t="str">
            <v>Курортный</v>
          </cell>
          <cell r="C11" t="str">
            <v>НОУ Лидер</v>
          </cell>
          <cell r="D11">
            <v>15901</v>
          </cell>
          <cell r="E11" t="str">
            <v>СОШ</v>
          </cell>
        </row>
        <row r="12">
          <cell r="A12" t="str">
            <v>Московский</v>
          </cell>
          <cell r="C12" t="str">
            <v>НОУ П Гимназия АН</v>
          </cell>
          <cell r="D12">
            <v>12626</v>
          </cell>
          <cell r="E12" t="str">
            <v>СОШ</v>
          </cell>
        </row>
        <row r="13">
          <cell r="A13" t="str">
            <v>Невский</v>
          </cell>
          <cell r="C13" t="str">
            <v>НОУ УВК "Взмах"</v>
          </cell>
          <cell r="D13">
            <v>5660</v>
          </cell>
          <cell r="E13" t="str">
            <v>СОШ</v>
          </cell>
        </row>
        <row r="14">
          <cell r="A14" t="str">
            <v>Петроградский</v>
          </cell>
          <cell r="C14" t="str">
            <v>НОУ Школа "Доверие"</v>
          </cell>
          <cell r="D14">
            <v>15903</v>
          </cell>
          <cell r="E14" t="str">
            <v>СОШ</v>
          </cell>
        </row>
        <row r="15">
          <cell r="A15" t="str">
            <v>Петродворцовый</v>
          </cell>
          <cell r="C15" t="str">
            <v>НОУ ШНИ</v>
          </cell>
          <cell r="D15">
            <v>18915</v>
          </cell>
          <cell r="E15" t="str">
            <v>СОШ</v>
          </cell>
        </row>
        <row r="16">
          <cell r="A16" t="str">
            <v>Приморский</v>
          </cell>
          <cell r="C16" t="str">
            <v>НЧОУ "Дельта"</v>
          </cell>
          <cell r="D16">
            <v>5664</v>
          </cell>
          <cell r="E16" t="str">
            <v>СОШ</v>
          </cell>
        </row>
        <row r="17">
          <cell r="A17" t="str">
            <v>Пушкинский</v>
          </cell>
          <cell r="C17" t="str">
            <v>ЧОУ "гимназия "Петершуле"</v>
          </cell>
          <cell r="D17">
            <v>7905</v>
          </cell>
          <cell r="E17" t="str">
            <v>СОШ</v>
          </cell>
        </row>
        <row r="18">
          <cell r="A18" t="str">
            <v>Фрунзенский</v>
          </cell>
          <cell r="C18" t="str">
            <v>ЧОУ "гимназия имени А.Невского"</v>
          </cell>
          <cell r="D18">
            <v>7906</v>
          </cell>
          <cell r="E18" t="str">
            <v>СОШ</v>
          </cell>
        </row>
        <row r="19">
          <cell r="A19" t="str">
            <v>Центральный</v>
          </cell>
          <cell r="C19" t="str">
            <v>ЧОУ "Менахем"</v>
          </cell>
          <cell r="D19">
            <v>3903</v>
          </cell>
          <cell r="E19" t="str">
            <v>СОШ</v>
          </cell>
        </row>
        <row r="20">
          <cell r="C20" t="str">
            <v>ЧОУ "СОШ "Логос"</v>
          </cell>
          <cell r="D20">
            <v>1704</v>
          </cell>
          <cell r="E20" t="str">
            <v>СОШ</v>
          </cell>
        </row>
        <row r="21">
          <cell r="C21" t="str">
            <v>ЧОУ "Центр Искусства Воспитания "Общеобразовательная Вальдорфская школа и детский сад"</v>
          </cell>
          <cell r="D21">
            <v>2703</v>
          </cell>
          <cell r="E21" t="str">
            <v>СОШ</v>
          </cell>
        </row>
        <row r="22">
          <cell r="C22" t="str">
            <v>ЧОУ "Школа "Обучение в диалоге"</v>
          </cell>
          <cell r="D22">
            <v>18919</v>
          </cell>
          <cell r="E22" t="str">
            <v>СОШ</v>
          </cell>
        </row>
        <row r="23">
          <cell r="C23" t="str">
            <v>ЧОУ "ШКОЛА "РИД"</v>
          </cell>
          <cell r="D23">
            <v>13901</v>
          </cell>
          <cell r="E23" t="str">
            <v>СОШ</v>
          </cell>
        </row>
        <row r="24">
          <cell r="C24" t="str">
            <v>ЧОУ "Школа "Шамир"</v>
          </cell>
          <cell r="D24">
            <v>1705</v>
          </cell>
          <cell r="E24" t="str">
            <v>СОШ</v>
          </cell>
        </row>
        <row r="25">
          <cell r="C25" t="str">
            <v>ЧОУ "ШКОЛА ГРАН"</v>
          </cell>
          <cell r="D25">
            <v>15900</v>
          </cell>
          <cell r="E25" t="str">
            <v>СОШ</v>
          </cell>
        </row>
        <row r="26">
          <cell r="C26" t="str">
            <v>ЧОУ "Школа Экспресс" Санкт-Петербурга</v>
          </cell>
          <cell r="D26">
            <v>18913</v>
          </cell>
          <cell r="E26" t="str">
            <v>СОШ</v>
          </cell>
        </row>
        <row r="27">
          <cell r="C27" t="str">
            <v>ЧОУ АЛЬМА-МАТЕР</v>
          </cell>
          <cell r="D27">
            <v>18905</v>
          </cell>
          <cell r="E27" t="str">
            <v>СОШ</v>
          </cell>
        </row>
        <row r="28">
          <cell r="C28" t="str">
            <v>ЧОУ ДиПСО "Шанс"</v>
          </cell>
          <cell r="D28">
            <v>12628</v>
          </cell>
          <cell r="E28" t="str">
            <v>СОШ</v>
          </cell>
        </row>
        <row r="29">
          <cell r="C29" t="str">
            <v>ЧОУ им Шацкого</v>
          </cell>
          <cell r="D29">
            <v>2705</v>
          </cell>
          <cell r="E29" t="str">
            <v>СОШ</v>
          </cell>
        </row>
        <row r="30">
          <cell r="C30" t="str">
            <v>ЧОУ СОШ "Гимназия"Северная Венеция</v>
          </cell>
          <cell r="D30">
            <v>11902</v>
          </cell>
          <cell r="E30" t="str">
            <v>СОШ</v>
          </cell>
        </row>
        <row r="31">
          <cell r="C31" t="str">
            <v>ЧОУ СПБГШ "РОСТ"</v>
          </cell>
          <cell r="D31">
            <v>3904</v>
          </cell>
          <cell r="E31" t="str">
            <v>СОШ</v>
          </cell>
        </row>
        <row r="32">
          <cell r="C32" t="str">
            <v>ЧОУ ШЭиП</v>
          </cell>
          <cell r="D32">
            <v>8900</v>
          </cell>
          <cell r="E32" t="str">
            <v>СОШ</v>
          </cell>
        </row>
        <row r="33">
          <cell r="C33" t="str">
            <v>ЧОУСОГХЦ"МИРТ"</v>
          </cell>
          <cell r="D33">
            <v>18920</v>
          </cell>
          <cell r="E33" t="str">
            <v>СОШ</v>
          </cell>
        </row>
        <row r="34">
          <cell r="C34" t="str">
            <v>Школа «Студиум»</v>
          </cell>
          <cell r="D34">
            <v>11901</v>
          </cell>
          <cell r="E34" t="str">
            <v>СОШ</v>
          </cell>
        </row>
        <row r="35">
          <cell r="C35" t="str">
            <v>Экономический лицей АНО ВО "МБИ"</v>
          </cell>
          <cell r="D35">
            <v>18906</v>
          </cell>
          <cell r="E35" t="str">
            <v>СОШ</v>
          </cell>
        </row>
        <row r="36">
          <cell r="C36" t="str">
            <v>ЧОУ "Школа Шостаковичей"</v>
          </cell>
          <cell r="D36">
            <v>2707</v>
          </cell>
          <cell r="E36" t="str">
            <v>СОШ</v>
          </cell>
        </row>
        <row r="37">
          <cell r="C37" t="str">
            <v>ЧОУ "ЮВЕНТА"</v>
          </cell>
          <cell r="D37">
            <v>2704</v>
          </cell>
          <cell r="E37" t="str">
            <v>СОШ</v>
          </cell>
        </row>
        <row r="38">
          <cell r="C38" t="str">
            <v>ЧОУ "Школа разговорных языков"</v>
          </cell>
          <cell r="D38">
            <v>5663</v>
          </cell>
          <cell r="E38" t="str">
            <v>СОШ</v>
          </cell>
        </row>
        <row r="39">
          <cell r="C39" t="str">
            <v>ЧОУ "Школа "Унисон"</v>
          </cell>
          <cell r="D39">
            <v>18909</v>
          </cell>
          <cell r="E39" t="str">
            <v>СОШ</v>
          </cell>
        </row>
        <row r="40">
          <cell r="C40" t="str">
            <v>НОУ Школа "Деловая волна"</v>
          </cell>
          <cell r="D40">
            <v>15907</v>
          </cell>
          <cell r="E40" t="str">
            <v>СОШ</v>
          </cell>
        </row>
        <row r="41">
          <cell r="C41" t="str">
            <v>НОУ ЧШ "Дипломат"</v>
          </cell>
          <cell r="D41">
            <v>1706</v>
          </cell>
          <cell r="E41" t="str">
            <v>СОШ</v>
          </cell>
        </row>
        <row r="42">
          <cell r="C42" t="str">
            <v>ЧОУ "Тет-а-тет"</v>
          </cell>
          <cell r="D42">
            <v>11000</v>
          </cell>
          <cell r="E42" t="str">
            <v>СОШ</v>
          </cell>
        </row>
        <row r="43">
          <cell r="C43" t="str">
            <v>ЧОУ "Санкт-Петербургская школа "ТТИШБ"</v>
          </cell>
          <cell r="D43">
            <v>1703</v>
          </cell>
          <cell r="E43" t="str">
            <v>СОШ</v>
          </cell>
        </row>
        <row r="44">
          <cell r="C44" t="str">
            <v>ЧОУ СВШ</v>
          </cell>
          <cell r="D44">
            <v>99999</v>
          </cell>
          <cell r="E44" t="str">
            <v>СОШ</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A2" t="str">
            <v>Адмиралтейский</v>
          </cell>
          <cell r="C2" t="str">
            <v>ПАСКАЛЬ ЛИЦЕЙ</v>
          </cell>
          <cell r="D2">
            <v>3902</v>
          </cell>
          <cell r="E2" t="str">
            <v>СОШ</v>
          </cell>
          <cell r="G2">
            <v>0</v>
          </cell>
        </row>
        <row r="3">
          <cell r="A3" t="str">
            <v>Василеостровский</v>
          </cell>
          <cell r="C3" t="str">
            <v>АНО "СПбМШ"</v>
          </cell>
          <cell r="D3">
            <v>8902</v>
          </cell>
          <cell r="E3" t="str">
            <v>СОШ</v>
          </cell>
          <cell r="G3">
            <v>1</v>
          </cell>
        </row>
        <row r="4">
          <cell r="A4" t="str">
            <v>Выборгский</v>
          </cell>
          <cell r="C4" t="str">
            <v>ГБОУ СПБ музыкальный лицей</v>
          </cell>
          <cell r="D4">
            <v>18910</v>
          </cell>
          <cell r="E4" t="str">
            <v>СОШ</v>
          </cell>
          <cell r="G4">
            <v>2</v>
          </cell>
        </row>
        <row r="5">
          <cell r="A5" t="str">
            <v>Калининский</v>
          </cell>
          <cell r="C5" t="str">
            <v>НО Н(Ч)ОУ МШГУ</v>
          </cell>
          <cell r="D5">
            <v>18907</v>
          </cell>
          <cell r="E5" t="str">
            <v>СОШ</v>
          </cell>
        </row>
        <row r="6">
          <cell r="A6" t="str">
            <v>Кировский</v>
          </cell>
          <cell r="C6" t="str">
            <v>НОУ "Лицей "АРИСТОС"</v>
          </cell>
          <cell r="D6">
            <v>7904</v>
          </cell>
          <cell r="E6" t="str">
            <v>СОШ</v>
          </cell>
        </row>
        <row r="7">
          <cell r="A7" t="str">
            <v>Колпинский</v>
          </cell>
          <cell r="C7" t="str">
            <v>НОУ "Медицинская гимназия"</v>
          </cell>
          <cell r="D7">
            <v>3901</v>
          </cell>
          <cell r="E7" t="str">
            <v>СОШ</v>
          </cell>
        </row>
        <row r="8">
          <cell r="A8" t="str">
            <v>Красногвардейский</v>
          </cell>
          <cell r="C8" t="str">
            <v>ЧОУ "Академия"</v>
          </cell>
          <cell r="D8">
            <v>10901</v>
          </cell>
          <cell r="E8" t="str">
            <v>СОШ</v>
          </cell>
        </row>
        <row r="9">
          <cell r="A9" t="str">
            <v>Красносельский</v>
          </cell>
          <cell r="C9" t="str">
            <v>НОУ Гете-Шуле</v>
          </cell>
          <cell r="D9">
            <v>13902</v>
          </cell>
          <cell r="E9" t="str">
            <v>СОШ</v>
          </cell>
        </row>
        <row r="10">
          <cell r="A10" t="str">
            <v>Кронштадтский</v>
          </cell>
          <cell r="C10" t="str">
            <v>НОУ ДиПСО "Праздник+"</v>
          </cell>
          <cell r="D10">
            <v>12627</v>
          </cell>
          <cell r="E10" t="str">
            <v>СОШ</v>
          </cell>
        </row>
        <row r="11">
          <cell r="A11" t="str">
            <v>Курортный</v>
          </cell>
          <cell r="C11" t="str">
            <v>НОУ Лидер</v>
          </cell>
          <cell r="D11">
            <v>15901</v>
          </cell>
          <cell r="E11" t="str">
            <v>СОШ</v>
          </cell>
        </row>
        <row r="12">
          <cell r="A12" t="str">
            <v>Московский</v>
          </cell>
          <cell r="C12" t="str">
            <v>НОУ П Гимназия АН</v>
          </cell>
          <cell r="D12">
            <v>12626</v>
          </cell>
          <cell r="E12" t="str">
            <v>СОШ</v>
          </cell>
        </row>
        <row r="13">
          <cell r="A13" t="str">
            <v>Невский</v>
          </cell>
          <cell r="C13" t="str">
            <v>НОУ УВК "Взмах"</v>
          </cell>
          <cell r="D13">
            <v>5660</v>
          </cell>
          <cell r="E13" t="str">
            <v>СОШ</v>
          </cell>
        </row>
        <row r="14">
          <cell r="A14" t="str">
            <v>Петроградский</v>
          </cell>
          <cell r="C14" t="str">
            <v>НОУ Школа "Доверие"</v>
          </cell>
          <cell r="D14">
            <v>15903</v>
          </cell>
          <cell r="E14" t="str">
            <v>СОШ</v>
          </cell>
        </row>
        <row r="15">
          <cell r="A15" t="str">
            <v>Петродворцовый</v>
          </cell>
          <cell r="C15" t="str">
            <v>НОУ ШНИ</v>
          </cell>
          <cell r="D15">
            <v>18915</v>
          </cell>
          <cell r="E15" t="str">
            <v>СОШ</v>
          </cell>
        </row>
        <row r="16">
          <cell r="A16" t="str">
            <v>Приморский</v>
          </cell>
          <cell r="C16" t="str">
            <v>НЧОУ "Дельта"</v>
          </cell>
          <cell r="D16">
            <v>5664</v>
          </cell>
          <cell r="E16" t="str">
            <v>СОШ</v>
          </cell>
        </row>
        <row r="17">
          <cell r="A17" t="str">
            <v>Пушкинский</v>
          </cell>
          <cell r="C17" t="str">
            <v>ЧОУ "гимназия "Петершуле"</v>
          </cell>
          <cell r="D17">
            <v>7905</v>
          </cell>
          <cell r="E17" t="str">
            <v>СОШ</v>
          </cell>
        </row>
        <row r="18">
          <cell r="A18" t="str">
            <v>Фрунзенский</v>
          </cell>
          <cell r="C18" t="str">
            <v>ЧОУ "гимназия имени А.Невского"</v>
          </cell>
          <cell r="D18">
            <v>7906</v>
          </cell>
          <cell r="E18" t="str">
            <v>СОШ</v>
          </cell>
        </row>
        <row r="19">
          <cell r="A19" t="str">
            <v>Центральный</v>
          </cell>
          <cell r="C19" t="str">
            <v>ЧОУ "Менахем"</v>
          </cell>
          <cell r="D19">
            <v>3903</v>
          </cell>
          <cell r="E19" t="str">
            <v>СОШ</v>
          </cell>
        </row>
        <row r="20">
          <cell r="C20" t="str">
            <v>ЧОУ "СОШ "Логос"</v>
          </cell>
          <cell r="D20">
            <v>1704</v>
          </cell>
          <cell r="E20" t="str">
            <v>СОШ</v>
          </cell>
        </row>
        <row r="21">
          <cell r="C21" t="str">
            <v>ЧОУ "Центр Искусства Воспитания "Общеобразовательная Вальдорфская школа и детский сад"</v>
          </cell>
          <cell r="D21">
            <v>2703</v>
          </cell>
          <cell r="E21" t="str">
            <v>СОШ</v>
          </cell>
        </row>
        <row r="22">
          <cell r="C22" t="str">
            <v>ЧОУ "Школа "Обучение в диалоге"</v>
          </cell>
          <cell r="D22">
            <v>18919</v>
          </cell>
          <cell r="E22" t="str">
            <v>СОШ</v>
          </cell>
        </row>
        <row r="23">
          <cell r="C23" t="str">
            <v>ЧОУ "ШКОЛА "РИД"</v>
          </cell>
          <cell r="D23">
            <v>13901</v>
          </cell>
          <cell r="E23" t="str">
            <v>СОШ</v>
          </cell>
        </row>
        <row r="24">
          <cell r="C24" t="str">
            <v>ЧОУ "Школа "Шамир"</v>
          </cell>
          <cell r="D24">
            <v>1705</v>
          </cell>
          <cell r="E24" t="str">
            <v>СОШ</v>
          </cell>
        </row>
        <row r="25">
          <cell r="C25" t="str">
            <v>ЧОУ "ШКОЛА ГРАН"</v>
          </cell>
          <cell r="D25">
            <v>15900</v>
          </cell>
          <cell r="E25" t="str">
            <v>СОШ</v>
          </cell>
        </row>
        <row r="26">
          <cell r="C26" t="str">
            <v>ЧОУ "Школа Экспресс" Санкт-Петербурга</v>
          </cell>
          <cell r="D26">
            <v>18913</v>
          </cell>
          <cell r="E26" t="str">
            <v>СОШ</v>
          </cell>
        </row>
        <row r="27">
          <cell r="C27" t="str">
            <v>ЧОУ АЛЬМА-МАТЕР</v>
          </cell>
          <cell r="D27">
            <v>18905</v>
          </cell>
          <cell r="E27" t="str">
            <v>СОШ</v>
          </cell>
        </row>
        <row r="28">
          <cell r="C28" t="str">
            <v>ЧОУ ДиПСО "Шанс"</v>
          </cell>
          <cell r="D28">
            <v>12628</v>
          </cell>
          <cell r="E28" t="str">
            <v>СОШ</v>
          </cell>
        </row>
        <row r="29">
          <cell r="C29" t="str">
            <v>ЧОУ им Шацкого</v>
          </cell>
          <cell r="D29">
            <v>2705</v>
          </cell>
          <cell r="E29" t="str">
            <v>СОШ</v>
          </cell>
        </row>
        <row r="30">
          <cell r="C30" t="str">
            <v>ЧОУ СОШ "Гимназия"Северная Венеция</v>
          </cell>
          <cell r="D30">
            <v>11902</v>
          </cell>
          <cell r="E30" t="str">
            <v>СОШ</v>
          </cell>
        </row>
        <row r="31">
          <cell r="C31" t="str">
            <v>ЧОУ СПБГШ "РОСТ"</v>
          </cell>
          <cell r="D31">
            <v>3904</v>
          </cell>
          <cell r="E31" t="str">
            <v>СОШ</v>
          </cell>
        </row>
        <row r="32">
          <cell r="C32" t="str">
            <v>ЧОУ ШЭиП</v>
          </cell>
          <cell r="D32">
            <v>8900</v>
          </cell>
          <cell r="E32" t="str">
            <v>СОШ</v>
          </cell>
        </row>
        <row r="33">
          <cell r="C33" t="str">
            <v>ЧОУСОГХЦ"МИРТ"</v>
          </cell>
          <cell r="D33">
            <v>18920</v>
          </cell>
          <cell r="E33" t="str">
            <v>СОШ</v>
          </cell>
        </row>
        <row r="34">
          <cell r="C34" t="str">
            <v>Школа «Студиум»</v>
          </cell>
          <cell r="D34">
            <v>11901</v>
          </cell>
          <cell r="E34" t="str">
            <v>СОШ</v>
          </cell>
        </row>
        <row r="35">
          <cell r="C35" t="str">
            <v>Экономический лицей АНО ВО "МБИ"</v>
          </cell>
          <cell r="D35">
            <v>18906</v>
          </cell>
          <cell r="E35" t="str">
            <v>СОШ</v>
          </cell>
        </row>
        <row r="36">
          <cell r="C36" t="str">
            <v>ЧОУ "Школа Шостаковичей"</v>
          </cell>
          <cell r="D36">
            <v>2707</v>
          </cell>
          <cell r="E36" t="str">
            <v>СОШ</v>
          </cell>
        </row>
        <row r="37">
          <cell r="C37" t="str">
            <v>ЧОУ "ЮВЕНТА"</v>
          </cell>
          <cell r="D37">
            <v>2704</v>
          </cell>
          <cell r="E37" t="str">
            <v>СОШ</v>
          </cell>
        </row>
        <row r="38">
          <cell r="C38" t="str">
            <v>ЧОУ "Школа разговорных языков"</v>
          </cell>
          <cell r="D38">
            <v>5663</v>
          </cell>
          <cell r="E38" t="str">
            <v>СОШ</v>
          </cell>
        </row>
        <row r="39">
          <cell r="C39" t="str">
            <v>ЧОУ "Школа "Унисон"</v>
          </cell>
          <cell r="D39">
            <v>18909</v>
          </cell>
          <cell r="E39" t="str">
            <v>СОШ</v>
          </cell>
        </row>
        <row r="40">
          <cell r="C40" t="str">
            <v>НОУ Школа "Деловая волна"</v>
          </cell>
          <cell r="D40">
            <v>15907</v>
          </cell>
          <cell r="E40" t="str">
            <v>СОШ</v>
          </cell>
        </row>
        <row r="41">
          <cell r="C41" t="str">
            <v>НОУ ЧШ "Дипломат"</v>
          </cell>
          <cell r="D41">
            <v>1706</v>
          </cell>
          <cell r="E41" t="str">
            <v>СОШ</v>
          </cell>
        </row>
        <row r="42">
          <cell r="C42" t="str">
            <v>ЧОУ "Тет-а-тет"</v>
          </cell>
          <cell r="D42">
            <v>11000</v>
          </cell>
          <cell r="E42" t="str">
            <v>СОШ</v>
          </cell>
        </row>
        <row r="43">
          <cell r="C43" t="str">
            <v>ЧОУ "Санкт-Петербургская школа "ТТИШБ"</v>
          </cell>
          <cell r="D43">
            <v>1703</v>
          </cell>
          <cell r="E43" t="str">
            <v>СОШ</v>
          </cell>
        </row>
        <row r="44">
          <cell r="C44" t="str">
            <v>ЧОУ СВШ</v>
          </cell>
          <cell r="D44">
            <v>99999</v>
          </cell>
          <cell r="E44" t="str">
            <v>СОШ</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sheetData sheetId="1"/>
      <sheetData sheetId="2">
        <row r="1">
          <cell r="C1" t="str">
            <v>Список ОО</v>
          </cell>
          <cell r="D1" t="str">
            <v>Код</v>
          </cell>
          <cell r="E1" t="str">
            <v>Вид ОО</v>
          </cell>
        </row>
        <row r="2">
          <cell r="C2" t="str">
            <v>ГБОУ гимназия №524</v>
          </cell>
          <cell r="D2">
            <v>11524</v>
          </cell>
          <cell r="E2" t="str">
            <v>Гимназия</v>
          </cell>
        </row>
        <row r="3">
          <cell r="C3" t="str">
            <v>ГБОУ гимназия №526</v>
          </cell>
          <cell r="D3">
            <v>11526</v>
          </cell>
          <cell r="E3" t="str">
            <v>Гимназия</v>
          </cell>
        </row>
        <row r="4">
          <cell r="C4" t="str">
            <v>ГБОУ ФМЛ №366</v>
          </cell>
          <cell r="D4">
            <v>11366</v>
          </cell>
          <cell r="E4" t="str">
            <v>Лицей</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sheetData sheetId="1"/>
      <sheetData sheetId="2">
        <row r="1">
          <cell r="C1" t="str">
            <v>Список ОО</v>
          </cell>
          <cell r="D1" t="str">
            <v>Код</v>
          </cell>
          <cell r="E1" t="str">
            <v>Вид ОО</v>
          </cell>
        </row>
        <row r="2">
          <cell r="C2" t="str">
            <v>ГБОУ гимназия №524</v>
          </cell>
          <cell r="D2">
            <v>11524</v>
          </cell>
          <cell r="E2" t="str">
            <v>Гимназия</v>
          </cell>
        </row>
        <row r="3">
          <cell r="C3" t="str">
            <v>ГБОУ гимназия №526</v>
          </cell>
          <cell r="D3">
            <v>11526</v>
          </cell>
          <cell r="E3" t="str">
            <v>Гимназия</v>
          </cell>
        </row>
        <row r="4">
          <cell r="C4" t="str">
            <v>ГБОУ ФМЛ №366</v>
          </cell>
          <cell r="D4">
            <v>11366</v>
          </cell>
          <cell r="E4" t="str">
            <v>Лицей</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sheetData sheetId="1"/>
      <sheetData sheetId="2">
        <row r="1">
          <cell r="C1" t="str">
            <v>Список ОО</v>
          </cell>
          <cell r="D1" t="str">
            <v>Код</v>
          </cell>
          <cell r="E1" t="str">
            <v>Вид ОО</v>
          </cell>
        </row>
        <row r="2">
          <cell r="C2" t="str">
            <v>ГБОУ гимназия №524</v>
          </cell>
          <cell r="D2">
            <v>11524</v>
          </cell>
          <cell r="E2" t="str">
            <v>Гимназия</v>
          </cell>
        </row>
        <row r="3">
          <cell r="C3" t="str">
            <v>ГБОУ гимназия №526</v>
          </cell>
          <cell r="D3">
            <v>11526</v>
          </cell>
          <cell r="E3" t="str">
            <v>Гимназия</v>
          </cell>
        </row>
        <row r="4">
          <cell r="C4" t="str">
            <v>ГБОУ ФМЛ №366</v>
          </cell>
          <cell r="D4">
            <v>11366</v>
          </cell>
          <cell r="E4" t="str">
            <v>Лицей</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2">
          <cell r="C2" t="str">
            <v>ГБОУ гимназия №524</v>
          </cell>
          <cell r="G2">
            <v>0</v>
          </cell>
        </row>
        <row r="3">
          <cell r="C3" t="str">
            <v>ГБОУ гимназия №526</v>
          </cell>
          <cell r="G3">
            <v>1</v>
          </cell>
        </row>
        <row r="4">
          <cell r="C4" t="str">
            <v>ГБОУ ФМЛ №366</v>
          </cell>
          <cell r="G4">
            <v>2</v>
          </cell>
        </row>
        <row r="5">
          <cell r="C5" t="str">
            <v>ГБОУ лицей №373</v>
          </cell>
        </row>
        <row r="6">
          <cell r="C6" t="str">
            <v>ГБОУ "Морская школа"</v>
          </cell>
        </row>
        <row r="7">
          <cell r="C7" t="str">
            <v>ГБОУ СОШ №353</v>
          </cell>
        </row>
        <row r="8">
          <cell r="C8" t="str">
            <v>ГБОУ СОШ №354</v>
          </cell>
        </row>
        <row r="9">
          <cell r="C9" t="str">
            <v>ГБОУ СОШ №355</v>
          </cell>
        </row>
        <row r="10">
          <cell r="C10" t="str">
            <v xml:space="preserve">ГБОУ СОШ №358 </v>
          </cell>
        </row>
        <row r="11">
          <cell r="C11" t="str">
            <v>ГБОУ СОШ №362</v>
          </cell>
        </row>
        <row r="12">
          <cell r="C12" t="str">
            <v>ГБОУ СОШ №370</v>
          </cell>
        </row>
        <row r="13">
          <cell r="C13" t="str">
            <v>ГБОУ СОШ №372</v>
          </cell>
        </row>
        <row r="14">
          <cell r="C14" t="str">
            <v>ГБОУ СОШ №374</v>
          </cell>
        </row>
        <row r="15">
          <cell r="C15" t="str">
            <v>ГБОУ СОШ №376</v>
          </cell>
        </row>
        <row r="16">
          <cell r="C16" t="str">
            <v>ГБОУ СОШ №484</v>
          </cell>
        </row>
        <row r="17">
          <cell r="C17" t="str">
            <v>ГБОУ СОШ №489</v>
          </cell>
        </row>
        <row r="18">
          <cell r="C18" t="str">
            <v>ГБОУ СОШ №495</v>
          </cell>
        </row>
        <row r="19">
          <cell r="C19" t="str">
            <v>ГБОУ СОШ №496</v>
          </cell>
        </row>
        <row r="20">
          <cell r="C20" t="str">
            <v>ГБОУ СОШ №507</v>
          </cell>
        </row>
        <row r="21">
          <cell r="C21" t="str">
            <v>ГБОУ СОШ №519</v>
          </cell>
        </row>
        <row r="22">
          <cell r="C22" t="str">
            <v>ГБОУ СОШ №536</v>
          </cell>
        </row>
        <row r="23">
          <cell r="C23" t="str">
            <v>ГБОУ СОШ №537</v>
          </cell>
        </row>
        <row r="24">
          <cell r="C24" t="str">
            <v>ГБОУ СОШ №543</v>
          </cell>
        </row>
        <row r="25">
          <cell r="C25" t="str">
            <v>ГБОУ СОШ №594</v>
          </cell>
        </row>
        <row r="26">
          <cell r="C26" t="str">
            <v>ГБОУ СОШ №643</v>
          </cell>
        </row>
        <row r="27">
          <cell r="C27" t="str">
            <v>ГБОУ СОШ №663</v>
          </cell>
        </row>
        <row r="28">
          <cell r="C28" t="str">
            <v>ГБОУ СОШ №684</v>
          </cell>
        </row>
        <row r="29">
          <cell r="C29" t="str">
            <v>ГБОУ СОШ №1</v>
          </cell>
        </row>
        <row r="30">
          <cell r="C30" t="str">
            <v>ГБОУ СОШ №351</v>
          </cell>
        </row>
        <row r="31">
          <cell r="C31" t="str">
            <v>ГБОУ СОШ №356</v>
          </cell>
        </row>
        <row r="32">
          <cell r="C32" t="str">
            <v>ГБОУ СОШ №371</v>
          </cell>
        </row>
        <row r="33">
          <cell r="C33" t="str">
            <v>ГБОУ СОШ №485</v>
          </cell>
        </row>
        <row r="34">
          <cell r="C34" t="str">
            <v>ГБОУ СОШ №508</v>
          </cell>
        </row>
        <row r="35">
          <cell r="C35" t="str">
            <v>ГБОУ СОШ №510</v>
          </cell>
        </row>
        <row r="36">
          <cell r="C36" t="str">
            <v>ГБОУ СОШ №525</v>
          </cell>
        </row>
        <row r="37">
          <cell r="C37" t="str">
            <v>ГБОУ СОШ №544</v>
          </cell>
        </row>
        <row r="38">
          <cell r="C38" t="str">
            <v>ГБОУ ЦО №2</v>
          </cell>
        </row>
        <row r="39">
          <cell r="C39" t="str">
            <v>ГБОУ школа №613</v>
          </cell>
        </row>
        <row r="40">
          <cell r="C40" t="str">
            <v>ГБОУ прогимназия №698</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7.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2"/>
  <sheetViews>
    <sheetView tabSelected="1" workbookViewId="0">
      <selection activeCell="D6" sqref="D6"/>
    </sheetView>
  </sheetViews>
  <sheetFormatPr defaultRowHeight="15" x14ac:dyDescent="0.25"/>
  <cols>
    <col min="1" max="1" width="31.85546875" style="143" customWidth="1"/>
  </cols>
  <sheetData>
    <row r="1" spans="1:1" x14ac:dyDescent="0.25">
      <c r="A1" s="144" t="s">
        <v>187</v>
      </c>
    </row>
    <row r="2" spans="1:1" x14ac:dyDescent="0.25">
      <c r="A2" s="142" t="s">
        <v>181</v>
      </c>
    </row>
    <row r="3" spans="1:1" x14ac:dyDescent="0.25">
      <c r="A3" s="142" t="s">
        <v>182</v>
      </c>
    </row>
    <row r="4" spans="1:1" x14ac:dyDescent="0.25">
      <c r="A4" s="142" t="s">
        <v>183</v>
      </c>
    </row>
    <row r="5" spans="1:1" x14ac:dyDescent="0.25">
      <c r="A5" s="142" t="s">
        <v>184</v>
      </c>
    </row>
    <row r="6" spans="1:1" x14ac:dyDescent="0.25">
      <c r="A6" s="142">
        <v>1</v>
      </c>
    </row>
    <row r="7" spans="1:1" x14ac:dyDescent="0.25">
      <c r="A7" s="142" t="s">
        <v>123</v>
      </c>
    </row>
    <row r="8" spans="1:1" x14ac:dyDescent="0.25">
      <c r="A8" s="142">
        <v>351</v>
      </c>
    </row>
    <row r="9" spans="1:1" x14ac:dyDescent="0.25">
      <c r="A9" s="142">
        <v>353</v>
      </c>
    </row>
    <row r="10" spans="1:1" x14ac:dyDescent="0.25">
      <c r="A10" s="142">
        <v>354</v>
      </c>
    </row>
    <row r="11" spans="1:1" x14ac:dyDescent="0.25">
      <c r="A11" s="142">
        <v>355</v>
      </c>
    </row>
    <row r="12" spans="1:1" x14ac:dyDescent="0.25">
      <c r="A12" s="142">
        <v>356</v>
      </c>
    </row>
    <row r="13" spans="1:1" x14ac:dyDescent="0.25">
      <c r="A13" s="142">
        <v>358</v>
      </c>
    </row>
    <row r="14" spans="1:1" x14ac:dyDescent="0.25">
      <c r="A14" s="142">
        <v>362</v>
      </c>
    </row>
    <row r="15" spans="1:1" x14ac:dyDescent="0.25">
      <c r="A15" s="142">
        <v>366</v>
      </c>
    </row>
    <row r="16" spans="1:1" x14ac:dyDescent="0.25">
      <c r="A16" s="142">
        <v>370</v>
      </c>
    </row>
    <row r="17" spans="1:1" x14ac:dyDescent="0.25">
      <c r="A17" s="142">
        <v>371</v>
      </c>
    </row>
    <row r="18" spans="1:1" x14ac:dyDescent="0.25">
      <c r="A18" s="142">
        <v>372</v>
      </c>
    </row>
    <row r="19" spans="1:1" x14ac:dyDescent="0.25">
      <c r="A19" s="142">
        <v>373</v>
      </c>
    </row>
    <row r="20" spans="1:1" x14ac:dyDescent="0.25">
      <c r="A20" s="142">
        <v>376</v>
      </c>
    </row>
    <row r="21" spans="1:1" x14ac:dyDescent="0.25">
      <c r="A21" s="142">
        <v>484</v>
      </c>
    </row>
    <row r="22" spans="1:1" x14ac:dyDescent="0.25">
      <c r="A22" s="142">
        <v>485</v>
      </c>
    </row>
    <row r="23" spans="1:1" x14ac:dyDescent="0.25">
      <c r="A23" s="142">
        <v>489</v>
      </c>
    </row>
    <row r="24" spans="1:1" x14ac:dyDescent="0.25">
      <c r="A24" s="142">
        <v>495</v>
      </c>
    </row>
    <row r="25" spans="1:1" x14ac:dyDescent="0.25">
      <c r="A25" s="142">
        <v>496</v>
      </c>
    </row>
    <row r="26" spans="1:1" x14ac:dyDescent="0.25">
      <c r="A26" s="142">
        <v>507</v>
      </c>
    </row>
    <row r="27" spans="1:1" x14ac:dyDescent="0.25">
      <c r="A27" s="142">
        <v>508</v>
      </c>
    </row>
    <row r="28" spans="1:1" x14ac:dyDescent="0.25">
      <c r="A28" s="142">
        <v>510</v>
      </c>
    </row>
    <row r="29" spans="1:1" x14ac:dyDescent="0.25">
      <c r="A29" s="142">
        <v>519</v>
      </c>
    </row>
    <row r="30" spans="1:1" x14ac:dyDescent="0.25">
      <c r="A30" s="142">
        <v>524</v>
      </c>
    </row>
    <row r="31" spans="1:1" x14ac:dyDescent="0.25">
      <c r="A31" s="142">
        <v>525</v>
      </c>
    </row>
    <row r="32" spans="1:1" x14ac:dyDescent="0.25">
      <c r="A32" s="142">
        <v>526</v>
      </c>
    </row>
    <row r="33" spans="1:1" x14ac:dyDescent="0.25">
      <c r="A33" s="142">
        <v>536</v>
      </c>
    </row>
    <row r="34" spans="1:1" x14ac:dyDescent="0.25">
      <c r="A34" s="142">
        <v>537</v>
      </c>
    </row>
    <row r="35" spans="1:1" x14ac:dyDescent="0.25">
      <c r="A35" s="142">
        <v>543</v>
      </c>
    </row>
    <row r="36" spans="1:1" x14ac:dyDescent="0.25">
      <c r="A36" s="142">
        <v>544</v>
      </c>
    </row>
    <row r="37" spans="1:1" x14ac:dyDescent="0.25">
      <c r="A37" s="142">
        <v>594</v>
      </c>
    </row>
    <row r="38" spans="1:1" x14ac:dyDescent="0.25">
      <c r="A38" s="142">
        <v>643</v>
      </c>
    </row>
    <row r="39" spans="1:1" x14ac:dyDescent="0.25">
      <c r="A39" s="142">
        <v>684</v>
      </c>
    </row>
    <row r="40" spans="1:1" x14ac:dyDescent="0.25">
      <c r="A40" s="142" t="s">
        <v>185</v>
      </c>
    </row>
    <row r="41" spans="1:1" x14ac:dyDescent="0.25">
      <c r="A41" s="142" t="s">
        <v>119</v>
      </c>
    </row>
    <row r="42" spans="1:1" x14ac:dyDescent="0.25">
      <c r="A42" s="142" t="s">
        <v>186</v>
      </c>
    </row>
  </sheetData>
  <hyperlinks>
    <hyperlink ref="A2" location="'ОБщее'!A1" display="'ОБщее'!A1"/>
    <hyperlink ref="A3" location="'Задания'!A1" display="'Задания'!A1"/>
    <hyperlink ref="A4" location="'Регион'!A1" display="'Регион'!A1"/>
    <hyperlink ref="A5" location="'РАйон'!A1" display="'РАйон'!A1"/>
    <hyperlink ref="A6" location="'1'!A1" display="'1'!A1"/>
    <hyperlink ref="A7" location="'МШ'!A1" display="'МШ'!A1"/>
    <hyperlink ref="A8" location="'351'!A1" display="'351'!A1"/>
    <hyperlink ref="A9" location="'353'!A1" display="'353'!A1"/>
    <hyperlink ref="A10" location="'354'!A1" display="'354'!A1"/>
    <hyperlink ref="A11" location="'355'!A1" display="'355'!A1"/>
    <hyperlink ref="A12" location="'356'!A1" display="'356'!A1"/>
    <hyperlink ref="A13" location="'358'!A1" display="'358'!A1"/>
    <hyperlink ref="A14" location="'362'!A1" display="'362'!A1"/>
    <hyperlink ref="A15" location="'366'!A1" display="'366'!A1"/>
    <hyperlink ref="A16" location="'370'!A1" display="'370'!A1"/>
    <hyperlink ref="A17" location="'371'!A1" display="'371'!A1"/>
    <hyperlink ref="A18" location="'372'!A1" display="'372'!A1"/>
    <hyperlink ref="A19" location="'373'!A1" display="'373'!A1"/>
    <hyperlink ref="A20" location="'376'!A1" display="'376'!A1"/>
    <hyperlink ref="A21" location="'484'!A1" display="'484'!A1"/>
    <hyperlink ref="A22" location="'485'!A1" display="'485'!A1"/>
    <hyperlink ref="A23" location="'489'!A1" display="'489'!A1"/>
    <hyperlink ref="A24" location="'495'!A1" display="'495'!A1"/>
    <hyperlink ref="A25" location="'496'!A1" display="'496'!A1"/>
    <hyperlink ref="A26" location="'507'!A1" display="'507'!A1"/>
    <hyperlink ref="A27" location="'508'!A1" display="'508'!A1"/>
    <hyperlink ref="A28" location="'510'!A1" display="'510'!A1"/>
    <hyperlink ref="A29" location="'519'!A1" display="'519'!A1"/>
    <hyperlink ref="A30" location="'524'!A1" display="'524'!A1"/>
    <hyperlink ref="A31" location="'525'!A1" display="'525'!A1"/>
    <hyperlink ref="A32" location="'526'!A1" display="'526'!A1"/>
    <hyperlink ref="A33" location="'536'!A1" display="'536'!A1"/>
    <hyperlink ref="A34" location="'537'!A1" display="'537'!A1"/>
    <hyperlink ref="A35" location="'543'!A1" display="'543'!A1"/>
    <hyperlink ref="A36" location="'544'!A1" display="'544'!A1"/>
    <hyperlink ref="A37" location="'594'!A1" display="'594'!A1"/>
    <hyperlink ref="A38" location="'643'!A1" display="'643'!A1"/>
    <hyperlink ref="A39" location="'684'!A1" display="'684'!A1"/>
    <hyperlink ref="A40" location="'Студиум'!A1" display="'Студиум'!A1"/>
    <hyperlink ref="A41" location="'Венеция'!A1" display="'Венеция'!A1"/>
    <hyperlink ref="A42" location="'Тет-а-Тет'!A1" display="'Тет-а-Тет'!A1"/>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A1:Y42"/>
  <sheetViews>
    <sheetView topLeftCell="A2" zoomScale="70" zoomScaleNormal="70" workbookViewId="0">
      <selection activeCell="W1" sqref="W1:X21"/>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s>
  <sheetData>
    <row r="1" spans="1:25" ht="59.25" customHeight="1"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c r="W1" s="58" t="s">
        <v>158</v>
      </c>
      <c r="X1" s="58" t="s">
        <v>159</v>
      </c>
      <c r="Y1" s="58" t="s">
        <v>160</v>
      </c>
    </row>
    <row r="2" spans="1:25" ht="44.25" customHeight="1"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COUNTIF(T$3:T$40,W2)</f>
        <v>0</v>
      </c>
      <c r="Y2" s="83">
        <f>X2/$X$22</f>
        <v>0</v>
      </c>
    </row>
    <row r="3" spans="1:25" ht="30" customHeight="1" x14ac:dyDescent="0.25">
      <c r="A3" s="3" t="s">
        <v>11</v>
      </c>
      <c r="B3" s="4" t="s">
        <v>25</v>
      </c>
      <c r="C3" s="5">
        <f>VLOOKUP(B3,[4]Списки!$C$1:$E$70,2,FALSE)</f>
        <v>11354</v>
      </c>
      <c r="D3" s="5" t="str">
        <f>VLOOKUP(B3,[4]Списки!$C$1:$E$70,3,FALSE)</f>
        <v>СОШ</v>
      </c>
      <c r="E3" s="6" t="s">
        <v>15</v>
      </c>
      <c r="F3" s="7">
        <v>45</v>
      </c>
      <c r="G3" s="7">
        <v>38</v>
      </c>
      <c r="H3" s="8">
        <f>C3*1000+1</f>
        <v>11354001</v>
      </c>
      <c r="I3" s="15">
        <v>0</v>
      </c>
      <c r="J3" s="15">
        <v>1</v>
      </c>
      <c r="K3" s="15">
        <v>1</v>
      </c>
      <c r="L3" s="15">
        <v>2</v>
      </c>
      <c r="M3" s="15">
        <v>1</v>
      </c>
      <c r="N3" s="15">
        <v>0</v>
      </c>
      <c r="O3" s="15">
        <v>0</v>
      </c>
      <c r="P3" s="15">
        <v>2</v>
      </c>
      <c r="Q3" s="15">
        <v>1</v>
      </c>
      <c r="R3" s="15">
        <v>1</v>
      </c>
      <c r="S3" s="15">
        <v>2</v>
      </c>
      <c r="T3" s="10">
        <f t="shared" ref="T3:T40" si="0">IF(COUNTBLANK(I3:S3)&gt;=1,"Не писал",SUM(I3:S3))</f>
        <v>11</v>
      </c>
      <c r="W3" s="76">
        <v>1</v>
      </c>
      <c r="X3" s="76">
        <f t="shared" ref="X3:X21" si="1">COUNTIF(T$3:T$40,W3)</f>
        <v>0</v>
      </c>
      <c r="Y3" s="83">
        <f t="shared" ref="Y3:Y21" si="2">X3/$X$22</f>
        <v>0</v>
      </c>
    </row>
    <row r="4" spans="1:25" ht="30" customHeight="1" x14ac:dyDescent="0.25">
      <c r="A4" s="3" t="s">
        <v>11</v>
      </c>
      <c r="B4" s="4" t="str">
        <f t="shared" ref="B4:G19" si="3">B3</f>
        <v>ГБОУ СОШ №354</v>
      </c>
      <c r="C4" s="5">
        <f t="shared" si="3"/>
        <v>11354</v>
      </c>
      <c r="D4" s="5" t="str">
        <f t="shared" si="3"/>
        <v>СОШ</v>
      </c>
      <c r="E4" s="11" t="str">
        <f t="shared" si="3"/>
        <v>5а</v>
      </c>
      <c r="F4" s="7">
        <f t="shared" si="3"/>
        <v>45</v>
      </c>
      <c r="G4" s="7">
        <f t="shared" si="3"/>
        <v>38</v>
      </c>
      <c r="H4" s="8">
        <f>H3+1</f>
        <v>11354002</v>
      </c>
      <c r="I4" s="15">
        <v>2</v>
      </c>
      <c r="J4" s="15">
        <v>2</v>
      </c>
      <c r="K4" s="15">
        <v>0</v>
      </c>
      <c r="L4" s="15">
        <v>2</v>
      </c>
      <c r="M4" s="15">
        <v>1</v>
      </c>
      <c r="N4" s="15">
        <v>1</v>
      </c>
      <c r="O4" s="15">
        <v>0</v>
      </c>
      <c r="P4" s="15">
        <v>2</v>
      </c>
      <c r="Q4" s="15">
        <v>1</v>
      </c>
      <c r="R4" s="15">
        <v>2</v>
      </c>
      <c r="S4" s="15">
        <v>2</v>
      </c>
      <c r="T4" s="10">
        <f t="shared" si="0"/>
        <v>15</v>
      </c>
      <c r="W4" s="76">
        <v>2</v>
      </c>
      <c r="X4" s="76">
        <f t="shared" si="1"/>
        <v>0</v>
      </c>
      <c r="Y4" s="83">
        <f t="shared" si="2"/>
        <v>0</v>
      </c>
    </row>
    <row r="5" spans="1:25" ht="30" customHeight="1" x14ac:dyDescent="0.25">
      <c r="A5" s="3" t="s">
        <v>11</v>
      </c>
      <c r="B5" s="4" t="str">
        <f t="shared" si="3"/>
        <v>ГБОУ СОШ №354</v>
      </c>
      <c r="C5" s="5">
        <f t="shared" si="3"/>
        <v>11354</v>
      </c>
      <c r="D5" s="5" t="str">
        <f t="shared" si="3"/>
        <v>СОШ</v>
      </c>
      <c r="E5" s="11" t="str">
        <f t="shared" si="3"/>
        <v>5а</v>
      </c>
      <c r="F5" s="7">
        <f t="shared" si="3"/>
        <v>45</v>
      </c>
      <c r="G5" s="7">
        <f t="shared" si="3"/>
        <v>38</v>
      </c>
      <c r="H5" s="8">
        <f t="shared" ref="H5:H40" si="4">H4+1</f>
        <v>11354003</v>
      </c>
      <c r="I5" s="15">
        <v>0</v>
      </c>
      <c r="J5" s="15">
        <v>2</v>
      </c>
      <c r="K5" s="15">
        <v>0</v>
      </c>
      <c r="L5" s="15">
        <v>2</v>
      </c>
      <c r="M5" s="15">
        <v>0</v>
      </c>
      <c r="N5" s="15">
        <v>0</v>
      </c>
      <c r="O5" s="15">
        <v>0</v>
      </c>
      <c r="P5" s="15">
        <v>1</v>
      </c>
      <c r="Q5" s="15">
        <v>2</v>
      </c>
      <c r="R5" s="15">
        <v>2</v>
      </c>
      <c r="S5" s="15">
        <v>2</v>
      </c>
      <c r="T5" s="10">
        <f t="shared" si="0"/>
        <v>11</v>
      </c>
      <c r="W5" s="76">
        <v>3</v>
      </c>
      <c r="X5" s="76">
        <f t="shared" si="1"/>
        <v>0</v>
      </c>
      <c r="Y5" s="83">
        <f t="shared" si="2"/>
        <v>0</v>
      </c>
    </row>
    <row r="6" spans="1:25" ht="30" customHeight="1" x14ac:dyDescent="0.25">
      <c r="A6" s="3" t="s">
        <v>11</v>
      </c>
      <c r="B6" s="4" t="str">
        <f t="shared" si="3"/>
        <v>ГБОУ СОШ №354</v>
      </c>
      <c r="C6" s="5">
        <f t="shared" si="3"/>
        <v>11354</v>
      </c>
      <c r="D6" s="5" t="str">
        <f t="shared" si="3"/>
        <v>СОШ</v>
      </c>
      <c r="E6" s="11" t="str">
        <f t="shared" si="3"/>
        <v>5а</v>
      </c>
      <c r="F6" s="7">
        <f t="shared" si="3"/>
        <v>45</v>
      </c>
      <c r="G6" s="7">
        <f t="shared" si="3"/>
        <v>38</v>
      </c>
      <c r="H6" s="8">
        <f t="shared" si="4"/>
        <v>11354004</v>
      </c>
      <c r="I6" s="15">
        <v>0</v>
      </c>
      <c r="J6" s="15">
        <v>2</v>
      </c>
      <c r="K6" s="15">
        <v>0</v>
      </c>
      <c r="L6" s="15">
        <v>2</v>
      </c>
      <c r="M6" s="15">
        <v>1</v>
      </c>
      <c r="N6" s="15">
        <v>1</v>
      </c>
      <c r="O6" s="15">
        <v>0</v>
      </c>
      <c r="P6" s="15">
        <v>2</v>
      </c>
      <c r="Q6" s="15">
        <v>1</v>
      </c>
      <c r="R6" s="15">
        <v>2</v>
      </c>
      <c r="S6" s="15">
        <v>2</v>
      </c>
      <c r="T6" s="10">
        <f t="shared" si="0"/>
        <v>13</v>
      </c>
      <c r="W6" s="76">
        <v>4</v>
      </c>
      <c r="X6" s="76">
        <f t="shared" si="1"/>
        <v>0</v>
      </c>
      <c r="Y6" s="83">
        <f t="shared" si="2"/>
        <v>0</v>
      </c>
    </row>
    <row r="7" spans="1:25" ht="30" customHeight="1" x14ac:dyDescent="0.25">
      <c r="A7" s="3" t="s">
        <v>11</v>
      </c>
      <c r="B7" s="4" t="str">
        <f t="shared" si="3"/>
        <v>ГБОУ СОШ №354</v>
      </c>
      <c r="C7" s="5">
        <f t="shared" si="3"/>
        <v>11354</v>
      </c>
      <c r="D7" s="5" t="str">
        <f t="shared" si="3"/>
        <v>СОШ</v>
      </c>
      <c r="E7" s="11" t="str">
        <f t="shared" si="3"/>
        <v>5а</v>
      </c>
      <c r="F7" s="7">
        <f t="shared" si="3"/>
        <v>45</v>
      </c>
      <c r="G7" s="7">
        <f t="shared" si="3"/>
        <v>38</v>
      </c>
      <c r="H7" s="8">
        <f t="shared" si="4"/>
        <v>11354005</v>
      </c>
      <c r="I7" s="15">
        <v>2</v>
      </c>
      <c r="J7" s="15">
        <v>1</v>
      </c>
      <c r="K7" s="15">
        <v>1</v>
      </c>
      <c r="L7" s="15">
        <v>2</v>
      </c>
      <c r="M7" s="15">
        <v>1</v>
      </c>
      <c r="N7" s="15">
        <v>1</v>
      </c>
      <c r="O7" s="15">
        <v>0</v>
      </c>
      <c r="P7" s="15">
        <v>2</v>
      </c>
      <c r="Q7" s="15">
        <v>1</v>
      </c>
      <c r="R7" s="15">
        <v>2</v>
      </c>
      <c r="S7" s="15">
        <v>2</v>
      </c>
      <c r="T7" s="10">
        <f t="shared" si="0"/>
        <v>15</v>
      </c>
      <c r="W7" s="76">
        <v>5</v>
      </c>
      <c r="X7" s="76">
        <f t="shared" si="1"/>
        <v>0</v>
      </c>
      <c r="Y7" s="83">
        <f t="shared" si="2"/>
        <v>0</v>
      </c>
    </row>
    <row r="8" spans="1:25" ht="30" customHeight="1" x14ac:dyDescent="0.25">
      <c r="A8" s="3" t="s">
        <v>11</v>
      </c>
      <c r="B8" s="4" t="str">
        <f t="shared" si="3"/>
        <v>ГБОУ СОШ №354</v>
      </c>
      <c r="C8" s="5">
        <f t="shared" si="3"/>
        <v>11354</v>
      </c>
      <c r="D8" s="5" t="str">
        <f t="shared" si="3"/>
        <v>СОШ</v>
      </c>
      <c r="E8" s="11" t="str">
        <f t="shared" si="3"/>
        <v>5а</v>
      </c>
      <c r="F8" s="7">
        <f t="shared" si="3"/>
        <v>45</v>
      </c>
      <c r="G8" s="7">
        <f t="shared" si="3"/>
        <v>38</v>
      </c>
      <c r="H8" s="8">
        <f t="shared" si="4"/>
        <v>11354006</v>
      </c>
      <c r="I8" s="15">
        <v>1</v>
      </c>
      <c r="J8" s="15">
        <v>0</v>
      </c>
      <c r="K8" s="15">
        <v>0</v>
      </c>
      <c r="L8" s="15">
        <v>1</v>
      </c>
      <c r="M8" s="15">
        <v>0</v>
      </c>
      <c r="N8" s="15">
        <v>0</v>
      </c>
      <c r="O8" s="15">
        <v>1</v>
      </c>
      <c r="P8" s="15">
        <v>2</v>
      </c>
      <c r="Q8" s="15">
        <v>2</v>
      </c>
      <c r="R8" s="15">
        <v>1</v>
      </c>
      <c r="S8" s="15">
        <v>2</v>
      </c>
      <c r="T8" s="10">
        <f t="shared" si="0"/>
        <v>10</v>
      </c>
      <c r="W8" s="76">
        <v>6</v>
      </c>
      <c r="X8" s="76">
        <f t="shared" si="1"/>
        <v>3</v>
      </c>
      <c r="Y8" s="83">
        <f t="shared" si="2"/>
        <v>7.8947368421052627E-2</v>
      </c>
    </row>
    <row r="9" spans="1:25" ht="30" customHeight="1" x14ac:dyDescent="0.25">
      <c r="A9" s="3" t="s">
        <v>11</v>
      </c>
      <c r="B9" s="4" t="str">
        <f t="shared" si="3"/>
        <v>ГБОУ СОШ №354</v>
      </c>
      <c r="C9" s="5">
        <f t="shared" si="3"/>
        <v>11354</v>
      </c>
      <c r="D9" s="5" t="str">
        <f t="shared" si="3"/>
        <v>СОШ</v>
      </c>
      <c r="E9" s="11" t="str">
        <f t="shared" si="3"/>
        <v>5а</v>
      </c>
      <c r="F9" s="7">
        <f t="shared" si="3"/>
        <v>45</v>
      </c>
      <c r="G9" s="7">
        <f t="shared" si="3"/>
        <v>38</v>
      </c>
      <c r="H9" s="8">
        <f t="shared" si="4"/>
        <v>11354007</v>
      </c>
      <c r="I9" s="15">
        <v>0</v>
      </c>
      <c r="J9" s="15">
        <v>2</v>
      </c>
      <c r="K9" s="15">
        <v>1</v>
      </c>
      <c r="L9" s="15">
        <v>2</v>
      </c>
      <c r="M9" s="15">
        <v>1</v>
      </c>
      <c r="N9" s="15">
        <v>1</v>
      </c>
      <c r="O9" s="15">
        <v>0</v>
      </c>
      <c r="P9" s="15">
        <v>2</v>
      </c>
      <c r="Q9" s="15">
        <v>0</v>
      </c>
      <c r="R9" s="15">
        <v>1</v>
      </c>
      <c r="S9" s="15">
        <v>2</v>
      </c>
      <c r="T9" s="10">
        <f t="shared" si="0"/>
        <v>12</v>
      </c>
      <c r="W9" s="76">
        <v>7</v>
      </c>
      <c r="X9" s="76">
        <f t="shared" si="1"/>
        <v>0</v>
      </c>
      <c r="Y9" s="83">
        <f t="shared" si="2"/>
        <v>0</v>
      </c>
    </row>
    <row r="10" spans="1:25" ht="30" customHeight="1" x14ac:dyDescent="0.25">
      <c r="A10" s="3" t="s">
        <v>11</v>
      </c>
      <c r="B10" s="4" t="str">
        <f t="shared" si="3"/>
        <v>ГБОУ СОШ №354</v>
      </c>
      <c r="C10" s="5">
        <f t="shared" si="3"/>
        <v>11354</v>
      </c>
      <c r="D10" s="5" t="str">
        <f t="shared" si="3"/>
        <v>СОШ</v>
      </c>
      <c r="E10" s="11" t="str">
        <f t="shared" si="3"/>
        <v>5а</v>
      </c>
      <c r="F10" s="7">
        <f t="shared" si="3"/>
        <v>45</v>
      </c>
      <c r="G10" s="7">
        <f t="shared" si="3"/>
        <v>38</v>
      </c>
      <c r="H10" s="8">
        <f t="shared" si="4"/>
        <v>11354008</v>
      </c>
      <c r="I10" s="15">
        <v>2</v>
      </c>
      <c r="J10" s="15">
        <v>2</v>
      </c>
      <c r="K10" s="15">
        <v>1</v>
      </c>
      <c r="L10" s="15">
        <v>2</v>
      </c>
      <c r="M10" s="15">
        <v>2</v>
      </c>
      <c r="N10" s="15">
        <v>1</v>
      </c>
      <c r="O10" s="15">
        <v>0</v>
      </c>
      <c r="P10" s="15">
        <v>2</v>
      </c>
      <c r="Q10" s="15">
        <v>1</v>
      </c>
      <c r="R10" s="15">
        <v>2</v>
      </c>
      <c r="S10" s="15">
        <v>2</v>
      </c>
      <c r="T10" s="10">
        <f t="shared" si="0"/>
        <v>17</v>
      </c>
      <c r="W10" s="76">
        <v>8</v>
      </c>
      <c r="X10" s="76">
        <f t="shared" si="1"/>
        <v>2</v>
      </c>
      <c r="Y10" s="83">
        <f t="shared" si="2"/>
        <v>5.2631578947368418E-2</v>
      </c>
    </row>
    <row r="11" spans="1:25" ht="30" customHeight="1" x14ac:dyDescent="0.25">
      <c r="A11" s="3" t="s">
        <v>11</v>
      </c>
      <c r="B11" s="4" t="str">
        <f t="shared" si="3"/>
        <v>ГБОУ СОШ №354</v>
      </c>
      <c r="C11" s="5">
        <f t="shared" si="3"/>
        <v>11354</v>
      </c>
      <c r="D11" s="5" t="str">
        <f t="shared" si="3"/>
        <v>СОШ</v>
      </c>
      <c r="E11" s="11" t="str">
        <f t="shared" si="3"/>
        <v>5а</v>
      </c>
      <c r="F11" s="7">
        <f t="shared" si="3"/>
        <v>45</v>
      </c>
      <c r="G11" s="7">
        <f t="shared" si="3"/>
        <v>38</v>
      </c>
      <c r="H11" s="8">
        <f t="shared" si="4"/>
        <v>11354009</v>
      </c>
      <c r="I11" s="15">
        <v>0</v>
      </c>
      <c r="J11" s="15">
        <v>1</v>
      </c>
      <c r="K11" s="15">
        <v>1</v>
      </c>
      <c r="L11" s="15">
        <v>2</v>
      </c>
      <c r="M11" s="15">
        <v>1</v>
      </c>
      <c r="N11" s="15">
        <v>0</v>
      </c>
      <c r="O11" s="15">
        <v>1</v>
      </c>
      <c r="P11" s="15">
        <v>2</v>
      </c>
      <c r="Q11" s="15">
        <v>1</v>
      </c>
      <c r="R11" s="15">
        <v>2</v>
      </c>
      <c r="S11" s="15">
        <v>2</v>
      </c>
      <c r="T11" s="10">
        <f t="shared" si="0"/>
        <v>13</v>
      </c>
      <c r="W11" s="76">
        <v>9</v>
      </c>
      <c r="X11" s="76">
        <f t="shared" si="1"/>
        <v>6</v>
      </c>
      <c r="Y11" s="83">
        <f t="shared" si="2"/>
        <v>0.15789473684210525</v>
      </c>
    </row>
    <row r="12" spans="1:25" ht="30" customHeight="1" x14ac:dyDescent="0.25">
      <c r="A12" s="3" t="s">
        <v>11</v>
      </c>
      <c r="B12" s="4" t="str">
        <f t="shared" si="3"/>
        <v>ГБОУ СОШ №354</v>
      </c>
      <c r="C12" s="5">
        <f t="shared" si="3"/>
        <v>11354</v>
      </c>
      <c r="D12" s="5" t="str">
        <f t="shared" si="3"/>
        <v>СОШ</v>
      </c>
      <c r="E12" s="11" t="str">
        <f t="shared" si="3"/>
        <v>5а</v>
      </c>
      <c r="F12" s="7">
        <f t="shared" si="3"/>
        <v>45</v>
      </c>
      <c r="G12" s="7">
        <f t="shared" si="3"/>
        <v>38</v>
      </c>
      <c r="H12" s="8">
        <f t="shared" si="4"/>
        <v>11354010</v>
      </c>
      <c r="I12" s="15">
        <v>0</v>
      </c>
      <c r="J12" s="15">
        <v>1</v>
      </c>
      <c r="K12" s="15">
        <v>1</v>
      </c>
      <c r="L12" s="15">
        <v>2</v>
      </c>
      <c r="M12" s="15">
        <v>2</v>
      </c>
      <c r="N12" s="15">
        <v>1</v>
      </c>
      <c r="O12" s="15">
        <v>1</v>
      </c>
      <c r="P12" s="15">
        <v>1</v>
      </c>
      <c r="Q12" s="15">
        <v>1</v>
      </c>
      <c r="R12" s="15">
        <v>2</v>
      </c>
      <c r="S12" s="15">
        <v>2</v>
      </c>
      <c r="T12" s="10">
        <f t="shared" si="0"/>
        <v>14</v>
      </c>
      <c r="W12" s="76">
        <v>10</v>
      </c>
      <c r="X12" s="76">
        <f t="shared" si="1"/>
        <v>3</v>
      </c>
      <c r="Y12" s="83">
        <f t="shared" si="2"/>
        <v>7.8947368421052627E-2</v>
      </c>
    </row>
    <row r="13" spans="1:25" ht="30" customHeight="1" x14ac:dyDescent="0.25">
      <c r="A13" s="3" t="s">
        <v>11</v>
      </c>
      <c r="B13" s="4" t="str">
        <f t="shared" si="3"/>
        <v>ГБОУ СОШ №354</v>
      </c>
      <c r="C13" s="5">
        <f t="shared" si="3"/>
        <v>11354</v>
      </c>
      <c r="D13" s="5" t="str">
        <f t="shared" si="3"/>
        <v>СОШ</v>
      </c>
      <c r="E13" s="11" t="str">
        <f t="shared" si="3"/>
        <v>5а</v>
      </c>
      <c r="F13" s="7">
        <f t="shared" si="3"/>
        <v>45</v>
      </c>
      <c r="G13" s="7">
        <f t="shared" si="3"/>
        <v>38</v>
      </c>
      <c r="H13" s="8">
        <f t="shared" si="4"/>
        <v>11354011</v>
      </c>
      <c r="I13" s="15">
        <v>0</v>
      </c>
      <c r="J13" s="15">
        <v>0</v>
      </c>
      <c r="K13" s="15">
        <v>1</v>
      </c>
      <c r="L13" s="15">
        <v>2</v>
      </c>
      <c r="M13" s="15">
        <v>1</v>
      </c>
      <c r="N13" s="15">
        <v>1</v>
      </c>
      <c r="O13" s="15">
        <v>0</v>
      </c>
      <c r="P13" s="15">
        <v>2</v>
      </c>
      <c r="Q13" s="15">
        <v>2</v>
      </c>
      <c r="R13" s="15">
        <v>1</v>
      </c>
      <c r="S13" s="15">
        <v>2</v>
      </c>
      <c r="T13" s="10">
        <f t="shared" si="0"/>
        <v>12</v>
      </c>
      <c r="W13" s="76">
        <v>11</v>
      </c>
      <c r="X13" s="76">
        <f t="shared" si="1"/>
        <v>7</v>
      </c>
      <c r="Y13" s="83">
        <f t="shared" si="2"/>
        <v>0.18421052631578946</v>
      </c>
    </row>
    <row r="14" spans="1:25" ht="30" customHeight="1" x14ac:dyDescent="0.25">
      <c r="A14" s="3" t="s">
        <v>11</v>
      </c>
      <c r="B14" s="4" t="str">
        <f t="shared" si="3"/>
        <v>ГБОУ СОШ №354</v>
      </c>
      <c r="C14" s="5">
        <f t="shared" si="3"/>
        <v>11354</v>
      </c>
      <c r="D14" s="5" t="str">
        <f t="shared" si="3"/>
        <v>СОШ</v>
      </c>
      <c r="E14" s="11" t="str">
        <f t="shared" si="3"/>
        <v>5а</v>
      </c>
      <c r="F14" s="7">
        <f t="shared" si="3"/>
        <v>45</v>
      </c>
      <c r="G14" s="7">
        <f t="shared" si="3"/>
        <v>38</v>
      </c>
      <c r="H14" s="8">
        <f t="shared" si="4"/>
        <v>11354012</v>
      </c>
      <c r="I14" s="15">
        <v>0</v>
      </c>
      <c r="J14" s="15">
        <v>2</v>
      </c>
      <c r="K14" s="15">
        <v>0</v>
      </c>
      <c r="L14" s="15">
        <v>2</v>
      </c>
      <c r="M14" s="15">
        <v>2</v>
      </c>
      <c r="N14" s="15">
        <v>0</v>
      </c>
      <c r="O14" s="15">
        <v>0</v>
      </c>
      <c r="P14" s="15">
        <v>1</v>
      </c>
      <c r="Q14" s="15">
        <v>1</v>
      </c>
      <c r="R14" s="15">
        <v>1</v>
      </c>
      <c r="S14" s="15">
        <v>2</v>
      </c>
      <c r="T14" s="10">
        <f t="shared" si="0"/>
        <v>11</v>
      </c>
      <c r="W14" s="76">
        <v>12</v>
      </c>
      <c r="X14" s="76">
        <f t="shared" si="1"/>
        <v>6</v>
      </c>
      <c r="Y14" s="83">
        <f t="shared" si="2"/>
        <v>0.15789473684210525</v>
      </c>
    </row>
    <row r="15" spans="1:25" ht="30" customHeight="1" x14ac:dyDescent="0.25">
      <c r="A15" s="3" t="s">
        <v>11</v>
      </c>
      <c r="B15" s="4" t="str">
        <f t="shared" si="3"/>
        <v>ГБОУ СОШ №354</v>
      </c>
      <c r="C15" s="5">
        <f t="shared" si="3"/>
        <v>11354</v>
      </c>
      <c r="D15" s="5" t="str">
        <f t="shared" si="3"/>
        <v>СОШ</v>
      </c>
      <c r="E15" s="11" t="str">
        <f t="shared" si="3"/>
        <v>5а</v>
      </c>
      <c r="F15" s="7">
        <f t="shared" si="3"/>
        <v>45</v>
      </c>
      <c r="G15" s="7">
        <f t="shared" si="3"/>
        <v>38</v>
      </c>
      <c r="H15" s="8">
        <f t="shared" si="4"/>
        <v>11354013</v>
      </c>
      <c r="I15" s="15">
        <v>2</v>
      </c>
      <c r="J15" s="15">
        <v>2</v>
      </c>
      <c r="K15" s="15">
        <v>1</v>
      </c>
      <c r="L15" s="15">
        <v>2</v>
      </c>
      <c r="M15" s="15">
        <v>0</v>
      </c>
      <c r="N15" s="15">
        <v>1</v>
      </c>
      <c r="O15" s="15">
        <v>0</v>
      </c>
      <c r="P15" s="15">
        <v>2</v>
      </c>
      <c r="Q15" s="15">
        <v>1</v>
      </c>
      <c r="R15" s="15">
        <v>2</v>
      </c>
      <c r="S15" s="15">
        <v>2</v>
      </c>
      <c r="T15" s="10">
        <f t="shared" si="0"/>
        <v>15</v>
      </c>
      <c r="W15" s="76">
        <v>13</v>
      </c>
      <c r="X15" s="76">
        <f t="shared" si="1"/>
        <v>4</v>
      </c>
      <c r="Y15" s="83">
        <f t="shared" si="2"/>
        <v>0.10526315789473684</v>
      </c>
    </row>
    <row r="16" spans="1:25" ht="30" customHeight="1" x14ac:dyDescent="0.25">
      <c r="A16" s="3" t="s">
        <v>11</v>
      </c>
      <c r="B16" s="4" t="str">
        <f t="shared" si="3"/>
        <v>ГБОУ СОШ №354</v>
      </c>
      <c r="C16" s="5">
        <f t="shared" si="3"/>
        <v>11354</v>
      </c>
      <c r="D16" s="5" t="str">
        <f t="shared" si="3"/>
        <v>СОШ</v>
      </c>
      <c r="E16" s="11" t="str">
        <f t="shared" si="3"/>
        <v>5а</v>
      </c>
      <c r="F16" s="7">
        <f t="shared" si="3"/>
        <v>45</v>
      </c>
      <c r="G16" s="7">
        <f t="shared" si="3"/>
        <v>38</v>
      </c>
      <c r="H16" s="8">
        <f t="shared" si="4"/>
        <v>11354014</v>
      </c>
      <c r="I16" s="15">
        <v>2</v>
      </c>
      <c r="J16" s="15">
        <v>1</v>
      </c>
      <c r="K16" s="15">
        <v>0</v>
      </c>
      <c r="L16" s="15">
        <v>2</v>
      </c>
      <c r="M16" s="15">
        <v>1</v>
      </c>
      <c r="N16" s="15">
        <v>1</v>
      </c>
      <c r="O16" s="15">
        <v>0</v>
      </c>
      <c r="P16" s="15">
        <v>2</v>
      </c>
      <c r="Q16" s="15">
        <v>2</v>
      </c>
      <c r="R16" s="15">
        <v>2</v>
      </c>
      <c r="S16" s="15">
        <v>2</v>
      </c>
      <c r="T16" s="10">
        <f t="shared" si="0"/>
        <v>15</v>
      </c>
      <c r="W16" s="76">
        <v>14</v>
      </c>
      <c r="X16" s="76">
        <f t="shared" si="1"/>
        <v>2</v>
      </c>
      <c r="Y16" s="83">
        <f t="shared" si="2"/>
        <v>5.2631578947368418E-2</v>
      </c>
    </row>
    <row r="17" spans="1:25" ht="30" customHeight="1" x14ac:dyDescent="0.25">
      <c r="A17" s="3" t="s">
        <v>11</v>
      </c>
      <c r="B17" s="4" t="str">
        <f t="shared" si="3"/>
        <v>ГБОУ СОШ №354</v>
      </c>
      <c r="C17" s="5">
        <f t="shared" si="3"/>
        <v>11354</v>
      </c>
      <c r="D17" s="5" t="str">
        <f t="shared" si="3"/>
        <v>СОШ</v>
      </c>
      <c r="E17" s="11" t="str">
        <f t="shared" si="3"/>
        <v>5а</v>
      </c>
      <c r="F17" s="7">
        <f t="shared" si="3"/>
        <v>45</v>
      </c>
      <c r="G17" s="7">
        <f t="shared" si="3"/>
        <v>38</v>
      </c>
      <c r="H17" s="8">
        <f t="shared" si="4"/>
        <v>11354015</v>
      </c>
      <c r="I17" s="15">
        <v>0</v>
      </c>
      <c r="J17" s="15">
        <v>2</v>
      </c>
      <c r="K17" s="15">
        <v>0</v>
      </c>
      <c r="L17" s="15">
        <v>2</v>
      </c>
      <c r="M17" s="15">
        <v>0</v>
      </c>
      <c r="N17" s="15">
        <v>1</v>
      </c>
      <c r="O17" s="15">
        <v>0</v>
      </c>
      <c r="P17" s="15">
        <v>2</v>
      </c>
      <c r="Q17" s="15">
        <v>1</v>
      </c>
      <c r="R17" s="15">
        <v>2</v>
      </c>
      <c r="S17" s="15">
        <v>2</v>
      </c>
      <c r="T17" s="10">
        <f t="shared" si="0"/>
        <v>12</v>
      </c>
      <c r="W17" s="76">
        <v>15</v>
      </c>
      <c r="X17" s="76">
        <f t="shared" si="1"/>
        <v>4</v>
      </c>
      <c r="Y17" s="83">
        <f t="shared" si="2"/>
        <v>0.10526315789473684</v>
      </c>
    </row>
    <row r="18" spans="1:25" ht="30" customHeight="1" x14ac:dyDescent="0.25">
      <c r="A18" s="3" t="s">
        <v>11</v>
      </c>
      <c r="B18" s="4" t="str">
        <f t="shared" si="3"/>
        <v>ГБОУ СОШ №354</v>
      </c>
      <c r="C18" s="5">
        <f t="shared" si="3"/>
        <v>11354</v>
      </c>
      <c r="D18" s="5" t="str">
        <f t="shared" si="3"/>
        <v>СОШ</v>
      </c>
      <c r="E18" s="11" t="str">
        <f t="shared" si="3"/>
        <v>5а</v>
      </c>
      <c r="F18" s="7">
        <f t="shared" si="3"/>
        <v>45</v>
      </c>
      <c r="G18" s="7">
        <f t="shared" si="3"/>
        <v>38</v>
      </c>
      <c r="H18" s="8">
        <f t="shared" si="4"/>
        <v>11354016</v>
      </c>
      <c r="I18" s="15">
        <v>0</v>
      </c>
      <c r="J18" s="15">
        <v>1</v>
      </c>
      <c r="K18" s="15">
        <v>1</v>
      </c>
      <c r="L18" s="15">
        <v>2</v>
      </c>
      <c r="M18" s="15">
        <v>1</v>
      </c>
      <c r="N18" s="15">
        <v>1</v>
      </c>
      <c r="O18" s="15">
        <v>1</v>
      </c>
      <c r="P18" s="15">
        <v>2</v>
      </c>
      <c r="Q18" s="15">
        <v>1</v>
      </c>
      <c r="R18" s="15">
        <v>2</v>
      </c>
      <c r="S18" s="15">
        <v>1</v>
      </c>
      <c r="T18" s="10">
        <f t="shared" si="0"/>
        <v>13</v>
      </c>
      <c r="W18" s="76">
        <v>16</v>
      </c>
      <c r="X18" s="76">
        <f t="shared" si="1"/>
        <v>0</v>
      </c>
      <c r="Y18" s="83">
        <f t="shared" si="2"/>
        <v>0</v>
      </c>
    </row>
    <row r="19" spans="1:25" ht="30" customHeight="1" x14ac:dyDescent="0.25">
      <c r="A19" s="3" t="s">
        <v>11</v>
      </c>
      <c r="B19" s="4" t="str">
        <f t="shared" si="3"/>
        <v>ГБОУ СОШ №354</v>
      </c>
      <c r="C19" s="5">
        <f t="shared" si="3"/>
        <v>11354</v>
      </c>
      <c r="D19" s="5" t="str">
        <f t="shared" si="3"/>
        <v>СОШ</v>
      </c>
      <c r="E19" s="13" t="s">
        <v>16</v>
      </c>
      <c r="F19" s="7">
        <v>45</v>
      </c>
      <c r="G19" s="7">
        <v>38</v>
      </c>
      <c r="H19" s="8">
        <f t="shared" si="4"/>
        <v>11354017</v>
      </c>
      <c r="I19" s="16">
        <v>0</v>
      </c>
      <c r="J19" s="17">
        <v>0</v>
      </c>
      <c r="K19" s="17">
        <v>1</v>
      </c>
      <c r="L19" s="17">
        <v>1</v>
      </c>
      <c r="M19" s="17">
        <v>1</v>
      </c>
      <c r="N19" s="17">
        <v>1</v>
      </c>
      <c r="O19" s="17">
        <v>0</v>
      </c>
      <c r="P19" s="17">
        <v>2</v>
      </c>
      <c r="Q19" s="17">
        <v>1</v>
      </c>
      <c r="R19" s="17">
        <v>0</v>
      </c>
      <c r="S19" s="17">
        <v>1</v>
      </c>
      <c r="T19" s="10">
        <f t="shared" si="0"/>
        <v>8</v>
      </c>
      <c r="W19" s="76">
        <v>17</v>
      </c>
      <c r="X19" s="76">
        <f t="shared" si="1"/>
        <v>1</v>
      </c>
      <c r="Y19" s="83">
        <f t="shared" si="2"/>
        <v>2.6315789473684209E-2</v>
      </c>
    </row>
    <row r="20" spans="1:25" ht="30" customHeight="1" x14ac:dyDescent="0.25">
      <c r="A20" s="3" t="s">
        <v>11</v>
      </c>
      <c r="B20" s="4" t="str">
        <f t="shared" ref="B20:G35" si="5">B19</f>
        <v>ГБОУ СОШ №354</v>
      </c>
      <c r="C20" s="5">
        <f t="shared" si="5"/>
        <v>11354</v>
      </c>
      <c r="D20" s="5" t="str">
        <f t="shared" si="5"/>
        <v>СОШ</v>
      </c>
      <c r="E20" s="11" t="str">
        <f t="shared" si="5"/>
        <v>5б</v>
      </c>
      <c r="F20" s="7">
        <f t="shared" si="5"/>
        <v>45</v>
      </c>
      <c r="G20" s="7">
        <f t="shared" si="5"/>
        <v>38</v>
      </c>
      <c r="H20" s="8">
        <f t="shared" si="4"/>
        <v>11354018</v>
      </c>
      <c r="I20" s="18">
        <v>1</v>
      </c>
      <c r="J20" s="19">
        <v>0</v>
      </c>
      <c r="K20" s="19">
        <v>0</v>
      </c>
      <c r="L20" s="19">
        <v>1</v>
      </c>
      <c r="M20" s="19">
        <v>1</v>
      </c>
      <c r="N20" s="19">
        <v>0</v>
      </c>
      <c r="O20" s="19">
        <v>1</v>
      </c>
      <c r="P20" s="19">
        <v>1</v>
      </c>
      <c r="Q20" s="19">
        <v>1</v>
      </c>
      <c r="R20" s="19">
        <v>1</v>
      </c>
      <c r="S20" s="19">
        <v>2</v>
      </c>
      <c r="T20" s="10">
        <f t="shared" si="0"/>
        <v>9</v>
      </c>
      <c r="W20" s="76">
        <v>18</v>
      </c>
      <c r="X20" s="76">
        <f t="shared" si="1"/>
        <v>0</v>
      </c>
      <c r="Y20" s="83">
        <f t="shared" si="2"/>
        <v>0</v>
      </c>
    </row>
    <row r="21" spans="1:25" ht="30" customHeight="1" x14ac:dyDescent="0.25">
      <c r="A21" s="3" t="s">
        <v>11</v>
      </c>
      <c r="B21" s="4" t="str">
        <f t="shared" si="5"/>
        <v>ГБОУ СОШ №354</v>
      </c>
      <c r="C21" s="5">
        <f t="shared" si="5"/>
        <v>11354</v>
      </c>
      <c r="D21" s="5" t="str">
        <f t="shared" si="5"/>
        <v>СОШ</v>
      </c>
      <c r="E21" s="11" t="str">
        <f t="shared" si="5"/>
        <v>5б</v>
      </c>
      <c r="F21" s="7">
        <f t="shared" si="5"/>
        <v>45</v>
      </c>
      <c r="G21" s="7">
        <f t="shared" si="5"/>
        <v>38</v>
      </c>
      <c r="H21" s="8">
        <f t="shared" si="4"/>
        <v>11354019</v>
      </c>
      <c r="I21" s="18">
        <v>1</v>
      </c>
      <c r="J21" s="19">
        <v>0</v>
      </c>
      <c r="K21" s="19">
        <v>1</v>
      </c>
      <c r="L21" s="19">
        <v>1</v>
      </c>
      <c r="M21" s="19">
        <v>0</v>
      </c>
      <c r="N21" s="19">
        <v>1</v>
      </c>
      <c r="O21" s="19">
        <v>0</v>
      </c>
      <c r="P21" s="19">
        <v>1</v>
      </c>
      <c r="Q21" s="19">
        <v>1</v>
      </c>
      <c r="R21" s="19">
        <v>2</v>
      </c>
      <c r="S21" s="19">
        <v>1</v>
      </c>
      <c r="T21" s="10">
        <f t="shared" si="0"/>
        <v>9</v>
      </c>
      <c r="W21" s="76">
        <v>19</v>
      </c>
      <c r="X21" s="76">
        <f t="shared" si="1"/>
        <v>0</v>
      </c>
      <c r="Y21" s="83">
        <f t="shared" si="2"/>
        <v>0</v>
      </c>
    </row>
    <row r="22" spans="1:25" ht="30" customHeight="1" x14ac:dyDescent="0.25">
      <c r="A22" s="3" t="s">
        <v>11</v>
      </c>
      <c r="B22" s="4" t="str">
        <f t="shared" si="5"/>
        <v>ГБОУ СОШ №354</v>
      </c>
      <c r="C22" s="5">
        <f t="shared" si="5"/>
        <v>11354</v>
      </c>
      <c r="D22" s="5" t="str">
        <f t="shared" si="5"/>
        <v>СОШ</v>
      </c>
      <c r="E22" s="11" t="str">
        <f t="shared" si="5"/>
        <v>5б</v>
      </c>
      <c r="F22" s="7">
        <f t="shared" si="5"/>
        <v>45</v>
      </c>
      <c r="G22" s="7">
        <f t="shared" si="5"/>
        <v>38</v>
      </c>
      <c r="H22" s="8">
        <f t="shared" si="4"/>
        <v>11354020</v>
      </c>
      <c r="I22" s="18">
        <v>0</v>
      </c>
      <c r="J22" s="19">
        <v>0</v>
      </c>
      <c r="K22" s="19">
        <v>1</v>
      </c>
      <c r="L22" s="19">
        <v>1</v>
      </c>
      <c r="M22" s="19">
        <v>1</v>
      </c>
      <c r="N22" s="19">
        <v>0</v>
      </c>
      <c r="O22" s="19">
        <v>0</v>
      </c>
      <c r="P22" s="19">
        <v>1</v>
      </c>
      <c r="Q22" s="19">
        <v>0</v>
      </c>
      <c r="R22" s="19">
        <v>0</v>
      </c>
      <c r="S22" s="19">
        <v>2</v>
      </c>
      <c r="T22" s="10">
        <f t="shared" si="0"/>
        <v>6</v>
      </c>
      <c r="W22" s="58"/>
      <c r="X22" s="58">
        <f>SUM(X2:X21)</f>
        <v>38</v>
      </c>
      <c r="Y22" s="58"/>
    </row>
    <row r="23" spans="1:25" ht="30" customHeight="1" x14ac:dyDescent="0.25">
      <c r="A23" s="3" t="s">
        <v>11</v>
      </c>
      <c r="B23" s="4" t="str">
        <f t="shared" si="5"/>
        <v>ГБОУ СОШ №354</v>
      </c>
      <c r="C23" s="5">
        <f t="shared" si="5"/>
        <v>11354</v>
      </c>
      <c r="D23" s="5" t="str">
        <f t="shared" si="5"/>
        <v>СОШ</v>
      </c>
      <c r="E23" s="11" t="str">
        <f t="shared" si="5"/>
        <v>5б</v>
      </c>
      <c r="F23" s="7">
        <f t="shared" si="5"/>
        <v>45</v>
      </c>
      <c r="G23" s="7">
        <f t="shared" si="5"/>
        <v>38</v>
      </c>
      <c r="H23" s="8">
        <f t="shared" si="4"/>
        <v>11354021</v>
      </c>
      <c r="I23" s="18">
        <v>0</v>
      </c>
      <c r="J23" s="19">
        <v>0</v>
      </c>
      <c r="K23" s="19">
        <v>1</v>
      </c>
      <c r="L23" s="19">
        <v>2</v>
      </c>
      <c r="M23" s="19">
        <v>0</v>
      </c>
      <c r="N23" s="19">
        <v>0</v>
      </c>
      <c r="O23" s="19">
        <v>0</v>
      </c>
      <c r="P23" s="19">
        <v>1</v>
      </c>
      <c r="Q23" s="19">
        <v>2</v>
      </c>
      <c r="R23" s="19">
        <v>2</v>
      </c>
      <c r="S23" s="19">
        <v>0</v>
      </c>
      <c r="T23" s="10">
        <f t="shared" si="0"/>
        <v>8</v>
      </c>
    </row>
    <row r="24" spans="1:25" ht="30" customHeight="1" x14ac:dyDescent="0.25">
      <c r="A24" s="3" t="s">
        <v>11</v>
      </c>
      <c r="B24" s="4" t="str">
        <f t="shared" si="5"/>
        <v>ГБОУ СОШ №354</v>
      </c>
      <c r="C24" s="5">
        <f t="shared" si="5"/>
        <v>11354</v>
      </c>
      <c r="D24" s="5" t="str">
        <f t="shared" si="5"/>
        <v>СОШ</v>
      </c>
      <c r="E24" s="11" t="str">
        <f t="shared" si="5"/>
        <v>5б</v>
      </c>
      <c r="F24" s="7">
        <f t="shared" si="5"/>
        <v>45</v>
      </c>
      <c r="G24" s="7">
        <f t="shared" si="5"/>
        <v>38</v>
      </c>
      <c r="H24" s="8">
        <f t="shared" si="4"/>
        <v>11354022</v>
      </c>
      <c r="I24" s="18">
        <v>0</v>
      </c>
      <c r="J24" s="19">
        <v>2</v>
      </c>
      <c r="K24" s="19">
        <v>1</v>
      </c>
      <c r="L24" s="19">
        <v>2</v>
      </c>
      <c r="M24" s="19">
        <v>1</v>
      </c>
      <c r="N24" s="19">
        <v>1</v>
      </c>
      <c r="O24" s="19">
        <v>0</v>
      </c>
      <c r="P24" s="19">
        <v>1</v>
      </c>
      <c r="Q24" s="19">
        <v>0</v>
      </c>
      <c r="R24" s="19">
        <v>2</v>
      </c>
      <c r="S24" s="19">
        <v>2</v>
      </c>
      <c r="T24" s="10">
        <f t="shared" si="0"/>
        <v>12</v>
      </c>
    </row>
    <row r="25" spans="1:25" ht="30" customHeight="1" x14ac:dyDescent="0.25">
      <c r="A25" s="3" t="s">
        <v>11</v>
      </c>
      <c r="B25" s="4" t="str">
        <f t="shared" si="5"/>
        <v>ГБОУ СОШ №354</v>
      </c>
      <c r="C25" s="5">
        <f t="shared" si="5"/>
        <v>11354</v>
      </c>
      <c r="D25" s="5" t="str">
        <f t="shared" si="5"/>
        <v>СОШ</v>
      </c>
      <c r="E25" s="11" t="str">
        <f t="shared" si="5"/>
        <v>5б</v>
      </c>
      <c r="F25" s="7">
        <f t="shared" si="5"/>
        <v>45</v>
      </c>
      <c r="G25" s="7">
        <f t="shared" si="5"/>
        <v>38</v>
      </c>
      <c r="H25" s="8">
        <f t="shared" si="4"/>
        <v>11354023</v>
      </c>
      <c r="I25" s="18">
        <v>0</v>
      </c>
      <c r="J25" s="19">
        <v>0</v>
      </c>
      <c r="K25" s="19">
        <v>0</v>
      </c>
      <c r="L25" s="19">
        <v>2</v>
      </c>
      <c r="M25" s="19">
        <v>1</v>
      </c>
      <c r="N25" s="19">
        <v>0</v>
      </c>
      <c r="O25" s="19">
        <v>0</v>
      </c>
      <c r="P25" s="19">
        <v>1</v>
      </c>
      <c r="Q25" s="19">
        <v>0</v>
      </c>
      <c r="R25" s="19">
        <v>0</v>
      </c>
      <c r="S25" s="19">
        <v>2</v>
      </c>
      <c r="T25" s="10">
        <f t="shared" si="0"/>
        <v>6</v>
      </c>
    </row>
    <row r="26" spans="1:25" ht="30" customHeight="1" x14ac:dyDescent="0.25">
      <c r="A26" s="3" t="s">
        <v>11</v>
      </c>
      <c r="B26" s="4" t="str">
        <f t="shared" si="5"/>
        <v>ГБОУ СОШ №354</v>
      </c>
      <c r="C26" s="5">
        <f t="shared" si="5"/>
        <v>11354</v>
      </c>
      <c r="D26" s="5" t="str">
        <f t="shared" si="5"/>
        <v>СОШ</v>
      </c>
      <c r="E26" s="11" t="str">
        <f t="shared" si="5"/>
        <v>5б</v>
      </c>
      <c r="F26" s="7">
        <f t="shared" si="5"/>
        <v>45</v>
      </c>
      <c r="G26" s="7">
        <f t="shared" si="5"/>
        <v>38</v>
      </c>
      <c r="H26" s="8">
        <f t="shared" si="4"/>
        <v>11354024</v>
      </c>
      <c r="I26" s="18">
        <v>0</v>
      </c>
      <c r="J26" s="19">
        <v>1</v>
      </c>
      <c r="K26" s="19">
        <v>0</v>
      </c>
      <c r="L26" s="19">
        <v>2</v>
      </c>
      <c r="M26" s="19">
        <v>0</v>
      </c>
      <c r="N26" s="19">
        <v>0</v>
      </c>
      <c r="O26" s="19">
        <v>0</v>
      </c>
      <c r="P26" s="19">
        <v>2</v>
      </c>
      <c r="Q26" s="19">
        <v>2</v>
      </c>
      <c r="R26" s="19">
        <v>2</v>
      </c>
      <c r="S26" s="19">
        <v>2</v>
      </c>
      <c r="T26" s="10">
        <f t="shared" si="0"/>
        <v>11</v>
      </c>
    </row>
    <row r="27" spans="1:25" ht="30" customHeight="1" x14ac:dyDescent="0.25">
      <c r="A27" s="3" t="s">
        <v>11</v>
      </c>
      <c r="B27" s="4" t="str">
        <f t="shared" si="5"/>
        <v>ГБОУ СОШ №354</v>
      </c>
      <c r="C27" s="5">
        <f t="shared" si="5"/>
        <v>11354</v>
      </c>
      <c r="D27" s="5" t="str">
        <f t="shared" si="5"/>
        <v>СОШ</v>
      </c>
      <c r="E27" s="11" t="str">
        <f t="shared" si="5"/>
        <v>5б</v>
      </c>
      <c r="F27" s="7">
        <f t="shared" si="5"/>
        <v>45</v>
      </c>
      <c r="G27" s="7">
        <f t="shared" si="5"/>
        <v>38</v>
      </c>
      <c r="H27" s="8">
        <f t="shared" si="4"/>
        <v>11354025</v>
      </c>
      <c r="I27" s="18">
        <v>0</v>
      </c>
      <c r="J27" s="19">
        <v>2</v>
      </c>
      <c r="K27" s="19">
        <v>0</v>
      </c>
      <c r="L27" s="19">
        <v>2</v>
      </c>
      <c r="M27" s="19">
        <v>1</v>
      </c>
      <c r="N27" s="19">
        <v>0</v>
      </c>
      <c r="O27" s="19">
        <v>0</v>
      </c>
      <c r="P27" s="19">
        <v>1</v>
      </c>
      <c r="Q27" s="19">
        <v>1</v>
      </c>
      <c r="R27" s="19">
        <v>2</v>
      </c>
      <c r="S27" s="19">
        <v>2</v>
      </c>
      <c r="T27" s="10">
        <f t="shared" si="0"/>
        <v>11</v>
      </c>
    </row>
    <row r="28" spans="1:25" ht="30" customHeight="1" x14ac:dyDescent="0.25">
      <c r="A28" s="3" t="s">
        <v>11</v>
      </c>
      <c r="B28" s="4" t="str">
        <f t="shared" si="5"/>
        <v>ГБОУ СОШ №354</v>
      </c>
      <c r="C28" s="5">
        <f t="shared" si="5"/>
        <v>11354</v>
      </c>
      <c r="D28" s="5" t="str">
        <f t="shared" si="5"/>
        <v>СОШ</v>
      </c>
      <c r="E28" s="11" t="str">
        <f t="shared" si="5"/>
        <v>5б</v>
      </c>
      <c r="F28" s="7">
        <f t="shared" si="5"/>
        <v>45</v>
      </c>
      <c r="G28" s="7">
        <f t="shared" si="5"/>
        <v>38</v>
      </c>
      <c r="H28" s="8">
        <f t="shared" si="4"/>
        <v>11354026</v>
      </c>
      <c r="I28" s="18">
        <v>0</v>
      </c>
      <c r="J28" s="19">
        <v>1</v>
      </c>
      <c r="K28" s="19">
        <v>0</v>
      </c>
      <c r="L28" s="19">
        <v>2</v>
      </c>
      <c r="M28" s="19">
        <v>0</v>
      </c>
      <c r="N28" s="19">
        <v>1</v>
      </c>
      <c r="O28" s="19">
        <v>0</v>
      </c>
      <c r="P28" s="19">
        <v>0</v>
      </c>
      <c r="Q28" s="19">
        <v>1</v>
      </c>
      <c r="R28" s="19">
        <v>2</v>
      </c>
      <c r="S28" s="19">
        <v>2</v>
      </c>
      <c r="T28" s="10">
        <f t="shared" si="0"/>
        <v>9</v>
      </c>
    </row>
    <row r="29" spans="1:25" ht="30" customHeight="1" x14ac:dyDescent="0.25">
      <c r="A29" s="3" t="s">
        <v>11</v>
      </c>
      <c r="B29" s="4" t="str">
        <f t="shared" si="5"/>
        <v>ГБОУ СОШ №354</v>
      </c>
      <c r="C29" s="5">
        <f t="shared" si="5"/>
        <v>11354</v>
      </c>
      <c r="D29" s="5" t="str">
        <f t="shared" si="5"/>
        <v>СОШ</v>
      </c>
      <c r="E29" s="11" t="str">
        <f t="shared" si="5"/>
        <v>5б</v>
      </c>
      <c r="F29" s="7">
        <f t="shared" si="5"/>
        <v>45</v>
      </c>
      <c r="G29" s="7">
        <f t="shared" si="5"/>
        <v>38</v>
      </c>
      <c r="H29" s="8">
        <f t="shared" si="4"/>
        <v>11354027</v>
      </c>
      <c r="I29" s="18">
        <v>1</v>
      </c>
      <c r="J29" s="19">
        <v>1</v>
      </c>
      <c r="K29" s="19">
        <v>0</v>
      </c>
      <c r="L29" s="19">
        <v>2</v>
      </c>
      <c r="M29" s="19">
        <v>0</v>
      </c>
      <c r="N29" s="19">
        <v>0</v>
      </c>
      <c r="O29" s="19">
        <v>1</v>
      </c>
      <c r="P29" s="19">
        <v>1</v>
      </c>
      <c r="Q29" s="19">
        <v>2</v>
      </c>
      <c r="R29" s="19">
        <v>0</v>
      </c>
      <c r="S29" s="19">
        <v>1</v>
      </c>
      <c r="T29" s="10">
        <f t="shared" si="0"/>
        <v>9</v>
      </c>
    </row>
    <row r="30" spans="1:25" ht="30" customHeight="1" x14ac:dyDescent="0.25">
      <c r="A30" s="3" t="s">
        <v>11</v>
      </c>
      <c r="B30" s="4" t="str">
        <f t="shared" si="5"/>
        <v>ГБОУ СОШ №354</v>
      </c>
      <c r="C30" s="5">
        <f t="shared" si="5"/>
        <v>11354</v>
      </c>
      <c r="D30" s="5" t="str">
        <f t="shared" si="5"/>
        <v>СОШ</v>
      </c>
      <c r="E30" s="11" t="str">
        <f t="shared" si="5"/>
        <v>5б</v>
      </c>
      <c r="F30" s="7">
        <f t="shared" si="5"/>
        <v>45</v>
      </c>
      <c r="G30" s="7">
        <f t="shared" si="5"/>
        <v>38</v>
      </c>
      <c r="H30" s="8">
        <f t="shared" si="4"/>
        <v>11354028</v>
      </c>
      <c r="I30" s="18">
        <v>0</v>
      </c>
      <c r="J30" s="19">
        <v>1</v>
      </c>
      <c r="K30" s="19">
        <v>0</v>
      </c>
      <c r="L30" s="19">
        <v>1</v>
      </c>
      <c r="M30" s="19">
        <v>1</v>
      </c>
      <c r="N30" s="19">
        <v>0</v>
      </c>
      <c r="O30" s="19">
        <v>0</v>
      </c>
      <c r="P30" s="19">
        <v>2</v>
      </c>
      <c r="Q30" s="19">
        <v>2</v>
      </c>
      <c r="R30" s="19">
        <v>2</v>
      </c>
      <c r="S30" s="19">
        <v>1</v>
      </c>
      <c r="T30" s="10">
        <f t="shared" si="0"/>
        <v>10</v>
      </c>
    </row>
    <row r="31" spans="1:25" ht="30" customHeight="1" x14ac:dyDescent="0.25">
      <c r="A31" s="3" t="s">
        <v>11</v>
      </c>
      <c r="B31" s="4" t="str">
        <f t="shared" si="5"/>
        <v>ГБОУ СОШ №354</v>
      </c>
      <c r="C31" s="5">
        <f t="shared" si="5"/>
        <v>11354</v>
      </c>
      <c r="D31" s="5" t="str">
        <f t="shared" si="5"/>
        <v>СОШ</v>
      </c>
      <c r="E31" s="11" t="str">
        <f t="shared" si="5"/>
        <v>5б</v>
      </c>
      <c r="F31" s="7">
        <f t="shared" si="5"/>
        <v>45</v>
      </c>
      <c r="G31" s="7">
        <f t="shared" si="5"/>
        <v>38</v>
      </c>
      <c r="H31" s="8">
        <f t="shared" si="4"/>
        <v>11354029</v>
      </c>
      <c r="I31" s="18">
        <v>0</v>
      </c>
      <c r="J31" s="19">
        <v>0</v>
      </c>
      <c r="K31" s="19">
        <v>1</v>
      </c>
      <c r="L31" s="19">
        <v>2</v>
      </c>
      <c r="M31" s="19">
        <v>1</v>
      </c>
      <c r="N31" s="19">
        <v>0</v>
      </c>
      <c r="O31" s="19">
        <v>0</v>
      </c>
      <c r="P31" s="19">
        <v>2</v>
      </c>
      <c r="Q31" s="19">
        <v>1</v>
      </c>
      <c r="R31" s="19">
        <v>0</v>
      </c>
      <c r="S31" s="19">
        <v>2</v>
      </c>
      <c r="T31" s="10">
        <f t="shared" si="0"/>
        <v>9</v>
      </c>
    </row>
    <row r="32" spans="1:25" ht="30" customHeight="1" x14ac:dyDescent="0.25">
      <c r="A32" s="3" t="s">
        <v>11</v>
      </c>
      <c r="B32" s="4" t="str">
        <f t="shared" si="5"/>
        <v>ГБОУ СОШ №354</v>
      </c>
      <c r="C32" s="5">
        <f t="shared" si="5"/>
        <v>11354</v>
      </c>
      <c r="D32" s="5" t="str">
        <f t="shared" si="5"/>
        <v>СОШ</v>
      </c>
      <c r="E32" s="11" t="str">
        <f t="shared" si="5"/>
        <v>5б</v>
      </c>
      <c r="F32" s="7">
        <f t="shared" si="5"/>
        <v>45</v>
      </c>
      <c r="G32" s="7">
        <f t="shared" si="5"/>
        <v>38</v>
      </c>
      <c r="H32" s="8">
        <f t="shared" si="4"/>
        <v>11354030</v>
      </c>
      <c r="I32" s="18">
        <v>0</v>
      </c>
      <c r="J32" s="19">
        <v>0</v>
      </c>
      <c r="K32" s="19">
        <v>1</v>
      </c>
      <c r="L32" s="19">
        <v>2</v>
      </c>
      <c r="M32" s="19">
        <v>1</v>
      </c>
      <c r="N32" s="19">
        <v>1</v>
      </c>
      <c r="O32" s="19">
        <v>0</v>
      </c>
      <c r="P32" s="19">
        <v>2</v>
      </c>
      <c r="Q32" s="19">
        <v>1</v>
      </c>
      <c r="R32" s="19">
        <v>2</v>
      </c>
      <c r="S32" s="19">
        <v>2</v>
      </c>
      <c r="T32" s="10">
        <f t="shared" si="0"/>
        <v>12</v>
      </c>
    </row>
    <row r="33" spans="1:20" ht="30" customHeight="1" x14ac:dyDescent="0.25">
      <c r="A33" s="3" t="s">
        <v>11</v>
      </c>
      <c r="B33" s="4" t="str">
        <f t="shared" si="5"/>
        <v>ГБОУ СОШ №354</v>
      </c>
      <c r="C33" s="5">
        <f t="shared" si="5"/>
        <v>11354</v>
      </c>
      <c r="D33" s="5" t="str">
        <f t="shared" si="5"/>
        <v>СОШ</v>
      </c>
      <c r="E33" s="11" t="str">
        <f t="shared" si="5"/>
        <v>5б</v>
      </c>
      <c r="F33" s="7">
        <f t="shared" si="5"/>
        <v>45</v>
      </c>
      <c r="G33" s="7">
        <f t="shared" si="5"/>
        <v>38</v>
      </c>
      <c r="H33" s="8">
        <f t="shared" si="4"/>
        <v>11354031</v>
      </c>
      <c r="I33" s="18">
        <v>1</v>
      </c>
      <c r="J33" s="19">
        <v>0</v>
      </c>
      <c r="K33" s="19">
        <v>1</v>
      </c>
      <c r="L33" s="19">
        <v>1</v>
      </c>
      <c r="M33" s="19">
        <v>1</v>
      </c>
      <c r="N33" s="19">
        <v>0</v>
      </c>
      <c r="O33" s="19">
        <v>0</v>
      </c>
      <c r="P33" s="19">
        <v>1</v>
      </c>
      <c r="Q33" s="19">
        <v>0</v>
      </c>
      <c r="R33" s="19">
        <v>1</v>
      </c>
      <c r="S33" s="19">
        <v>0</v>
      </c>
      <c r="T33" s="10">
        <f t="shared" si="0"/>
        <v>6</v>
      </c>
    </row>
    <row r="34" spans="1:20" ht="30" customHeight="1" x14ac:dyDescent="0.25">
      <c r="A34" s="3" t="s">
        <v>11</v>
      </c>
      <c r="B34" s="4" t="str">
        <f t="shared" si="5"/>
        <v>ГБОУ СОШ №354</v>
      </c>
      <c r="C34" s="5">
        <f t="shared" si="5"/>
        <v>11354</v>
      </c>
      <c r="D34" s="5" t="str">
        <f t="shared" si="5"/>
        <v>СОШ</v>
      </c>
      <c r="E34" s="11" t="str">
        <f t="shared" si="5"/>
        <v>5б</v>
      </c>
      <c r="F34" s="7">
        <f t="shared" si="5"/>
        <v>45</v>
      </c>
      <c r="G34" s="7">
        <f t="shared" si="5"/>
        <v>38</v>
      </c>
      <c r="H34" s="8">
        <f t="shared" si="4"/>
        <v>11354032</v>
      </c>
      <c r="I34" s="18">
        <v>0</v>
      </c>
      <c r="J34" s="19">
        <v>1</v>
      </c>
      <c r="K34" s="19">
        <v>0</v>
      </c>
      <c r="L34" s="19">
        <v>2</v>
      </c>
      <c r="M34" s="19">
        <v>0</v>
      </c>
      <c r="N34" s="19">
        <v>1</v>
      </c>
      <c r="O34" s="19">
        <v>0</v>
      </c>
      <c r="P34" s="19">
        <v>2</v>
      </c>
      <c r="Q34" s="19">
        <v>2</v>
      </c>
      <c r="R34" s="19">
        <v>2</v>
      </c>
      <c r="S34" s="19">
        <v>2</v>
      </c>
      <c r="T34" s="10">
        <f t="shared" si="0"/>
        <v>12</v>
      </c>
    </row>
    <row r="35" spans="1:20" ht="30" customHeight="1" x14ac:dyDescent="0.25">
      <c r="A35" s="3" t="s">
        <v>11</v>
      </c>
      <c r="B35" s="4" t="str">
        <f t="shared" si="5"/>
        <v>ГБОУ СОШ №354</v>
      </c>
      <c r="C35" s="5">
        <f t="shared" si="5"/>
        <v>11354</v>
      </c>
      <c r="D35" s="5" t="str">
        <f t="shared" si="5"/>
        <v>СОШ</v>
      </c>
      <c r="E35" s="11" t="str">
        <f t="shared" si="5"/>
        <v>5б</v>
      </c>
      <c r="F35" s="7">
        <f t="shared" si="5"/>
        <v>45</v>
      </c>
      <c r="G35" s="7">
        <f t="shared" si="5"/>
        <v>38</v>
      </c>
      <c r="H35" s="8">
        <f t="shared" si="4"/>
        <v>11354033</v>
      </c>
      <c r="I35" s="18">
        <v>0</v>
      </c>
      <c r="J35" s="19">
        <v>2</v>
      </c>
      <c r="K35" s="19">
        <v>0</v>
      </c>
      <c r="L35" s="19">
        <v>2</v>
      </c>
      <c r="M35" s="19">
        <v>2</v>
      </c>
      <c r="N35" s="19">
        <v>1</v>
      </c>
      <c r="O35" s="19">
        <v>1</v>
      </c>
      <c r="P35" s="19">
        <v>1</v>
      </c>
      <c r="Q35" s="19">
        <v>0</v>
      </c>
      <c r="R35" s="19">
        <v>0</v>
      </c>
      <c r="S35" s="19">
        <v>1</v>
      </c>
      <c r="T35" s="10">
        <f t="shared" si="0"/>
        <v>10</v>
      </c>
    </row>
    <row r="36" spans="1:20" ht="30" customHeight="1" x14ac:dyDescent="0.25">
      <c r="A36" s="3" t="s">
        <v>11</v>
      </c>
      <c r="B36" s="4" t="str">
        <f t="shared" ref="B36:G40" si="6">B35</f>
        <v>ГБОУ СОШ №354</v>
      </c>
      <c r="C36" s="5">
        <f t="shared" si="6"/>
        <v>11354</v>
      </c>
      <c r="D36" s="5" t="str">
        <f t="shared" si="6"/>
        <v>СОШ</v>
      </c>
      <c r="E36" s="11" t="str">
        <f t="shared" si="6"/>
        <v>5б</v>
      </c>
      <c r="F36" s="7">
        <f t="shared" si="6"/>
        <v>45</v>
      </c>
      <c r="G36" s="7">
        <f t="shared" si="6"/>
        <v>38</v>
      </c>
      <c r="H36" s="8">
        <f t="shared" si="4"/>
        <v>11354034</v>
      </c>
      <c r="I36" s="18">
        <v>0</v>
      </c>
      <c r="J36" s="19">
        <v>2</v>
      </c>
      <c r="K36" s="19">
        <v>1</v>
      </c>
      <c r="L36" s="19">
        <v>2</v>
      </c>
      <c r="M36" s="19">
        <v>1</v>
      </c>
      <c r="N36" s="19">
        <v>1</v>
      </c>
      <c r="O36" s="19">
        <v>0</v>
      </c>
      <c r="P36" s="19">
        <v>2</v>
      </c>
      <c r="Q36" s="19">
        <v>1</v>
      </c>
      <c r="R36" s="19">
        <v>2</v>
      </c>
      <c r="S36" s="19">
        <v>2</v>
      </c>
      <c r="T36" s="10">
        <f t="shared" si="0"/>
        <v>14</v>
      </c>
    </row>
    <row r="37" spans="1:20" ht="30" customHeight="1" x14ac:dyDescent="0.25">
      <c r="A37" s="3" t="s">
        <v>11</v>
      </c>
      <c r="B37" s="4" t="str">
        <f t="shared" si="6"/>
        <v>ГБОУ СОШ №354</v>
      </c>
      <c r="C37" s="5">
        <f t="shared" si="6"/>
        <v>11354</v>
      </c>
      <c r="D37" s="5" t="str">
        <f t="shared" si="6"/>
        <v>СОШ</v>
      </c>
      <c r="E37" s="11" t="str">
        <f t="shared" si="6"/>
        <v>5б</v>
      </c>
      <c r="F37" s="7">
        <f t="shared" si="6"/>
        <v>45</v>
      </c>
      <c r="G37" s="7">
        <f t="shared" si="6"/>
        <v>38</v>
      </c>
      <c r="H37" s="8">
        <f t="shared" si="4"/>
        <v>11354035</v>
      </c>
      <c r="I37" s="18">
        <v>0</v>
      </c>
      <c r="J37" s="19">
        <v>1</v>
      </c>
      <c r="K37" s="19">
        <v>0</v>
      </c>
      <c r="L37" s="19">
        <v>1</v>
      </c>
      <c r="M37" s="19">
        <v>1</v>
      </c>
      <c r="N37" s="19">
        <v>1</v>
      </c>
      <c r="O37" s="19">
        <v>0</v>
      </c>
      <c r="P37" s="19">
        <v>2</v>
      </c>
      <c r="Q37" s="19">
        <v>1</v>
      </c>
      <c r="R37" s="19">
        <v>2</v>
      </c>
      <c r="S37" s="19">
        <v>2</v>
      </c>
      <c r="T37" s="10">
        <f t="shared" si="0"/>
        <v>11</v>
      </c>
    </row>
    <row r="38" spans="1:20" ht="30" customHeight="1" x14ac:dyDescent="0.25">
      <c r="A38" s="3" t="s">
        <v>11</v>
      </c>
      <c r="B38" s="4" t="str">
        <f t="shared" si="6"/>
        <v>ГБОУ СОШ №354</v>
      </c>
      <c r="C38" s="5">
        <f t="shared" si="6"/>
        <v>11354</v>
      </c>
      <c r="D38" s="5" t="str">
        <f t="shared" si="6"/>
        <v>СОШ</v>
      </c>
      <c r="E38" s="11" t="str">
        <f t="shared" si="6"/>
        <v>5б</v>
      </c>
      <c r="F38" s="7">
        <f t="shared" si="6"/>
        <v>45</v>
      </c>
      <c r="G38" s="7">
        <f t="shared" si="6"/>
        <v>38</v>
      </c>
      <c r="H38" s="8">
        <f t="shared" si="4"/>
        <v>11354036</v>
      </c>
      <c r="I38" s="18">
        <v>0</v>
      </c>
      <c r="J38" s="19">
        <v>1</v>
      </c>
      <c r="K38" s="19">
        <v>0</v>
      </c>
      <c r="L38" s="19">
        <v>2</v>
      </c>
      <c r="M38" s="19">
        <v>1</v>
      </c>
      <c r="N38" s="19">
        <v>1</v>
      </c>
      <c r="O38" s="19">
        <v>0</v>
      </c>
      <c r="P38" s="19">
        <v>2</v>
      </c>
      <c r="Q38" s="19">
        <v>1</v>
      </c>
      <c r="R38" s="19">
        <v>2</v>
      </c>
      <c r="S38" s="19">
        <v>1</v>
      </c>
      <c r="T38" s="10">
        <f t="shared" si="0"/>
        <v>11</v>
      </c>
    </row>
    <row r="39" spans="1:20" ht="30" customHeight="1" x14ac:dyDescent="0.25">
      <c r="A39" s="3" t="s">
        <v>11</v>
      </c>
      <c r="B39" s="4" t="str">
        <f t="shared" si="6"/>
        <v>ГБОУ СОШ №354</v>
      </c>
      <c r="C39" s="5">
        <f t="shared" si="6"/>
        <v>11354</v>
      </c>
      <c r="D39" s="5" t="str">
        <f t="shared" si="6"/>
        <v>СОШ</v>
      </c>
      <c r="E39" s="11" t="str">
        <f t="shared" si="6"/>
        <v>5б</v>
      </c>
      <c r="F39" s="7">
        <f t="shared" si="6"/>
        <v>45</v>
      </c>
      <c r="G39" s="7">
        <f t="shared" si="6"/>
        <v>38</v>
      </c>
      <c r="H39" s="8">
        <f t="shared" si="4"/>
        <v>11354037</v>
      </c>
      <c r="I39" s="18">
        <v>0</v>
      </c>
      <c r="J39" s="19">
        <v>1</v>
      </c>
      <c r="K39" s="19">
        <v>1</v>
      </c>
      <c r="L39" s="19">
        <v>2</v>
      </c>
      <c r="M39" s="19">
        <v>0</v>
      </c>
      <c r="N39" s="19">
        <v>1</v>
      </c>
      <c r="O39" s="19">
        <v>0</v>
      </c>
      <c r="P39" s="19">
        <v>1</v>
      </c>
      <c r="Q39" s="19">
        <v>1</v>
      </c>
      <c r="R39" s="19">
        <v>2</v>
      </c>
      <c r="S39" s="19">
        <v>0</v>
      </c>
      <c r="T39" s="10">
        <f t="shared" si="0"/>
        <v>9</v>
      </c>
    </row>
    <row r="40" spans="1:20" ht="30" customHeight="1" x14ac:dyDescent="0.25">
      <c r="A40" s="3" t="s">
        <v>11</v>
      </c>
      <c r="B40" s="4" t="str">
        <f t="shared" si="6"/>
        <v>ГБОУ СОШ №354</v>
      </c>
      <c r="C40" s="5">
        <f t="shared" si="6"/>
        <v>11354</v>
      </c>
      <c r="D40" s="5" t="str">
        <f t="shared" si="6"/>
        <v>СОШ</v>
      </c>
      <c r="E40" s="11" t="str">
        <f t="shared" si="6"/>
        <v>5б</v>
      </c>
      <c r="F40" s="7">
        <f t="shared" si="6"/>
        <v>45</v>
      </c>
      <c r="G40" s="7">
        <f t="shared" si="6"/>
        <v>38</v>
      </c>
      <c r="H40" s="8">
        <f t="shared" si="4"/>
        <v>11354038</v>
      </c>
      <c r="I40" s="18">
        <v>0</v>
      </c>
      <c r="J40" s="19">
        <v>2</v>
      </c>
      <c r="K40" s="19">
        <v>0</v>
      </c>
      <c r="L40" s="19">
        <v>2</v>
      </c>
      <c r="M40" s="19">
        <v>1</v>
      </c>
      <c r="N40" s="19">
        <v>1</v>
      </c>
      <c r="O40" s="19">
        <v>0</v>
      </c>
      <c r="P40" s="19">
        <v>2</v>
      </c>
      <c r="Q40" s="19">
        <v>1</v>
      </c>
      <c r="R40" s="19">
        <v>2</v>
      </c>
      <c r="S40" s="19">
        <v>2</v>
      </c>
      <c r="T40" s="10">
        <f t="shared" si="0"/>
        <v>13</v>
      </c>
    </row>
    <row r="41" spans="1:20" s="58" customFormat="1" x14ac:dyDescent="0.25">
      <c r="A41" s="58" t="s">
        <v>118</v>
      </c>
      <c r="I41" s="58">
        <v>2</v>
      </c>
      <c r="J41" s="58">
        <v>2</v>
      </c>
      <c r="K41" s="58">
        <v>1</v>
      </c>
      <c r="L41" s="58">
        <v>2</v>
      </c>
      <c r="M41" s="58">
        <v>2</v>
      </c>
      <c r="N41" s="58">
        <v>1</v>
      </c>
      <c r="O41" s="58">
        <v>1</v>
      </c>
      <c r="P41" s="58">
        <v>2</v>
      </c>
      <c r="Q41" s="58">
        <v>2</v>
      </c>
      <c r="R41" s="58">
        <v>2</v>
      </c>
      <c r="S41" s="58">
        <v>2</v>
      </c>
      <c r="T41" s="58">
        <f>SUM(I41:S41)</f>
        <v>19</v>
      </c>
    </row>
    <row r="42" spans="1:20" x14ac:dyDescent="0.25">
      <c r="B42" s="58" t="s">
        <v>25</v>
      </c>
      <c r="F42" s="58">
        <v>45</v>
      </c>
      <c r="G42" s="58">
        <v>38</v>
      </c>
      <c r="I42" s="79">
        <f>SUM(I3:I40)/(38*I41)</f>
        <v>0.19736842105263158</v>
      </c>
      <c r="J42" s="79">
        <f t="shared" ref="J42:T42" si="7">SUM(J3:J40)/(38*J41)</f>
        <v>0.52631578947368418</v>
      </c>
      <c r="K42" s="79">
        <f t="shared" si="7"/>
        <v>0.5</v>
      </c>
      <c r="L42" s="79">
        <f t="shared" si="7"/>
        <v>0.89473684210526316</v>
      </c>
      <c r="M42" s="79">
        <f t="shared" si="7"/>
        <v>0.40789473684210525</v>
      </c>
      <c r="N42" s="79">
        <f t="shared" si="7"/>
        <v>0.60526315789473684</v>
      </c>
      <c r="O42" s="79">
        <f t="shared" si="7"/>
        <v>0.18421052631578946</v>
      </c>
      <c r="P42" s="79">
        <f t="shared" si="7"/>
        <v>0.78947368421052633</v>
      </c>
      <c r="Q42" s="79">
        <f t="shared" si="7"/>
        <v>0.53947368421052633</v>
      </c>
      <c r="R42" s="79">
        <f t="shared" si="7"/>
        <v>0.75</v>
      </c>
      <c r="S42" s="79">
        <f t="shared" si="7"/>
        <v>0.82894736842105265</v>
      </c>
      <c r="T42" s="79">
        <f t="shared" si="7"/>
        <v>0.58725761772853191</v>
      </c>
    </row>
  </sheetData>
  <mergeCells count="9">
    <mergeCell ref="G1:G2"/>
    <mergeCell ref="H1:H2"/>
    <mergeCell ref="T1:T2"/>
    <mergeCell ref="A1:A2"/>
    <mergeCell ref="B1:B2"/>
    <mergeCell ref="C1:C2"/>
    <mergeCell ref="D1:D2"/>
    <mergeCell ref="E1:E2"/>
    <mergeCell ref="F1:F2"/>
  </mergeCells>
  <dataValidations count="4">
    <dataValidation type="list" allowBlank="1" showInputMessage="1" showErrorMessage="1" sqref="I3:J40 L3:M40 P3:S40">
      <formula1>балл2</formula1>
    </dataValidation>
    <dataValidation allowBlank="1" showErrorMessage="1" sqref="E3:G40"/>
    <dataValidation type="list" allowBlank="1" showInputMessage="1" showErrorMessage="1" sqref="K3:K40 N3:O40">
      <formula1>балл1</formula1>
    </dataValidation>
    <dataValidation type="list" allowBlank="1" showInputMessage="1" showErrorMessage="1" sqref="B3">
      <formula1>Название</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Y38"/>
  <sheetViews>
    <sheetView topLeftCell="C1" workbookViewId="0">
      <selection activeCell="W1" sqref="W1:X21"/>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s>
  <sheetData>
    <row r="1" spans="1:25" ht="59.25" customHeight="1"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c r="W1" s="58" t="s">
        <v>158</v>
      </c>
      <c r="X1" s="58" t="s">
        <v>159</v>
      </c>
      <c r="Y1" s="58" t="s">
        <v>160</v>
      </c>
    </row>
    <row r="2" spans="1:25" ht="44.25" customHeight="1"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COUNTIF(T$3:T$36,W2)</f>
        <v>0</v>
      </c>
      <c r="Y2" s="83">
        <f>X2/$X$22</f>
        <v>0</v>
      </c>
    </row>
    <row r="3" spans="1:25" ht="30" customHeight="1" x14ac:dyDescent="0.25">
      <c r="A3" s="3" t="s">
        <v>11</v>
      </c>
      <c r="B3" s="4" t="s">
        <v>26</v>
      </c>
      <c r="C3" s="5">
        <f>VLOOKUP(B3,[5]Списки!$C$1:$E$70,2,FALSE)</f>
        <v>11355</v>
      </c>
      <c r="D3" s="5" t="str">
        <f>VLOOKUP(B3,[5]Списки!$C$1:$E$70,3,FALSE)</f>
        <v>СОШ</v>
      </c>
      <c r="E3" s="6" t="s">
        <v>15</v>
      </c>
      <c r="F3" s="7">
        <v>38</v>
      </c>
      <c r="G3" s="7">
        <v>34</v>
      </c>
      <c r="H3" s="8">
        <f>C3*1000+1</f>
        <v>11355001</v>
      </c>
      <c r="I3" s="9">
        <v>1</v>
      </c>
      <c r="J3" s="9">
        <v>1</v>
      </c>
      <c r="K3" s="9">
        <v>1</v>
      </c>
      <c r="L3" s="9">
        <v>2</v>
      </c>
      <c r="M3" s="9">
        <v>0</v>
      </c>
      <c r="N3" s="9">
        <v>0</v>
      </c>
      <c r="O3" s="9">
        <v>0</v>
      </c>
      <c r="P3" s="9">
        <v>2</v>
      </c>
      <c r="Q3" s="9">
        <v>1</v>
      </c>
      <c r="R3" s="9">
        <v>0</v>
      </c>
      <c r="S3" s="9">
        <v>2</v>
      </c>
      <c r="T3" s="10">
        <f>IF(COUNTBLANK(I3:S3)&gt;=1,"Не писал",SUM(I3:S3))</f>
        <v>10</v>
      </c>
      <c r="W3" s="76">
        <v>1</v>
      </c>
      <c r="X3" s="76">
        <f t="shared" ref="X3:X21" si="0">COUNTIF(T$3:T$36,W3)</f>
        <v>0</v>
      </c>
      <c r="Y3" s="83">
        <f t="shared" ref="Y3:Y21" si="1">X3/$X$22</f>
        <v>0</v>
      </c>
    </row>
    <row r="4" spans="1:25" ht="30" customHeight="1" x14ac:dyDescent="0.25">
      <c r="A4" s="3" t="s">
        <v>11</v>
      </c>
      <c r="B4" s="4" t="str">
        <f t="shared" ref="B4:G19" si="2">B3</f>
        <v>ГБОУ СОШ №355</v>
      </c>
      <c r="C4" s="5">
        <f t="shared" si="2"/>
        <v>11355</v>
      </c>
      <c r="D4" s="5" t="str">
        <f t="shared" si="2"/>
        <v>СОШ</v>
      </c>
      <c r="E4" s="11" t="str">
        <f t="shared" si="2"/>
        <v>5а</v>
      </c>
      <c r="F4" s="7">
        <f t="shared" si="2"/>
        <v>38</v>
      </c>
      <c r="G4" s="7">
        <f t="shared" si="2"/>
        <v>34</v>
      </c>
      <c r="H4" s="8">
        <f>H3+1</f>
        <v>11355002</v>
      </c>
      <c r="I4" s="9">
        <v>0</v>
      </c>
      <c r="J4" s="9">
        <v>0</v>
      </c>
      <c r="K4" s="9">
        <v>0</v>
      </c>
      <c r="L4" s="9">
        <v>1</v>
      </c>
      <c r="M4" s="9">
        <v>0</v>
      </c>
      <c r="N4" s="9">
        <v>1</v>
      </c>
      <c r="O4" s="9">
        <v>0</v>
      </c>
      <c r="P4" s="9">
        <v>0</v>
      </c>
      <c r="Q4" s="9">
        <v>1</v>
      </c>
      <c r="R4" s="9">
        <v>0</v>
      </c>
      <c r="S4" s="9">
        <v>0</v>
      </c>
      <c r="T4" s="10">
        <f t="shared" ref="T4:T20" si="3">IF(COUNTBLANK(I4:S4)&gt;=1,"Не писал",SUM(I4:S4))</f>
        <v>3</v>
      </c>
      <c r="W4" s="76">
        <v>2</v>
      </c>
      <c r="X4" s="76">
        <f t="shared" si="0"/>
        <v>0</v>
      </c>
      <c r="Y4" s="83">
        <f t="shared" si="1"/>
        <v>0</v>
      </c>
    </row>
    <row r="5" spans="1:25" ht="30" customHeight="1" x14ac:dyDescent="0.25">
      <c r="A5" s="3" t="s">
        <v>11</v>
      </c>
      <c r="B5" s="4" t="str">
        <f t="shared" si="2"/>
        <v>ГБОУ СОШ №355</v>
      </c>
      <c r="C5" s="5">
        <f t="shared" si="2"/>
        <v>11355</v>
      </c>
      <c r="D5" s="5" t="str">
        <f t="shared" si="2"/>
        <v>СОШ</v>
      </c>
      <c r="E5" s="11" t="str">
        <f t="shared" si="2"/>
        <v>5а</v>
      </c>
      <c r="F5" s="7">
        <f t="shared" si="2"/>
        <v>38</v>
      </c>
      <c r="G5" s="7">
        <f t="shared" si="2"/>
        <v>34</v>
      </c>
      <c r="H5" s="8">
        <f t="shared" ref="H5:H36" si="4">H4+1</f>
        <v>11355003</v>
      </c>
      <c r="I5" s="9">
        <v>0</v>
      </c>
      <c r="J5" s="9">
        <v>1</v>
      </c>
      <c r="K5" s="9">
        <v>0</v>
      </c>
      <c r="L5" s="9">
        <v>2</v>
      </c>
      <c r="M5" s="9">
        <v>1</v>
      </c>
      <c r="N5" s="9">
        <v>1</v>
      </c>
      <c r="O5" s="9">
        <v>1</v>
      </c>
      <c r="P5" s="9">
        <v>2</v>
      </c>
      <c r="Q5" s="9">
        <v>1</v>
      </c>
      <c r="R5" s="9">
        <v>0</v>
      </c>
      <c r="S5" s="9">
        <v>2</v>
      </c>
      <c r="T5" s="10">
        <f t="shared" si="3"/>
        <v>11</v>
      </c>
      <c r="W5" s="76">
        <v>3</v>
      </c>
      <c r="X5" s="76">
        <f t="shared" si="0"/>
        <v>1</v>
      </c>
      <c r="Y5" s="83">
        <f t="shared" si="1"/>
        <v>2.9411764705882353E-2</v>
      </c>
    </row>
    <row r="6" spans="1:25" ht="30" customHeight="1" x14ac:dyDescent="0.25">
      <c r="A6" s="3" t="s">
        <v>11</v>
      </c>
      <c r="B6" s="4" t="str">
        <f t="shared" si="2"/>
        <v>ГБОУ СОШ №355</v>
      </c>
      <c r="C6" s="5">
        <f t="shared" si="2"/>
        <v>11355</v>
      </c>
      <c r="D6" s="5" t="str">
        <f t="shared" si="2"/>
        <v>СОШ</v>
      </c>
      <c r="E6" s="11" t="str">
        <f t="shared" si="2"/>
        <v>5а</v>
      </c>
      <c r="F6" s="7">
        <f t="shared" si="2"/>
        <v>38</v>
      </c>
      <c r="G6" s="7">
        <f t="shared" si="2"/>
        <v>34</v>
      </c>
      <c r="H6" s="8">
        <f t="shared" si="4"/>
        <v>11355004</v>
      </c>
      <c r="I6" s="9">
        <v>0</v>
      </c>
      <c r="J6" s="9">
        <v>1</v>
      </c>
      <c r="K6" s="9">
        <v>1</v>
      </c>
      <c r="L6" s="9">
        <v>2</v>
      </c>
      <c r="M6" s="9">
        <v>2</v>
      </c>
      <c r="N6" s="9">
        <v>0</v>
      </c>
      <c r="O6" s="9">
        <v>0</v>
      </c>
      <c r="P6" s="9">
        <v>2</v>
      </c>
      <c r="Q6" s="9">
        <v>2</v>
      </c>
      <c r="R6" s="9">
        <v>2</v>
      </c>
      <c r="S6" s="9">
        <v>1</v>
      </c>
      <c r="T6" s="10">
        <f t="shared" si="3"/>
        <v>13</v>
      </c>
      <c r="W6" s="76">
        <v>4</v>
      </c>
      <c r="X6" s="76">
        <f t="shared" si="0"/>
        <v>3</v>
      </c>
      <c r="Y6" s="83">
        <f t="shared" si="1"/>
        <v>8.8235294117647065E-2</v>
      </c>
    </row>
    <row r="7" spans="1:25" ht="30" customHeight="1" x14ac:dyDescent="0.25">
      <c r="A7" s="3" t="s">
        <v>11</v>
      </c>
      <c r="B7" s="4" t="str">
        <f t="shared" si="2"/>
        <v>ГБОУ СОШ №355</v>
      </c>
      <c r="C7" s="5">
        <f t="shared" si="2"/>
        <v>11355</v>
      </c>
      <c r="D7" s="5" t="str">
        <f t="shared" si="2"/>
        <v>СОШ</v>
      </c>
      <c r="E7" s="11" t="str">
        <f t="shared" si="2"/>
        <v>5а</v>
      </c>
      <c r="F7" s="7">
        <f t="shared" si="2"/>
        <v>38</v>
      </c>
      <c r="G7" s="7">
        <f t="shared" si="2"/>
        <v>34</v>
      </c>
      <c r="H7" s="8">
        <f t="shared" si="4"/>
        <v>11355005</v>
      </c>
      <c r="I7" s="9">
        <v>0</v>
      </c>
      <c r="J7" s="9">
        <v>2</v>
      </c>
      <c r="K7" s="9">
        <v>1</v>
      </c>
      <c r="L7" s="9">
        <v>2</v>
      </c>
      <c r="M7" s="9">
        <v>2</v>
      </c>
      <c r="N7" s="9">
        <v>0</v>
      </c>
      <c r="O7" s="9">
        <v>0</v>
      </c>
      <c r="P7" s="9">
        <v>1</v>
      </c>
      <c r="Q7" s="9">
        <v>2</v>
      </c>
      <c r="R7" s="9">
        <v>2</v>
      </c>
      <c r="S7" s="9">
        <v>2</v>
      </c>
      <c r="T7" s="10">
        <f t="shared" si="3"/>
        <v>14</v>
      </c>
      <c r="W7" s="76">
        <v>5</v>
      </c>
      <c r="X7" s="76">
        <f t="shared" si="0"/>
        <v>3</v>
      </c>
      <c r="Y7" s="83">
        <f t="shared" si="1"/>
        <v>8.8235294117647065E-2</v>
      </c>
    </row>
    <row r="8" spans="1:25" ht="30" customHeight="1" x14ac:dyDescent="0.25">
      <c r="A8" s="3" t="s">
        <v>11</v>
      </c>
      <c r="B8" s="4" t="str">
        <f t="shared" si="2"/>
        <v>ГБОУ СОШ №355</v>
      </c>
      <c r="C8" s="5">
        <f t="shared" si="2"/>
        <v>11355</v>
      </c>
      <c r="D8" s="5" t="str">
        <f t="shared" si="2"/>
        <v>СОШ</v>
      </c>
      <c r="E8" s="11" t="str">
        <f t="shared" si="2"/>
        <v>5а</v>
      </c>
      <c r="F8" s="7">
        <f t="shared" si="2"/>
        <v>38</v>
      </c>
      <c r="G8" s="7">
        <f t="shared" si="2"/>
        <v>34</v>
      </c>
      <c r="H8" s="8">
        <f t="shared" si="4"/>
        <v>11355006</v>
      </c>
      <c r="I8" s="9">
        <v>0</v>
      </c>
      <c r="J8" s="9">
        <v>1</v>
      </c>
      <c r="K8" s="9">
        <v>0</v>
      </c>
      <c r="L8" s="9">
        <v>2</v>
      </c>
      <c r="M8" s="9">
        <v>0</v>
      </c>
      <c r="N8" s="9">
        <v>0</v>
      </c>
      <c r="O8" s="9">
        <v>1</v>
      </c>
      <c r="P8" s="9">
        <v>2</v>
      </c>
      <c r="Q8" s="9">
        <v>2</v>
      </c>
      <c r="R8" s="9">
        <v>2</v>
      </c>
      <c r="S8" s="9">
        <v>1</v>
      </c>
      <c r="T8" s="10">
        <f t="shared" si="3"/>
        <v>11</v>
      </c>
      <c r="W8" s="76">
        <v>6</v>
      </c>
      <c r="X8" s="76">
        <f t="shared" si="0"/>
        <v>4</v>
      </c>
      <c r="Y8" s="83">
        <f t="shared" si="1"/>
        <v>0.11764705882352941</v>
      </c>
    </row>
    <row r="9" spans="1:25" ht="30" customHeight="1" x14ac:dyDescent="0.25">
      <c r="A9" s="3" t="s">
        <v>11</v>
      </c>
      <c r="B9" s="4" t="str">
        <f t="shared" si="2"/>
        <v>ГБОУ СОШ №355</v>
      </c>
      <c r="C9" s="5">
        <f t="shared" si="2"/>
        <v>11355</v>
      </c>
      <c r="D9" s="5" t="str">
        <f t="shared" si="2"/>
        <v>СОШ</v>
      </c>
      <c r="E9" s="11" t="str">
        <f t="shared" si="2"/>
        <v>5а</v>
      </c>
      <c r="F9" s="7">
        <f t="shared" si="2"/>
        <v>38</v>
      </c>
      <c r="G9" s="7">
        <f t="shared" si="2"/>
        <v>34</v>
      </c>
      <c r="H9" s="8">
        <f t="shared" si="4"/>
        <v>11355007</v>
      </c>
      <c r="I9" s="9">
        <v>2</v>
      </c>
      <c r="J9" s="9">
        <v>1</v>
      </c>
      <c r="K9" s="9">
        <v>0</v>
      </c>
      <c r="L9" s="9">
        <v>2</v>
      </c>
      <c r="M9" s="9">
        <v>1</v>
      </c>
      <c r="N9" s="9">
        <v>1</v>
      </c>
      <c r="O9" s="9">
        <v>0</v>
      </c>
      <c r="P9" s="9">
        <v>1</v>
      </c>
      <c r="Q9" s="9">
        <v>2</v>
      </c>
      <c r="R9" s="9">
        <v>0</v>
      </c>
      <c r="S9" s="9">
        <v>1</v>
      </c>
      <c r="T9" s="10">
        <f t="shared" si="3"/>
        <v>11</v>
      </c>
      <c r="W9" s="76">
        <v>7</v>
      </c>
      <c r="X9" s="76">
        <f t="shared" si="0"/>
        <v>0</v>
      </c>
      <c r="Y9" s="83">
        <f t="shared" si="1"/>
        <v>0</v>
      </c>
    </row>
    <row r="10" spans="1:25" ht="30" customHeight="1" x14ac:dyDescent="0.25">
      <c r="A10" s="3" t="s">
        <v>11</v>
      </c>
      <c r="B10" s="4" t="str">
        <f t="shared" si="2"/>
        <v>ГБОУ СОШ №355</v>
      </c>
      <c r="C10" s="5">
        <f t="shared" si="2"/>
        <v>11355</v>
      </c>
      <c r="D10" s="5" t="str">
        <f t="shared" si="2"/>
        <v>СОШ</v>
      </c>
      <c r="E10" s="11" t="str">
        <f t="shared" si="2"/>
        <v>5а</v>
      </c>
      <c r="F10" s="7">
        <f t="shared" si="2"/>
        <v>38</v>
      </c>
      <c r="G10" s="7">
        <f t="shared" si="2"/>
        <v>34</v>
      </c>
      <c r="H10" s="8">
        <f t="shared" si="4"/>
        <v>11355008</v>
      </c>
      <c r="I10" s="9">
        <v>0</v>
      </c>
      <c r="J10" s="9">
        <v>1</v>
      </c>
      <c r="K10" s="9">
        <v>0</v>
      </c>
      <c r="L10" s="9">
        <v>2</v>
      </c>
      <c r="M10" s="9">
        <v>1</v>
      </c>
      <c r="N10" s="9">
        <v>1</v>
      </c>
      <c r="O10" s="9">
        <v>0</v>
      </c>
      <c r="P10" s="9">
        <v>1</v>
      </c>
      <c r="Q10" s="9">
        <v>1</v>
      </c>
      <c r="R10" s="9">
        <v>2</v>
      </c>
      <c r="S10" s="9">
        <v>1</v>
      </c>
      <c r="T10" s="10">
        <f t="shared" si="3"/>
        <v>10</v>
      </c>
      <c r="W10" s="76">
        <v>8</v>
      </c>
      <c r="X10" s="76">
        <f t="shared" si="0"/>
        <v>1</v>
      </c>
      <c r="Y10" s="83">
        <f t="shared" si="1"/>
        <v>2.9411764705882353E-2</v>
      </c>
    </row>
    <row r="11" spans="1:25" ht="30" customHeight="1" x14ac:dyDescent="0.25">
      <c r="A11" s="3" t="s">
        <v>11</v>
      </c>
      <c r="B11" s="4" t="str">
        <f t="shared" si="2"/>
        <v>ГБОУ СОШ №355</v>
      </c>
      <c r="C11" s="5">
        <f t="shared" si="2"/>
        <v>11355</v>
      </c>
      <c r="D11" s="5" t="str">
        <f t="shared" si="2"/>
        <v>СОШ</v>
      </c>
      <c r="E11" s="11" t="str">
        <f t="shared" si="2"/>
        <v>5а</v>
      </c>
      <c r="F11" s="7">
        <f t="shared" si="2"/>
        <v>38</v>
      </c>
      <c r="G11" s="7">
        <f t="shared" si="2"/>
        <v>34</v>
      </c>
      <c r="H11" s="8">
        <f t="shared" si="4"/>
        <v>11355009</v>
      </c>
      <c r="I11" s="9">
        <v>0</v>
      </c>
      <c r="J11" s="9">
        <v>0</v>
      </c>
      <c r="K11" s="9">
        <v>0</v>
      </c>
      <c r="L11" s="9">
        <v>1</v>
      </c>
      <c r="M11" s="9">
        <v>1</v>
      </c>
      <c r="N11" s="9">
        <v>0</v>
      </c>
      <c r="O11" s="9">
        <v>0</v>
      </c>
      <c r="P11" s="9">
        <v>1</v>
      </c>
      <c r="Q11" s="9">
        <v>1</v>
      </c>
      <c r="R11" s="9">
        <v>0</v>
      </c>
      <c r="S11" s="9">
        <v>1</v>
      </c>
      <c r="T11" s="10">
        <f t="shared" si="3"/>
        <v>5</v>
      </c>
      <c r="W11" s="76">
        <v>9</v>
      </c>
      <c r="X11" s="76">
        <f t="shared" si="0"/>
        <v>2</v>
      </c>
      <c r="Y11" s="83">
        <f t="shared" si="1"/>
        <v>5.8823529411764705E-2</v>
      </c>
    </row>
    <row r="12" spans="1:25" ht="30" customHeight="1" x14ac:dyDescent="0.25">
      <c r="A12" s="3" t="s">
        <v>11</v>
      </c>
      <c r="B12" s="4" t="str">
        <f t="shared" si="2"/>
        <v>ГБОУ СОШ №355</v>
      </c>
      <c r="C12" s="5">
        <f t="shared" si="2"/>
        <v>11355</v>
      </c>
      <c r="D12" s="5" t="str">
        <f t="shared" si="2"/>
        <v>СОШ</v>
      </c>
      <c r="E12" s="11" t="str">
        <f t="shared" si="2"/>
        <v>5а</v>
      </c>
      <c r="F12" s="7">
        <f t="shared" si="2"/>
        <v>38</v>
      </c>
      <c r="G12" s="7">
        <f t="shared" si="2"/>
        <v>34</v>
      </c>
      <c r="H12" s="8">
        <f t="shared" si="4"/>
        <v>11355010</v>
      </c>
      <c r="I12" s="9">
        <v>0</v>
      </c>
      <c r="J12" s="9">
        <v>0</v>
      </c>
      <c r="K12" s="9">
        <v>0</v>
      </c>
      <c r="L12" s="9">
        <v>1</v>
      </c>
      <c r="M12" s="9">
        <v>1</v>
      </c>
      <c r="N12" s="9">
        <v>0</v>
      </c>
      <c r="O12" s="9">
        <v>0</v>
      </c>
      <c r="P12" s="9">
        <v>1</v>
      </c>
      <c r="Q12" s="9">
        <v>1</v>
      </c>
      <c r="R12" s="9">
        <v>0</v>
      </c>
      <c r="S12" s="9">
        <v>0</v>
      </c>
      <c r="T12" s="10">
        <f t="shared" si="3"/>
        <v>4</v>
      </c>
      <c r="W12" s="76">
        <v>10</v>
      </c>
      <c r="X12" s="76">
        <f t="shared" si="0"/>
        <v>6</v>
      </c>
      <c r="Y12" s="83">
        <f t="shared" si="1"/>
        <v>0.17647058823529413</v>
      </c>
    </row>
    <row r="13" spans="1:25" ht="30" customHeight="1" x14ac:dyDescent="0.25">
      <c r="A13" s="3" t="s">
        <v>11</v>
      </c>
      <c r="B13" s="4" t="str">
        <f t="shared" si="2"/>
        <v>ГБОУ СОШ №355</v>
      </c>
      <c r="C13" s="5">
        <f t="shared" si="2"/>
        <v>11355</v>
      </c>
      <c r="D13" s="5" t="str">
        <f t="shared" si="2"/>
        <v>СОШ</v>
      </c>
      <c r="E13" s="11" t="str">
        <f t="shared" si="2"/>
        <v>5а</v>
      </c>
      <c r="F13" s="7">
        <f t="shared" si="2"/>
        <v>38</v>
      </c>
      <c r="G13" s="7">
        <f t="shared" si="2"/>
        <v>34</v>
      </c>
      <c r="H13" s="8">
        <f t="shared" si="4"/>
        <v>11355011</v>
      </c>
      <c r="I13" s="9">
        <v>1</v>
      </c>
      <c r="J13" s="9">
        <v>1</v>
      </c>
      <c r="K13" s="9">
        <v>1</v>
      </c>
      <c r="L13" s="9">
        <v>2</v>
      </c>
      <c r="M13" s="9">
        <v>1</v>
      </c>
      <c r="N13" s="9">
        <v>1</v>
      </c>
      <c r="O13" s="9">
        <v>1</v>
      </c>
      <c r="P13" s="9">
        <v>2</v>
      </c>
      <c r="Q13" s="9">
        <v>2</v>
      </c>
      <c r="R13" s="9">
        <v>2</v>
      </c>
      <c r="S13" s="9">
        <v>2</v>
      </c>
      <c r="T13" s="10">
        <f t="shared" si="3"/>
        <v>16</v>
      </c>
      <c r="W13" s="76">
        <v>11</v>
      </c>
      <c r="X13" s="76">
        <f t="shared" si="0"/>
        <v>4</v>
      </c>
      <c r="Y13" s="83">
        <f t="shared" si="1"/>
        <v>0.11764705882352941</v>
      </c>
    </row>
    <row r="14" spans="1:25" ht="30" customHeight="1" x14ac:dyDescent="0.25">
      <c r="A14" s="3" t="s">
        <v>11</v>
      </c>
      <c r="B14" s="4" t="str">
        <f t="shared" si="2"/>
        <v>ГБОУ СОШ №355</v>
      </c>
      <c r="C14" s="5">
        <f t="shared" si="2"/>
        <v>11355</v>
      </c>
      <c r="D14" s="5" t="str">
        <f t="shared" si="2"/>
        <v>СОШ</v>
      </c>
      <c r="E14" s="11" t="str">
        <f t="shared" si="2"/>
        <v>5а</v>
      </c>
      <c r="F14" s="7">
        <f t="shared" si="2"/>
        <v>38</v>
      </c>
      <c r="G14" s="7">
        <f t="shared" si="2"/>
        <v>34</v>
      </c>
      <c r="H14" s="8">
        <f t="shared" si="4"/>
        <v>11355012</v>
      </c>
      <c r="I14" s="9">
        <v>1</v>
      </c>
      <c r="J14" s="9">
        <v>2</v>
      </c>
      <c r="K14" s="9">
        <v>1</v>
      </c>
      <c r="L14" s="9">
        <v>2</v>
      </c>
      <c r="M14" s="9">
        <v>0</v>
      </c>
      <c r="N14" s="9">
        <v>1</v>
      </c>
      <c r="O14" s="9">
        <v>0</v>
      </c>
      <c r="P14" s="9">
        <v>2</v>
      </c>
      <c r="Q14" s="9">
        <v>1</v>
      </c>
      <c r="R14" s="9">
        <v>1</v>
      </c>
      <c r="S14" s="9">
        <v>2</v>
      </c>
      <c r="T14" s="10">
        <f t="shared" si="3"/>
        <v>13</v>
      </c>
      <c r="W14" s="76">
        <v>12</v>
      </c>
      <c r="X14" s="76">
        <f t="shared" si="0"/>
        <v>3</v>
      </c>
      <c r="Y14" s="83">
        <f t="shared" si="1"/>
        <v>8.8235294117647065E-2</v>
      </c>
    </row>
    <row r="15" spans="1:25" ht="30" customHeight="1" x14ac:dyDescent="0.25">
      <c r="A15" s="3" t="s">
        <v>11</v>
      </c>
      <c r="B15" s="4" t="str">
        <f t="shared" si="2"/>
        <v>ГБОУ СОШ №355</v>
      </c>
      <c r="C15" s="5">
        <f t="shared" si="2"/>
        <v>11355</v>
      </c>
      <c r="D15" s="5" t="str">
        <f t="shared" si="2"/>
        <v>СОШ</v>
      </c>
      <c r="E15" s="11" t="str">
        <f t="shared" si="2"/>
        <v>5а</v>
      </c>
      <c r="F15" s="7">
        <f t="shared" si="2"/>
        <v>38</v>
      </c>
      <c r="G15" s="7">
        <f t="shared" si="2"/>
        <v>34</v>
      </c>
      <c r="H15" s="8">
        <f t="shared" si="4"/>
        <v>11355013</v>
      </c>
      <c r="I15" s="9">
        <v>0</v>
      </c>
      <c r="J15" s="9">
        <v>2</v>
      </c>
      <c r="K15" s="9">
        <v>1</v>
      </c>
      <c r="L15" s="9">
        <v>2</v>
      </c>
      <c r="M15" s="9">
        <v>1</v>
      </c>
      <c r="N15" s="9">
        <v>1</v>
      </c>
      <c r="O15" s="9">
        <v>0</v>
      </c>
      <c r="P15" s="9">
        <v>2</v>
      </c>
      <c r="Q15" s="9">
        <v>1</v>
      </c>
      <c r="R15" s="9">
        <v>2</v>
      </c>
      <c r="S15" s="9">
        <v>0</v>
      </c>
      <c r="T15" s="10">
        <f t="shared" si="3"/>
        <v>12</v>
      </c>
      <c r="W15" s="76">
        <v>13</v>
      </c>
      <c r="X15" s="76">
        <f t="shared" si="0"/>
        <v>5</v>
      </c>
      <c r="Y15" s="83">
        <f t="shared" si="1"/>
        <v>0.14705882352941177</v>
      </c>
    </row>
    <row r="16" spans="1:25" ht="30" customHeight="1" x14ac:dyDescent="0.25">
      <c r="A16" s="3" t="s">
        <v>11</v>
      </c>
      <c r="B16" s="4" t="str">
        <f t="shared" si="2"/>
        <v>ГБОУ СОШ №355</v>
      </c>
      <c r="C16" s="5">
        <f t="shared" si="2"/>
        <v>11355</v>
      </c>
      <c r="D16" s="5" t="str">
        <f t="shared" si="2"/>
        <v>СОШ</v>
      </c>
      <c r="E16" s="11" t="str">
        <f t="shared" si="2"/>
        <v>5а</v>
      </c>
      <c r="F16" s="7">
        <f t="shared" si="2"/>
        <v>38</v>
      </c>
      <c r="G16" s="7">
        <f t="shared" si="2"/>
        <v>34</v>
      </c>
      <c r="H16" s="8">
        <f t="shared" si="4"/>
        <v>11355014</v>
      </c>
      <c r="I16" s="9">
        <v>0</v>
      </c>
      <c r="J16" s="9">
        <v>1</v>
      </c>
      <c r="K16" s="9">
        <v>1</v>
      </c>
      <c r="L16" s="9">
        <v>2</v>
      </c>
      <c r="M16" s="9">
        <v>1</v>
      </c>
      <c r="N16" s="9">
        <v>1</v>
      </c>
      <c r="O16" s="9">
        <v>1</v>
      </c>
      <c r="P16" s="9">
        <v>2</v>
      </c>
      <c r="Q16" s="9">
        <v>2</v>
      </c>
      <c r="R16" s="9">
        <v>1</v>
      </c>
      <c r="S16" s="9">
        <v>1</v>
      </c>
      <c r="T16" s="10">
        <f t="shared" si="3"/>
        <v>13</v>
      </c>
      <c r="W16" s="76">
        <v>14</v>
      </c>
      <c r="X16" s="76">
        <f t="shared" si="0"/>
        <v>1</v>
      </c>
      <c r="Y16" s="83">
        <f t="shared" si="1"/>
        <v>2.9411764705882353E-2</v>
      </c>
    </row>
    <row r="17" spans="1:25" ht="30" customHeight="1" x14ac:dyDescent="0.25">
      <c r="A17" s="3" t="s">
        <v>11</v>
      </c>
      <c r="B17" s="4" t="str">
        <f t="shared" si="2"/>
        <v>ГБОУ СОШ №355</v>
      </c>
      <c r="C17" s="5">
        <f t="shared" si="2"/>
        <v>11355</v>
      </c>
      <c r="D17" s="5" t="str">
        <f t="shared" si="2"/>
        <v>СОШ</v>
      </c>
      <c r="E17" s="11" t="str">
        <f t="shared" si="2"/>
        <v>5а</v>
      </c>
      <c r="F17" s="7">
        <f t="shared" si="2"/>
        <v>38</v>
      </c>
      <c r="G17" s="7">
        <f t="shared" si="2"/>
        <v>34</v>
      </c>
      <c r="H17" s="8">
        <f t="shared" si="4"/>
        <v>11355015</v>
      </c>
      <c r="I17" s="9">
        <v>0</v>
      </c>
      <c r="J17" s="9">
        <v>1</v>
      </c>
      <c r="K17" s="9">
        <v>0</v>
      </c>
      <c r="L17" s="9">
        <v>2</v>
      </c>
      <c r="M17" s="9">
        <v>0</v>
      </c>
      <c r="N17" s="9">
        <v>0</v>
      </c>
      <c r="O17" s="9">
        <v>0</v>
      </c>
      <c r="P17" s="9">
        <v>2</v>
      </c>
      <c r="Q17" s="9">
        <v>2</v>
      </c>
      <c r="R17" s="9">
        <v>1</v>
      </c>
      <c r="S17" s="9">
        <v>2</v>
      </c>
      <c r="T17" s="10">
        <f t="shared" si="3"/>
        <v>10</v>
      </c>
      <c r="W17" s="76">
        <v>15</v>
      </c>
      <c r="X17" s="76">
        <f t="shared" si="0"/>
        <v>0</v>
      </c>
      <c r="Y17" s="83">
        <f t="shared" si="1"/>
        <v>0</v>
      </c>
    </row>
    <row r="18" spans="1:25" ht="30" customHeight="1" x14ac:dyDescent="0.25">
      <c r="A18" s="3" t="s">
        <v>11</v>
      </c>
      <c r="B18" s="4" t="str">
        <f t="shared" si="2"/>
        <v>ГБОУ СОШ №355</v>
      </c>
      <c r="C18" s="5">
        <f t="shared" si="2"/>
        <v>11355</v>
      </c>
      <c r="D18" s="5" t="str">
        <f t="shared" si="2"/>
        <v>СОШ</v>
      </c>
      <c r="E18" s="11" t="str">
        <f t="shared" si="2"/>
        <v>5а</v>
      </c>
      <c r="F18" s="7">
        <f t="shared" si="2"/>
        <v>38</v>
      </c>
      <c r="G18" s="7">
        <f t="shared" si="2"/>
        <v>34</v>
      </c>
      <c r="H18" s="8">
        <f t="shared" si="4"/>
        <v>11355016</v>
      </c>
      <c r="I18" s="9">
        <v>0</v>
      </c>
      <c r="J18" s="9">
        <v>1</v>
      </c>
      <c r="K18" s="9">
        <v>1</v>
      </c>
      <c r="L18" s="9">
        <v>2</v>
      </c>
      <c r="M18" s="9">
        <v>1</v>
      </c>
      <c r="N18" s="9">
        <v>0</v>
      </c>
      <c r="O18" s="9">
        <v>0</v>
      </c>
      <c r="P18" s="9">
        <v>1</v>
      </c>
      <c r="Q18" s="9">
        <v>1</v>
      </c>
      <c r="R18" s="9">
        <v>1</v>
      </c>
      <c r="S18" s="9">
        <v>1</v>
      </c>
      <c r="T18" s="10">
        <f t="shared" si="3"/>
        <v>9</v>
      </c>
      <c r="W18" s="76">
        <v>16</v>
      </c>
      <c r="X18" s="76">
        <f t="shared" si="0"/>
        <v>1</v>
      </c>
      <c r="Y18" s="83">
        <f t="shared" si="1"/>
        <v>2.9411764705882353E-2</v>
      </c>
    </row>
    <row r="19" spans="1:25" ht="30" customHeight="1" x14ac:dyDescent="0.25">
      <c r="A19" s="3" t="s">
        <v>11</v>
      </c>
      <c r="B19" s="4" t="str">
        <f t="shared" si="2"/>
        <v>ГБОУ СОШ №355</v>
      </c>
      <c r="C19" s="5">
        <f t="shared" si="2"/>
        <v>11355</v>
      </c>
      <c r="D19" s="5" t="str">
        <f t="shared" si="2"/>
        <v>СОШ</v>
      </c>
      <c r="E19" s="11" t="str">
        <f t="shared" si="2"/>
        <v>5а</v>
      </c>
      <c r="F19" s="7">
        <f t="shared" si="2"/>
        <v>38</v>
      </c>
      <c r="G19" s="7">
        <f t="shared" si="2"/>
        <v>34</v>
      </c>
      <c r="H19" s="8">
        <f t="shared" si="4"/>
        <v>11355017</v>
      </c>
      <c r="I19" s="9">
        <v>2</v>
      </c>
      <c r="J19" s="9">
        <v>1</v>
      </c>
      <c r="K19" s="9">
        <v>1</v>
      </c>
      <c r="L19" s="9">
        <v>2</v>
      </c>
      <c r="M19" s="9">
        <v>1</v>
      </c>
      <c r="N19" s="9">
        <v>0</v>
      </c>
      <c r="O19" s="9">
        <v>0</v>
      </c>
      <c r="P19" s="9">
        <v>2</v>
      </c>
      <c r="Q19" s="9">
        <v>1</v>
      </c>
      <c r="R19" s="9">
        <v>1</v>
      </c>
      <c r="S19" s="9">
        <v>1</v>
      </c>
      <c r="T19" s="10">
        <f t="shared" si="3"/>
        <v>12</v>
      </c>
      <c r="W19" s="76">
        <v>17</v>
      </c>
      <c r="X19" s="76">
        <f t="shared" si="0"/>
        <v>0</v>
      </c>
      <c r="Y19" s="83">
        <f t="shared" si="1"/>
        <v>0</v>
      </c>
    </row>
    <row r="20" spans="1:25" ht="30" customHeight="1" x14ac:dyDescent="0.25">
      <c r="A20" s="3" t="s">
        <v>11</v>
      </c>
      <c r="B20" s="4" t="str">
        <f t="shared" ref="B20:G35" si="5">B19</f>
        <v>ГБОУ СОШ №355</v>
      </c>
      <c r="C20" s="5">
        <f t="shared" si="5"/>
        <v>11355</v>
      </c>
      <c r="D20" s="5" t="str">
        <f t="shared" si="5"/>
        <v>СОШ</v>
      </c>
      <c r="E20" s="11" t="str">
        <f t="shared" si="5"/>
        <v>5а</v>
      </c>
      <c r="F20" s="7">
        <f t="shared" si="5"/>
        <v>38</v>
      </c>
      <c r="G20" s="7">
        <f t="shared" si="5"/>
        <v>34</v>
      </c>
      <c r="H20" s="8">
        <f t="shared" si="4"/>
        <v>11355018</v>
      </c>
      <c r="I20" s="9">
        <v>0</v>
      </c>
      <c r="J20" s="9">
        <v>1</v>
      </c>
      <c r="K20" s="9">
        <v>0</v>
      </c>
      <c r="L20" s="9">
        <v>2</v>
      </c>
      <c r="M20" s="9">
        <v>0</v>
      </c>
      <c r="N20" s="9">
        <v>0</v>
      </c>
      <c r="O20" s="9">
        <v>0</v>
      </c>
      <c r="P20" s="9">
        <v>1</v>
      </c>
      <c r="Q20" s="9">
        <v>2</v>
      </c>
      <c r="R20" s="9">
        <v>0</v>
      </c>
      <c r="S20" s="9">
        <v>0</v>
      </c>
      <c r="T20" s="10">
        <f t="shared" si="3"/>
        <v>6</v>
      </c>
      <c r="W20" s="76">
        <v>18</v>
      </c>
      <c r="X20" s="76">
        <f t="shared" si="0"/>
        <v>0</v>
      </c>
      <c r="Y20" s="83">
        <f t="shared" si="1"/>
        <v>0</v>
      </c>
    </row>
    <row r="21" spans="1:25" ht="30" customHeight="1" x14ac:dyDescent="0.25">
      <c r="A21" s="3" t="s">
        <v>11</v>
      </c>
      <c r="B21" s="4" t="str">
        <f t="shared" si="5"/>
        <v>ГБОУ СОШ №355</v>
      </c>
      <c r="C21" s="5">
        <f t="shared" si="5"/>
        <v>11355</v>
      </c>
      <c r="D21" s="5" t="str">
        <f t="shared" si="5"/>
        <v>СОШ</v>
      </c>
      <c r="E21" s="13" t="s">
        <v>16</v>
      </c>
      <c r="F21" s="7">
        <v>38</v>
      </c>
      <c r="G21" s="7">
        <v>34</v>
      </c>
      <c r="H21" s="8">
        <f t="shared" si="4"/>
        <v>11355019</v>
      </c>
      <c r="I21" s="9">
        <v>1</v>
      </c>
      <c r="J21" s="9">
        <v>1</v>
      </c>
      <c r="K21" s="9">
        <v>1</v>
      </c>
      <c r="L21" s="9">
        <v>2</v>
      </c>
      <c r="M21" s="9">
        <v>1</v>
      </c>
      <c r="N21" s="9">
        <v>1</v>
      </c>
      <c r="O21" s="9">
        <v>1</v>
      </c>
      <c r="P21" s="9">
        <v>1</v>
      </c>
      <c r="Q21" s="9">
        <v>1</v>
      </c>
      <c r="R21" s="9">
        <v>1</v>
      </c>
      <c r="S21" s="9">
        <v>2</v>
      </c>
      <c r="T21" s="10">
        <f>IF(COUNTBLANK(I21:S21)&gt;=1,"Не писал",SUM(I21:S21))</f>
        <v>13</v>
      </c>
      <c r="W21" s="76">
        <v>19</v>
      </c>
      <c r="X21" s="76">
        <f t="shared" si="0"/>
        <v>0</v>
      </c>
      <c r="Y21" s="83">
        <f t="shared" si="1"/>
        <v>0</v>
      </c>
    </row>
    <row r="22" spans="1:25" ht="30" customHeight="1" x14ac:dyDescent="0.25">
      <c r="A22" s="3" t="s">
        <v>11</v>
      </c>
      <c r="B22" s="4" t="str">
        <f t="shared" si="5"/>
        <v>ГБОУ СОШ №355</v>
      </c>
      <c r="C22" s="5">
        <f t="shared" si="5"/>
        <v>11355</v>
      </c>
      <c r="D22" s="5" t="str">
        <f t="shared" si="5"/>
        <v>СОШ</v>
      </c>
      <c r="E22" s="11" t="str">
        <f t="shared" si="5"/>
        <v>5б</v>
      </c>
      <c r="F22" s="7">
        <f t="shared" si="5"/>
        <v>38</v>
      </c>
      <c r="G22" s="7">
        <f t="shared" si="5"/>
        <v>34</v>
      </c>
      <c r="H22" s="8">
        <f t="shared" si="4"/>
        <v>11355020</v>
      </c>
      <c r="I22" s="9">
        <v>0</v>
      </c>
      <c r="J22" s="9">
        <v>0</v>
      </c>
      <c r="K22" s="9">
        <v>0</v>
      </c>
      <c r="L22" s="9">
        <v>2</v>
      </c>
      <c r="M22" s="9">
        <v>0</v>
      </c>
      <c r="N22" s="9">
        <v>0</v>
      </c>
      <c r="O22" s="9">
        <v>0</v>
      </c>
      <c r="P22" s="9">
        <v>2</v>
      </c>
      <c r="Q22" s="9">
        <v>1</v>
      </c>
      <c r="R22" s="9">
        <v>2</v>
      </c>
      <c r="S22" s="9">
        <v>1</v>
      </c>
      <c r="T22" s="10">
        <f t="shared" ref="T22:T36" si="6">IF(COUNTBLANK(I22:S22)&gt;=1,"Не писал",SUM(I22:S22))</f>
        <v>8</v>
      </c>
      <c r="W22" s="58"/>
      <c r="X22" s="58">
        <f>SUM(X2:X21)</f>
        <v>34</v>
      </c>
      <c r="Y22" s="58"/>
    </row>
    <row r="23" spans="1:25" ht="30" customHeight="1" x14ac:dyDescent="0.25">
      <c r="A23" s="3" t="s">
        <v>11</v>
      </c>
      <c r="B23" s="4" t="str">
        <f t="shared" si="5"/>
        <v>ГБОУ СОШ №355</v>
      </c>
      <c r="C23" s="5">
        <f t="shared" si="5"/>
        <v>11355</v>
      </c>
      <c r="D23" s="5" t="str">
        <f t="shared" si="5"/>
        <v>СОШ</v>
      </c>
      <c r="E23" s="11" t="str">
        <f t="shared" si="5"/>
        <v>5б</v>
      </c>
      <c r="F23" s="7">
        <f t="shared" si="5"/>
        <v>38</v>
      </c>
      <c r="G23" s="7">
        <f t="shared" si="5"/>
        <v>34</v>
      </c>
      <c r="H23" s="8">
        <f t="shared" si="4"/>
        <v>11355021</v>
      </c>
      <c r="I23" s="9">
        <v>0</v>
      </c>
      <c r="J23" s="9">
        <v>1</v>
      </c>
      <c r="K23" s="9">
        <v>1</v>
      </c>
      <c r="L23" s="9">
        <v>2</v>
      </c>
      <c r="M23" s="9">
        <v>0</v>
      </c>
      <c r="N23" s="9">
        <v>0</v>
      </c>
      <c r="O23" s="9">
        <v>0</v>
      </c>
      <c r="P23" s="9">
        <v>0</v>
      </c>
      <c r="Q23" s="9">
        <v>0</v>
      </c>
      <c r="R23" s="9">
        <v>0</v>
      </c>
      <c r="S23" s="9">
        <v>0</v>
      </c>
      <c r="T23" s="10">
        <f t="shared" si="6"/>
        <v>4</v>
      </c>
    </row>
    <row r="24" spans="1:25" ht="30" customHeight="1" x14ac:dyDescent="0.25">
      <c r="A24" s="3" t="s">
        <v>11</v>
      </c>
      <c r="B24" s="4" t="str">
        <f t="shared" si="5"/>
        <v>ГБОУ СОШ №355</v>
      </c>
      <c r="C24" s="5">
        <f t="shared" si="5"/>
        <v>11355</v>
      </c>
      <c r="D24" s="5" t="str">
        <f t="shared" si="5"/>
        <v>СОШ</v>
      </c>
      <c r="E24" s="11" t="str">
        <f t="shared" si="5"/>
        <v>5б</v>
      </c>
      <c r="F24" s="7">
        <f t="shared" si="5"/>
        <v>38</v>
      </c>
      <c r="G24" s="7">
        <f t="shared" si="5"/>
        <v>34</v>
      </c>
      <c r="H24" s="8">
        <f t="shared" si="4"/>
        <v>11355022</v>
      </c>
      <c r="I24" s="9">
        <v>0</v>
      </c>
      <c r="J24" s="9">
        <v>1</v>
      </c>
      <c r="K24" s="9">
        <v>0</v>
      </c>
      <c r="L24" s="9">
        <v>1</v>
      </c>
      <c r="M24" s="9">
        <v>0</v>
      </c>
      <c r="N24" s="9">
        <v>1</v>
      </c>
      <c r="O24" s="9">
        <v>0</v>
      </c>
      <c r="P24" s="9">
        <v>0</v>
      </c>
      <c r="Q24" s="9">
        <v>1</v>
      </c>
      <c r="R24" s="9">
        <v>0</v>
      </c>
      <c r="S24" s="9">
        <v>1</v>
      </c>
      <c r="T24" s="10">
        <f t="shared" si="6"/>
        <v>5</v>
      </c>
    </row>
    <row r="25" spans="1:25" ht="30" customHeight="1" x14ac:dyDescent="0.25">
      <c r="A25" s="3" t="s">
        <v>11</v>
      </c>
      <c r="B25" s="4" t="str">
        <f t="shared" si="5"/>
        <v>ГБОУ СОШ №355</v>
      </c>
      <c r="C25" s="5">
        <f t="shared" si="5"/>
        <v>11355</v>
      </c>
      <c r="D25" s="5" t="str">
        <f t="shared" si="5"/>
        <v>СОШ</v>
      </c>
      <c r="E25" s="11" t="str">
        <f t="shared" si="5"/>
        <v>5б</v>
      </c>
      <c r="F25" s="7">
        <f t="shared" si="5"/>
        <v>38</v>
      </c>
      <c r="G25" s="7">
        <f t="shared" si="5"/>
        <v>34</v>
      </c>
      <c r="H25" s="8">
        <f t="shared" si="4"/>
        <v>11355023</v>
      </c>
      <c r="I25" s="9">
        <v>0</v>
      </c>
      <c r="J25" s="9">
        <v>0</v>
      </c>
      <c r="K25" s="9">
        <v>0</v>
      </c>
      <c r="L25" s="9">
        <v>1</v>
      </c>
      <c r="M25" s="9">
        <v>0</v>
      </c>
      <c r="N25" s="9">
        <v>0</v>
      </c>
      <c r="O25" s="9">
        <v>0</v>
      </c>
      <c r="P25" s="9">
        <v>1</v>
      </c>
      <c r="Q25" s="9">
        <v>1</v>
      </c>
      <c r="R25" s="9">
        <v>0</v>
      </c>
      <c r="S25" s="9">
        <v>2</v>
      </c>
      <c r="T25" s="10">
        <f t="shared" si="6"/>
        <v>5</v>
      </c>
    </row>
    <row r="26" spans="1:25" ht="30" customHeight="1" x14ac:dyDescent="0.25">
      <c r="A26" s="3" t="s">
        <v>11</v>
      </c>
      <c r="B26" s="4" t="str">
        <f t="shared" si="5"/>
        <v>ГБОУ СОШ №355</v>
      </c>
      <c r="C26" s="5">
        <f t="shared" si="5"/>
        <v>11355</v>
      </c>
      <c r="D26" s="5" t="str">
        <f t="shared" si="5"/>
        <v>СОШ</v>
      </c>
      <c r="E26" s="11" t="str">
        <f t="shared" si="5"/>
        <v>5б</v>
      </c>
      <c r="F26" s="7">
        <f t="shared" si="5"/>
        <v>38</v>
      </c>
      <c r="G26" s="7">
        <f t="shared" si="5"/>
        <v>34</v>
      </c>
      <c r="H26" s="8">
        <f t="shared" si="4"/>
        <v>11355024</v>
      </c>
      <c r="I26" s="9">
        <v>0</v>
      </c>
      <c r="J26" s="9">
        <v>1</v>
      </c>
      <c r="K26" s="9">
        <v>0</v>
      </c>
      <c r="L26" s="9">
        <v>2</v>
      </c>
      <c r="M26" s="9">
        <v>0</v>
      </c>
      <c r="N26" s="9">
        <v>1</v>
      </c>
      <c r="O26" s="9">
        <v>0</v>
      </c>
      <c r="P26" s="9">
        <v>2</v>
      </c>
      <c r="Q26" s="9">
        <v>1</v>
      </c>
      <c r="R26" s="9">
        <v>0</v>
      </c>
      <c r="S26" s="9">
        <v>2</v>
      </c>
      <c r="T26" s="10">
        <f t="shared" si="6"/>
        <v>9</v>
      </c>
    </row>
    <row r="27" spans="1:25" ht="30" customHeight="1" x14ac:dyDescent="0.25">
      <c r="A27" s="3" t="s">
        <v>11</v>
      </c>
      <c r="B27" s="4" t="str">
        <f t="shared" si="5"/>
        <v>ГБОУ СОШ №355</v>
      </c>
      <c r="C27" s="5">
        <f t="shared" si="5"/>
        <v>11355</v>
      </c>
      <c r="D27" s="5" t="str">
        <f t="shared" si="5"/>
        <v>СОШ</v>
      </c>
      <c r="E27" s="11" t="str">
        <f t="shared" si="5"/>
        <v>5б</v>
      </c>
      <c r="F27" s="7">
        <f t="shared" si="5"/>
        <v>38</v>
      </c>
      <c r="G27" s="7">
        <f t="shared" si="5"/>
        <v>34</v>
      </c>
      <c r="H27" s="8">
        <f t="shared" si="4"/>
        <v>11355025</v>
      </c>
      <c r="I27" s="9">
        <v>0</v>
      </c>
      <c r="J27" s="9">
        <v>0</v>
      </c>
      <c r="K27" s="9">
        <v>0</v>
      </c>
      <c r="L27" s="9">
        <v>2</v>
      </c>
      <c r="M27" s="9">
        <v>1</v>
      </c>
      <c r="N27" s="9">
        <v>0</v>
      </c>
      <c r="O27" s="9">
        <v>0</v>
      </c>
      <c r="P27" s="9">
        <v>2</v>
      </c>
      <c r="Q27" s="9">
        <v>1</v>
      </c>
      <c r="R27" s="9">
        <v>0</v>
      </c>
      <c r="S27" s="9">
        <v>0</v>
      </c>
      <c r="T27" s="10">
        <f t="shared" si="6"/>
        <v>6</v>
      </c>
    </row>
    <row r="28" spans="1:25" ht="30" customHeight="1" x14ac:dyDescent="0.25">
      <c r="A28" s="3" t="s">
        <v>11</v>
      </c>
      <c r="B28" s="4" t="str">
        <f t="shared" si="5"/>
        <v>ГБОУ СОШ №355</v>
      </c>
      <c r="C28" s="5">
        <f t="shared" si="5"/>
        <v>11355</v>
      </c>
      <c r="D28" s="5" t="str">
        <f t="shared" si="5"/>
        <v>СОШ</v>
      </c>
      <c r="E28" s="11" t="str">
        <f t="shared" si="5"/>
        <v>5б</v>
      </c>
      <c r="F28" s="7">
        <f t="shared" si="5"/>
        <v>38</v>
      </c>
      <c r="G28" s="7">
        <f t="shared" si="5"/>
        <v>34</v>
      </c>
      <c r="H28" s="8">
        <f t="shared" si="4"/>
        <v>11355026</v>
      </c>
      <c r="I28" s="9">
        <v>0</v>
      </c>
      <c r="J28" s="9">
        <v>1</v>
      </c>
      <c r="K28" s="9">
        <v>1</v>
      </c>
      <c r="L28" s="9">
        <v>2</v>
      </c>
      <c r="M28" s="9">
        <v>1</v>
      </c>
      <c r="N28" s="9">
        <v>1</v>
      </c>
      <c r="O28" s="9">
        <v>0</v>
      </c>
      <c r="P28" s="9">
        <v>2</v>
      </c>
      <c r="Q28" s="9">
        <v>1</v>
      </c>
      <c r="R28" s="9">
        <v>1</v>
      </c>
      <c r="S28" s="9">
        <v>0</v>
      </c>
      <c r="T28" s="10">
        <f t="shared" si="6"/>
        <v>10</v>
      </c>
    </row>
    <row r="29" spans="1:25" ht="30" customHeight="1" x14ac:dyDescent="0.25">
      <c r="A29" s="3" t="s">
        <v>11</v>
      </c>
      <c r="B29" s="4" t="str">
        <f t="shared" si="5"/>
        <v>ГБОУ СОШ №355</v>
      </c>
      <c r="C29" s="5">
        <f t="shared" si="5"/>
        <v>11355</v>
      </c>
      <c r="D29" s="5" t="str">
        <f t="shared" si="5"/>
        <v>СОШ</v>
      </c>
      <c r="E29" s="11" t="str">
        <f t="shared" si="5"/>
        <v>5б</v>
      </c>
      <c r="F29" s="7">
        <f t="shared" si="5"/>
        <v>38</v>
      </c>
      <c r="G29" s="7">
        <f t="shared" si="5"/>
        <v>34</v>
      </c>
      <c r="H29" s="8">
        <f t="shared" si="4"/>
        <v>11355027</v>
      </c>
      <c r="I29" s="9">
        <v>0</v>
      </c>
      <c r="J29" s="9">
        <v>1</v>
      </c>
      <c r="K29" s="9">
        <v>1</v>
      </c>
      <c r="L29" s="9">
        <v>2</v>
      </c>
      <c r="M29" s="9">
        <v>1</v>
      </c>
      <c r="N29" s="9">
        <v>1</v>
      </c>
      <c r="O29" s="9">
        <v>0</v>
      </c>
      <c r="P29" s="9">
        <v>0</v>
      </c>
      <c r="Q29" s="9">
        <v>0</v>
      </c>
      <c r="R29" s="9">
        <v>2</v>
      </c>
      <c r="S29" s="9">
        <v>2</v>
      </c>
      <c r="T29" s="10">
        <f t="shared" si="6"/>
        <v>10</v>
      </c>
    </row>
    <row r="30" spans="1:25" ht="30" customHeight="1" x14ac:dyDescent="0.25">
      <c r="A30" s="3" t="s">
        <v>11</v>
      </c>
      <c r="B30" s="4" t="str">
        <f t="shared" si="5"/>
        <v>ГБОУ СОШ №355</v>
      </c>
      <c r="C30" s="5">
        <f t="shared" si="5"/>
        <v>11355</v>
      </c>
      <c r="D30" s="5" t="str">
        <f t="shared" si="5"/>
        <v>СОШ</v>
      </c>
      <c r="E30" s="11" t="str">
        <f t="shared" si="5"/>
        <v>5б</v>
      </c>
      <c r="F30" s="7">
        <f t="shared" si="5"/>
        <v>38</v>
      </c>
      <c r="G30" s="7">
        <f t="shared" si="5"/>
        <v>34</v>
      </c>
      <c r="H30" s="8">
        <f t="shared" si="4"/>
        <v>11355028</v>
      </c>
      <c r="I30" s="9">
        <v>0</v>
      </c>
      <c r="J30" s="9">
        <v>1</v>
      </c>
      <c r="K30" s="9">
        <v>0</v>
      </c>
      <c r="L30" s="9">
        <v>2</v>
      </c>
      <c r="M30" s="9">
        <v>1</v>
      </c>
      <c r="N30" s="9">
        <v>0</v>
      </c>
      <c r="O30" s="9">
        <v>0</v>
      </c>
      <c r="P30" s="9">
        <v>1</v>
      </c>
      <c r="Q30" s="9">
        <v>0</v>
      </c>
      <c r="R30" s="9">
        <v>1</v>
      </c>
      <c r="S30" s="9">
        <v>0</v>
      </c>
      <c r="T30" s="10">
        <f t="shared" si="6"/>
        <v>6</v>
      </c>
    </row>
    <row r="31" spans="1:25" ht="30" customHeight="1" x14ac:dyDescent="0.25">
      <c r="A31" s="3" t="s">
        <v>11</v>
      </c>
      <c r="B31" s="4" t="str">
        <f t="shared" si="5"/>
        <v>ГБОУ СОШ №355</v>
      </c>
      <c r="C31" s="5">
        <f t="shared" si="5"/>
        <v>11355</v>
      </c>
      <c r="D31" s="5" t="str">
        <f t="shared" si="5"/>
        <v>СОШ</v>
      </c>
      <c r="E31" s="11" t="str">
        <f t="shared" si="5"/>
        <v>5б</v>
      </c>
      <c r="F31" s="7">
        <f t="shared" si="5"/>
        <v>38</v>
      </c>
      <c r="G31" s="7">
        <f t="shared" si="5"/>
        <v>34</v>
      </c>
      <c r="H31" s="8">
        <f t="shared" si="4"/>
        <v>11355029</v>
      </c>
      <c r="I31" s="9">
        <v>0</v>
      </c>
      <c r="J31" s="9">
        <v>0</v>
      </c>
      <c r="K31" s="9">
        <v>0</v>
      </c>
      <c r="L31" s="9">
        <v>2</v>
      </c>
      <c r="M31" s="9">
        <v>1</v>
      </c>
      <c r="N31" s="9">
        <v>1</v>
      </c>
      <c r="O31" s="9">
        <v>0</v>
      </c>
      <c r="P31" s="9">
        <v>1</v>
      </c>
      <c r="Q31" s="9">
        <v>1</v>
      </c>
      <c r="R31" s="9">
        <v>0</v>
      </c>
      <c r="S31" s="9">
        <v>0</v>
      </c>
      <c r="T31" s="10">
        <f t="shared" si="6"/>
        <v>6</v>
      </c>
    </row>
    <row r="32" spans="1:25" ht="30" customHeight="1" x14ac:dyDescent="0.25">
      <c r="A32" s="3" t="s">
        <v>11</v>
      </c>
      <c r="B32" s="4" t="str">
        <f t="shared" si="5"/>
        <v>ГБОУ СОШ №355</v>
      </c>
      <c r="C32" s="5">
        <f t="shared" si="5"/>
        <v>11355</v>
      </c>
      <c r="D32" s="5" t="str">
        <f t="shared" si="5"/>
        <v>СОШ</v>
      </c>
      <c r="E32" s="11" t="str">
        <f t="shared" si="5"/>
        <v>5б</v>
      </c>
      <c r="F32" s="7">
        <f t="shared" si="5"/>
        <v>38</v>
      </c>
      <c r="G32" s="7">
        <f t="shared" si="5"/>
        <v>34</v>
      </c>
      <c r="H32" s="8">
        <f t="shared" si="4"/>
        <v>11355030</v>
      </c>
      <c r="I32" s="9">
        <v>0</v>
      </c>
      <c r="J32" s="9">
        <v>1</v>
      </c>
      <c r="K32" s="9">
        <v>1</v>
      </c>
      <c r="L32" s="9">
        <v>1</v>
      </c>
      <c r="M32" s="9">
        <v>0</v>
      </c>
      <c r="N32" s="9">
        <v>0</v>
      </c>
      <c r="O32" s="9">
        <v>0</v>
      </c>
      <c r="P32" s="9">
        <v>0</v>
      </c>
      <c r="Q32" s="9">
        <v>0</v>
      </c>
      <c r="R32" s="9">
        <v>0</v>
      </c>
      <c r="S32" s="9">
        <v>1</v>
      </c>
      <c r="T32" s="10">
        <f t="shared" si="6"/>
        <v>4</v>
      </c>
    </row>
    <row r="33" spans="1:20" ht="30" customHeight="1" x14ac:dyDescent="0.25">
      <c r="A33" s="3" t="s">
        <v>11</v>
      </c>
      <c r="B33" s="4" t="str">
        <f t="shared" si="5"/>
        <v>ГБОУ СОШ №355</v>
      </c>
      <c r="C33" s="5">
        <f t="shared" si="5"/>
        <v>11355</v>
      </c>
      <c r="D33" s="5" t="str">
        <f t="shared" si="5"/>
        <v>СОШ</v>
      </c>
      <c r="E33" s="11" t="str">
        <f t="shared" si="5"/>
        <v>5б</v>
      </c>
      <c r="F33" s="7">
        <f t="shared" si="5"/>
        <v>38</v>
      </c>
      <c r="G33" s="7">
        <f t="shared" si="5"/>
        <v>34</v>
      </c>
      <c r="H33" s="8">
        <f t="shared" si="4"/>
        <v>11355031</v>
      </c>
      <c r="I33" s="9">
        <v>0</v>
      </c>
      <c r="J33" s="9">
        <v>1</v>
      </c>
      <c r="K33" s="9">
        <v>0</v>
      </c>
      <c r="L33" s="9">
        <v>2</v>
      </c>
      <c r="M33" s="9">
        <v>1</v>
      </c>
      <c r="N33" s="9">
        <v>1</v>
      </c>
      <c r="O33" s="9">
        <v>0</v>
      </c>
      <c r="P33" s="9">
        <v>2</v>
      </c>
      <c r="Q33" s="9">
        <v>2</v>
      </c>
      <c r="R33" s="9">
        <v>0</v>
      </c>
      <c r="S33" s="9">
        <v>2</v>
      </c>
      <c r="T33" s="10">
        <f t="shared" si="6"/>
        <v>11</v>
      </c>
    </row>
    <row r="34" spans="1:20" ht="30" customHeight="1" x14ac:dyDescent="0.25">
      <c r="A34" s="3" t="s">
        <v>11</v>
      </c>
      <c r="B34" s="4" t="str">
        <f t="shared" si="5"/>
        <v>ГБОУ СОШ №355</v>
      </c>
      <c r="C34" s="5">
        <f t="shared" si="5"/>
        <v>11355</v>
      </c>
      <c r="D34" s="5" t="str">
        <f t="shared" si="5"/>
        <v>СОШ</v>
      </c>
      <c r="E34" s="11" t="str">
        <f t="shared" si="5"/>
        <v>5б</v>
      </c>
      <c r="F34" s="7">
        <f t="shared" si="5"/>
        <v>38</v>
      </c>
      <c r="G34" s="7">
        <f t="shared" si="5"/>
        <v>34</v>
      </c>
      <c r="H34" s="8">
        <f t="shared" si="4"/>
        <v>11355032</v>
      </c>
      <c r="I34" s="9">
        <v>2</v>
      </c>
      <c r="J34" s="9">
        <v>1</v>
      </c>
      <c r="K34" s="9">
        <v>0</v>
      </c>
      <c r="L34" s="9">
        <v>1</v>
      </c>
      <c r="M34" s="9">
        <v>1</v>
      </c>
      <c r="N34" s="9">
        <v>1</v>
      </c>
      <c r="O34" s="9">
        <v>0</v>
      </c>
      <c r="P34" s="9">
        <v>2</v>
      </c>
      <c r="Q34" s="9">
        <v>1</v>
      </c>
      <c r="R34" s="9">
        <v>2</v>
      </c>
      <c r="S34" s="9">
        <v>2</v>
      </c>
      <c r="T34" s="10">
        <f t="shared" si="6"/>
        <v>13</v>
      </c>
    </row>
    <row r="35" spans="1:20" ht="30" customHeight="1" x14ac:dyDescent="0.25">
      <c r="A35" s="3" t="s">
        <v>11</v>
      </c>
      <c r="B35" s="4" t="str">
        <f t="shared" si="5"/>
        <v>ГБОУ СОШ №355</v>
      </c>
      <c r="C35" s="5">
        <f t="shared" si="5"/>
        <v>11355</v>
      </c>
      <c r="D35" s="5" t="str">
        <f t="shared" si="5"/>
        <v>СОШ</v>
      </c>
      <c r="E35" s="11" t="str">
        <f t="shared" si="5"/>
        <v>5б</v>
      </c>
      <c r="F35" s="7">
        <f t="shared" si="5"/>
        <v>38</v>
      </c>
      <c r="G35" s="7">
        <f t="shared" si="5"/>
        <v>34</v>
      </c>
      <c r="H35" s="8">
        <f t="shared" si="4"/>
        <v>11355033</v>
      </c>
      <c r="I35" s="9">
        <v>1</v>
      </c>
      <c r="J35" s="9">
        <v>2</v>
      </c>
      <c r="K35" s="9">
        <v>1</v>
      </c>
      <c r="L35" s="9">
        <v>2</v>
      </c>
      <c r="M35" s="9">
        <v>1</v>
      </c>
      <c r="N35" s="9">
        <v>0</v>
      </c>
      <c r="O35" s="9">
        <v>0</v>
      </c>
      <c r="P35" s="9">
        <v>1</v>
      </c>
      <c r="Q35" s="9">
        <v>0</v>
      </c>
      <c r="R35" s="9">
        <v>2</v>
      </c>
      <c r="S35" s="9">
        <v>2</v>
      </c>
      <c r="T35" s="10">
        <f t="shared" si="6"/>
        <v>12</v>
      </c>
    </row>
    <row r="36" spans="1:20" ht="30" customHeight="1" x14ac:dyDescent="0.25">
      <c r="A36" s="3" t="s">
        <v>11</v>
      </c>
      <c r="B36" s="4" t="str">
        <f t="shared" ref="B36:G36" si="7">B35</f>
        <v>ГБОУ СОШ №355</v>
      </c>
      <c r="C36" s="5">
        <f t="shared" si="7"/>
        <v>11355</v>
      </c>
      <c r="D36" s="5" t="str">
        <f t="shared" si="7"/>
        <v>СОШ</v>
      </c>
      <c r="E36" s="11" t="str">
        <f t="shared" si="7"/>
        <v>5б</v>
      </c>
      <c r="F36" s="7">
        <f t="shared" si="7"/>
        <v>38</v>
      </c>
      <c r="G36" s="7">
        <f t="shared" si="7"/>
        <v>34</v>
      </c>
      <c r="H36" s="8">
        <f t="shared" si="4"/>
        <v>11355034</v>
      </c>
      <c r="I36" s="9">
        <v>0</v>
      </c>
      <c r="J36" s="9">
        <v>2</v>
      </c>
      <c r="K36" s="9">
        <v>1</v>
      </c>
      <c r="L36" s="9">
        <v>2</v>
      </c>
      <c r="M36" s="9">
        <v>0</v>
      </c>
      <c r="N36" s="9">
        <v>1</v>
      </c>
      <c r="O36" s="9">
        <v>0</v>
      </c>
      <c r="P36" s="9">
        <v>0</v>
      </c>
      <c r="Q36" s="9">
        <v>2</v>
      </c>
      <c r="R36" s="9">
        <v>2</v>
      </c>
      <c r="S36" s="9">
        <v>0</v>
      </c>
      <c r="T36" s="10">
        <f t="shared" si="6"/>
        <v>10</v>
      </c>
    </row>
    <row r="37" spans="1:20" s="58" customFormat="1" x14ac:dyDescent="0.25">
      <c r="A37" s="58" t="s">
        <v>118</v>
      </c>
      <c r="I37" s="58">
        <v>2</v>
      </c>
      <c r="J37" s="58">
        <v>2</v>
      </c>
      <c r="K37" s="58">
        <v>1</v>
      </c>
      <c r="L37" s="58">
        <v>2</v>
      </c>
      <c r="M37" s="58">
        <v>2</v>
      </c>
      <c r="N37" s="58">
        <v>1</v>
      </c>
      <c r="O37" s="58">
        <v>1</v>
      </c>
      <c r="P37" s="58">
        <v>2</v>
      </c>
      <c r="Q37" s="58">
        <v>2</v>
      </c>
      <c r="R37" s="58">
        <v>2</v>
      </c>
      <c r="S37" s="58">
        <v>2</v>
      </c>
      <c r="T37" s="58">
        <f>SUM(I37:S37)</f>
        <v>19</v>
      </c>
    </row>
    <row r="38" spans="1:20" x14ac:dyDescent="0.25">
      <c r="B38" s="58" t="s">
        <v>26</v>
      </c>
      <c r="F38" s="58">
        <v>38</v>
      </c>
      <c r="G38" s="58">
        <v>34</v>
      </c>
      <c r="I38" s="79">
        <f>SUM(I3:I36)/(34*I37)</f>
        <v>0.16176470588235295</v>
      </c>
      <c r="J38" s="79">
        <f t="shared" ref="J38:T38" si="8">SUM(J3:J36)/(34*J37)</f>
        <v>0.47058823529411764</v>
      </c>
      <c r="K38" s="79">
        <f t="shared" si="8"/>
        <v>0.47058823529411764</v>
      </c>
      <c r="L38" s="79">
        <f t="shared" si="8"/>
        <v>0.8970588235294118</v>
      </c>
      <c r="M38" s="79">
        <f t="shared" si="8"/>
        <v>0.33823529411764708</v>
      </c>
      <c r="N38" s="79">
        <f t="shared" si="8"/>
        <v>0.5</v>
      </c>
      <c r="O38" s="79">
        <f t="shared" si="8"/>
        <v>0.14705882352941177</v>
      </c>
      <c r="P38" s="79">
        <f t="shared" si="8"/>
        <v>0.6470588235294118</v>
      </c>
      <c r="Q38" s="79">
        <f t="shared" si="8"/>
        <v>0.57352941176470584</v>
      </c>
      <c r="R38" s="79">
        <f t="shared" si="8"/>
        <v>0.44117647058823528</v>
      </c>
      <c r="S38" s="79">
        <f t="shared" si="8"/>
        <v>0.54411764705882348</v>
      </c>
      <c r="T38" s="79">
        <f t="shared" si="8"/>
        <v>0.48761609907120745</v>
      </c>
    </row>
  </sheetData>
  <mergeCells count="9">
    <mergeCell ref="G1:G2"/>
    <mergeCell ref="H1:H2"/>
    <mergeCell ref="T1:T2"/>
    <mergeCell ref="A1:A2"/>
    <mergeCell ref="B1:B2"/>
    <mergeCell ref="C1:C2"/>
    <mergeCell ref="D1:D2"/>
    <mergeCell ref="E1:E2"/>
    <mergeCell ref="F1:F2"/>
  </mergeCells>
  <dataValidations count="4">
    <dataValidation type="list" allowBlank="1" showInputMessage="1" showErrorMessage="1" sqref="I3:J36 P3:S36 L3:M36">
      <formula1>балл2</formula1>
    </dataValidation>
    <dataValidation allowBlank="1" showErrorMessage="1" sqref="E3:G36"/>
    <dataValidation type="list" allowBlank="1" showInputMessage="1" showErrorMessage="1" sqref="K3:K36 N3:O36">
      <formula1>балл1</formula1>
    </dataValidation>
    <dataValidation type="list" allowBlank="1" showInputMessage="1" showErrorMessage="1" sqref="B3">
      <formula1>Название</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Y93"/>
  <sheetViews>
    <sheetView zoomScale="70" zoomScaleNormal="70" workbookViewId="0">
      <selection activeCell="W1" sqref="W1:X21"/>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s>
  <sheetData>
    <row r="1" spans="1:25" ht="59.25" customHeight="1"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c r="W1" s="58" t="s">
        <v>158</v>
      </c>
      <c r="X1" s="58" t="s">
        <v>159</v>
      </c>
      <c r="Y1" s="58" t="s">
        <v>160</v>
      </c>
    </row>
    <row r="2" spans="1:25" ht="44.25" customHeight="1" thickBot="1" x14ac:dyDescent="0.3">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COUNTIF(T$3:T$91,W2)</f>
        <v>0</v>
      </c>
      <c r="Y2" s="83">
        <f>X2/$X$22</f>
        <v>0</v>
      </c>
    </row>
    <row r="3" spans="1:25" ht="30" customHeight="1" thickBot="1" x14ac:dyDescent="0.3">
      <c r="A3" s="3" t="s">
        <v>11</v>
      </c>
      <c r="B3" s="4" t="s">
        <v>27</v>
      </c>
      <c r="C3" s="5">
        <f>VLOOKUP(B3,[6]Списки!$C$1:$E$70,2,FALSE)</f>
        <v>11356</v>
      </c>
      <c r="D3" s="5" t="str">
        <f>VLOOKUP(B3,[6]Списки!$C$1:$E$70,3,FALSE)</f>
        <v>СОШ с углуб.</v>
      </c>
      <c r="E3" s="6" t="s">
        <v>15</v>
      </c>
      <c r="F3" s="7">
        <v>95</v>
      </c>
      <c r="G3" s="7">
        <v>89</v>
      </c>
      <c r="H3" s="8">
        <f>C3*1000+1</f>
        <v>11356001</v>
      </c>
      <c r="I3" s="20">
        <v>2</v>
      </c>
      <c r="J3" s="20">
        <v>2</v>
      </c>
      <c r="K3" s="20">
        <v>1</v>
      </c>
      <c r="L3" s="20">
        <v>2</v>
      </c>
      <c r="M3" s="20">
        <v>2</v>
      </c>
      <c r="N3" s="20">
        <v>1</v>
      </c>
      <c r="O3" s="20">
        <v>1</v>
      </c>
      <c r="P3" s="20">
        <v>2</v>
      </c>
      <c r="Q3" s="20">
        <v>2</v>
      </c>
      <c r="R3" s="20">
        <v>2</v>
      </c>
      <c r="S3" s="20">
        <v>1</v>
      </c>
      <c r="T3" s="10">
        <f>IF(COUNTBLANK(I3:S3)&gt;=1,"Не писал",SUM(I3:S3))</f>
        <v>18</v>
      </c>
      <c r="W3" s="76">
        <v>1</v>
      </c>
      <c r="X3" s="76">
        <f t="shared" ref="X3:X21" si="0">COUNTIF(T$3:T$91,W3)</f>
        <v>0</v>
      </c>
      <c r="Y3" s="83">
        <f t="shared" ref="Y3:Y21" si="1">X3/$X$22</f>
        <v>0</v>
      </c>
    </row>
    <row r="4" spans="1:25" ht="30" customHeight="1" thickBot="1" x14ac:dyDescent="0.3">
      <c r="A4" s="3" t="s">
        <v>11</v>
      </c>
      <c r="B4" s="4" t="str">
        <f t="shared" ref="B4:G19" si="2">B3</f>
        <v>ГБОУ СОШ №356</v>
      </c>
      <c r="C4" s="5">
        <f t="shared" si="2"/>
        <v>11356</v>
      </c>
      <c r="D4" s="5" t="str">
        <f t="shared" si="2"/>
        <v>СОШ с углуб.</v>
      </c>
      <c r="E4" s="11" t="str">
        <f t="shared" si="2"/>
        <v>5а</v>
      </c>
      <c r="F4" s="7">
        <f t="shared" si="2"/>
        <v>95</v>
      </c>
      <c r="G4" s="7">
        <f t="shared" si="2"/>
        <v>89</v>
      </c>
      <c r="H4" s="8">
        <f>H3+1</f>
        <v>11356002</v>
      </c>
      <c r="I4" s="20">
        <v>0</v>
      </c>
      <c r="J4" s="20">
        <v>2</v>
      </c>
      <c r="K4" s="20">
        <v>0</v>
      </c>
      <c r="L4" s="20">
        <v>2</v>
      </c>
      <c r="M4" s="20">
        <v>1</v>
      </c>
      <c r="N4" s="20">
        <v>0</v>
      </c>
      <c r="O4" s="20">
        <v>1</v>
      </c>
      <c r="P4" s="20">
        <v>2</v>
      </c>
      <c r="Q4" s="20">
        <v>1</v>
      </c>
      <c r="R4" s="20">
        <v>2</v>
      </c>
      <c r="S4" s="20">
        <v>1</v>
      </c>
      <c r="T4" s="10">
        <f t="shared" ref="T4:T67" si="3">IF(COUNTBLANK(I4:S4)&gt;=1,"Не писал",SUM(I4:S4))</f>
        <v>12</v>
      </c>
      <c r="W4" s="76">
        <v>2</v>
      </c>
      <c r="X4" s="76">
        <f t="shared" si="0"/>
        <v>0</v>
      </c>
      <c r="Y4" s="83">
        <f t="shared" si="1"/>
        <v>0</v>
      </c>
    </row>
    <row r="5" spans="1:25" ht="30" customHeight="1" thickBot="1" x14ac:dyDescent="0.3">
      <c r="A5" s="3" t="s">
        <v>11</v>
      </c>
      <c r="B5" s="4" t="str">
        <f t="shared" si="2"/>
        <v>ГБОУ СОШ №356</v>
      </c>
      <c r="C5" s="5">
        <f t="shared" si="2"/>
        <v>11356</v>
      </c>
      <c r="D5" s="5" t="str">
        <f t="shared" si="2"/>
        <v>СОШ с углуб.</v>
      </c>
      <c r="E5" s="11" t="str">
        <f t="shared" si="2"/>
        <v>5а</v>
      </c>
      <c r="F5" s="7">
        <f t="shared" si="2"/>
        <v>95</v>
      </c>
      <c r="G5" s="7">
        <f t="shared" si="2"/>
        <v>89</v>
      </c>
      <c r="H5" s="8">
        <f t="shared" ref="H5:H68" si="4">H4+1</f>
        <v>11356003</v>
      </c>
      <c r="I5" s="20">
        <v>0</v>
      </c>
      <c r="J5" s="20">
        <v>1</v>
      </c>
      <c r="K5" s="20">
        <v>1</v>
      </c>
      <c r="L5" s="20">
        <v>2</v>
      </c>
      <c r="M5" s="20">
        <v>1</v>
      </c>
      <c r="N5" s="20">
        <v>1</v>
      </c>
      <c r="O5" s="20">
        <v>0</v>
      </c>
      <c r="P5" s="20">
        <v>2</v>
      </c>
      <c r="Q5" s="20">
        <v>2</v>
      </c>
      <c r="R5" s="20">
        <v>2</v>
      </c>
      <c r="S5" s="20">
        <v>1</v>
      </c>
      <c r="T5" s="10">
        <f t="shared" si="3"/>
        <v>13</v>
      </c>
      <c r="W5" s="76">
        <v>3</v>
      </c>
      <c r="X5" s="76">
        <f t="shared" si="0"/>
        <v>0</v>
      </c>
      <c r="Y5" s="83">
        <f t="shared" si="1"/>
        <v>0</v>
      </c>
    </row>
    <row r="6" spans="1:25" ht="30" customHeight="1" thickBot="1" x14ac:dyDescent="0.3">
      <c r="A6" s="3" t="s">
        <v>11</v>
      </c>
      <c r="B6" s="4" t="str">
        <f t="shared" si="2"/>
        <v>ГБОУ СОШ №356</v>
      </c>
      <c r="C6" s="5">
        <f t="shared" si="2"/>
        <v>11356</v>
      </c>
      <c r="D6" s="5" t="str">
        <f t="shared" si="2"/>
        <v>СОШ с углуб.</v>
      </c>
      <c r="E6" s="11" t="str">
        <f t="shared" si="2"/>
        <v>5а</v>
      </c>
      <c r="F6" s="7">
        <f t="shared" si="2"/>
        <v>95</v>
      </c>
      <c r="G6" s="7">
        <f t="shared" si="2"/>
        <v>89</v>
      </c>
      <c r="H6" s="8">
        <f t="shared" si="4"/>
        <v>11356004</v>
      </c>
      <c r="I6" s="20">
        <v>0</v>
      </c>
      <c r="J6" s="20">
        <v>1</v>
      </c>
      <c r="K6" s="20">
        <v>1</v>
      </c>
      <c r="L6" s="20">
        <v>2</v>
      </c>
      <c r="M6" s="20">
        <v>1</v>
      </c>
      <c r="N6" s="20">
        <v>1</v>
      </c>
      <c r="O6" s="20">
        <v>1</v>
      </c>
      <c r="P6" s="20">
        <v>2</v>
      </c>
      <c r="Q6" s="20">
        <v>2</v>
      </c>
      <c r="R6" s="20">
        <v>2</v>
      </c>
      <c r="S6" s="20">
        <v>1</v>
      </c>
      <c r="T6" s="10">
        <f t="shared" si="3"/>
        <v>14</v>
      </c>
      <c r="W6" s="76">
        <v>4</v>
      </c>
      <c r="X6" s="76">
        <f t="shared" si="0"/>
        <v>0</v>
      </c>
      <c r="Y6" s="83">
        <f t="shared" si="1"/>
        <v>0</v>
      </c>
    </row>
    <row r="7" spans="1:25" ht="30" customHeight="1" thickBot="1" x14ac:dyDescent="0.3">
      <c r="A7" s="3" t="s">
        <v>11</v>
      </c>
      <c r="B7" s="4" t="str">
        <f t="shared" si="2"/>
        <v>ГБОУ СОШ №356</v>
      </c>
      <c r="C7" s="5">
        <f t="shared" si="2"/>
        <v>11356</v>
      </c>
      <c r="D7" s="5" t="str">
        <f t="shared" si="2"/>
        <v>СОШ с углуб.</v>
      </c>
      <c r="E7" s="11" t="str">
        <f t="shared" si="2"/>
        <v>5а</v>
      </c>
      <c r="F7" s="7">
        <f t="shared" si="2"/>
        <v>95</v>
      </c>
      <c r="G7" s="7">
        <f t="shared" si="2"/>
        <v>89</v>
      </c>
      <c r="H7" s="8">
        <f t="shared" si="4"/>
        <v>11356005</v>
      </c>
      <c r="I7" s="20">
        <v>0</v>
      </c>
      <c r="J7" s="20">
        <v>1</v>
      </c>
      <c r="K7" s="20">
        <v>1</v>
      </c>
      <c r="L7" s="20">
        <v>2</v>
      </c>
      <c r="M7" s="20">
        <v>0</v>
      </c>
      <c r="N7" s="20">
        <v>1</v>
      </c>
      <c r="O7" s="20">
        <v>0</v>
      </c>
      <c r="P7" s="20">
        <v>2</v>
      </c>
      <c r="Q7" s="20">
        <v>2</v>
      </c>
      <c r="R7" s="20">
        <v>0</v>
      </c>
      <c r="S7" s="20">
        <v>0</v>
      </c>
      <c r="T7" s="10">
        <f t="shared" si="3"/>
        <v>9</v>
      </c>
      <c r="W7" s="76">
        <v>5</v>
      </c>
      <c r="X7" s="76">
        <f t="shared" si="0"/>
        <v>0</v>
      </c>
      <c r="Y7" s="83">
        <f t="shared" si="1"/>
        <v>0</v>
      </c>
    </row>
    <row r="8" spans="1:25" ht="30" customHeight="1" thickBot="1" x14ac:dyDescent="0.3">
      <c r="A8" s="3" t="s">
        <v>11</v>
      </c>
      <c r="B8" s="4" t="str">
        <f t="shared" si="2"/>
        <v>ГБОУ СОШ №356</v>
      </c>
      <c r="C8" s="5">
        <f t="shared" si="2"/>
        <v>11356</v>
      </c>
      <c r="D8" s="5" t="str">
        <f t="shared" si="2"/>
        <v>СОШ с углуб.</v>
      </c>
      <c r="E8" s="11" t="str">
        <f t="shared" si="2"/>
        <v>5а</v>
      </c>
      <c r="F8" s="7">
        <f t="shared" si="2"/>
        <v>95</v>
      </c>
      <c r="G8" s="7">
        <f t="shared" si="2"/>
        <v>89</v>
      </c>
      <c r="H8" s="8">
        <f t="shared" si="4"/>
        <v>11356006</v>
      </c>
      <c r="I8" s="20">
        <v>0</v>
      </c>
      <c r="J8" s="20">
        <v>2</v>
      </c>
      <c r="K8" s="20">
        <v>1</v>
      </c>
      <c r="L8" s="20">
        <v>2</v>
      </c>
      <c r="M8" s="20">
        <v>1</v>
      </c>
      <c r="N8" s="20">
        <v>1</v>
      </c>
      <c r="O8" s="20">
        <v>1</v>
      </c>
      <c r="P8" s="20">
        <v>2</v>
      </c>
      <c r="Q8" s="20">
        <v>1</v>
      </c>
      <c r="R8" s="20">
        <v>1</v>
      </c>
      <c r="S8" s="20">
        <v>1</v>
      </c>
      <c r="T8" s="10">
        <f t="shared" si="3"/>
        <v>13</v>
      </c>
      <c r="W8" s="76">
        <v>6</v>
      </c>
      <c r="X8" s="76">
        <f t="shared" si="0"/>
        <v>0</v>
      </c>
      <c r="Y8" s="83">
        <f t="shared" si="1"/>
        <v>0</v>
      </c>
    </row>
    <row r="9" spans="1:25" ht="30" customHeight="1" thickBot="1" x14ac:dyDescent="0.3">
      <c r="A9" s="3" t="s">
        <v>11</v>
      </c>
      <c r="B9" s="4" t="str">
        <f t="shared" si="2"/>
        <v>ГБОУ СОШ №356</v>
      </c>
      <c r="C9" s="5">
        <f t="shared" si="2"/>
        <v>11356</v>
      </c>
      <c r="D9" s="5" t="str">
        <f t="shared" si="2"/>
        <v>СОШ с углуб.</v>
      </c>
      <c r="E9" s="11" t="str">
        <f t="shared" si="2"/>
        <v>5а</v>
      </c>
      <c r="F9" s="7">
        <f t="shared" si="2"/>
        <v>95</v>
      </c>
      <c r="G9" s="7">
        <f t="shared" si="2"/>
        <v>89</v>
      </c>
      <c r="H9" s="8">
        <f t="shared" si="4"/>
        <v>11356007</v>
      </c>
      <c r="I9" s="20">
        <v>0</v>
      </c>
      <c r="J9" s="20">
        <v>1</v>
      </c>
      <c r="K9" s="20">
        <v>0</v>
      </c>
      <c r="L9" s="20">
        <v>2</v>
      </c>
      <c r="M9" s="20">
        <v>1</v>
      </c>
      <c r="N9" s="20">
        <v>0</v>
      </c>
      <c r="O9" s="20">
        <v>0</v>
      </c>
      <c r="P9" s="20">
        <v>1</v>
      </c>
      <c r="Q9" s="20">
        <v>1</v>
      </c>
      <c r="R9" s="20">
        <v>1</v>
      </c>
      <c r="S9" s="20">
        <v>1</v>
      </c>
      <c r="T9" s="10">
        <f t="shared" si="3"/>
        <v>8</v>
      </c>
      <c r="W9" s="76">
        <v>7</v>
      </c>
      <c r="X9" s="76">
        <f t="shared" si="0"/>
        <v>0</v>
      </c>
      <c r="Y9" s="83">
        <f t="shared" si="1"/>
        <v>0</v>
      </c>
    </row>
    <row r="10" spans="1:25" ht="30" customHeight="1" thickBot="1" x14ac:dyDescent="0.3">
      <c r="A10" s="3" t="s">
        <v>11</v>
      </c>
      <c r="B10" s="4" t="str">
        <f t="shared" si="2"/>
        <v>ГБОУ СОШ №356</v>
      </c>
      <c r="C10" s="5">
        <f t="shared" si="2"/>
        <v>11356</v>
      </c>
      <c r="D10" s="5" t="str">
        <f t="shared" si="2"/>
        <v>СОШ с углуб.</v>
      </c>
      <c r="E10" s="11" t="str">
        <f t="shared" si="2"/>
        <v>5а</v>
      </c>
      <c r="F10" s="7">
        <f t="shared" si="2"/>
        <v>95</v>
      </c>
      <c r="G10" s="7">
        <f t="shared" si="2"/>
        <v>89</v>
      </c>
      <c r="H10" s="8">
        <f t="shared" si="4"/>
        <v>11356008</v>
      </c>
      <c r="I10" s="20">
        <v>0</v>
      </c>
      <c r="J10" s="20">
        <v>1</v>
      </c>
      <c r="K10" s="20">
        <v>1</v>
      </c>
      <c r="L10" s="20">
        <v>2</v>
      </c>
      <c r="M10" s="20">
        <v>2</v>
      </c>
      <c r="N10" s="20">
        <v>1</v>
      </c>
      <c r="O10" s="20">
        <v>1</v>
      </c>
      <c r="P10" s="20">
        <v>2</v>
      </c>
      <c r="Q10" s="20">
        <v>2</v>
      </c>
      <c r="R10" s="20">
        <v>2</v>
      </c>
      <c r="S10" s="20">
        <v>2</v>
      </c>
      <c r="T10" s="10">
        <f t="shared" si="3"/>
        <v>16</v>
      </c>
      <c r="W10" s="76">
        <v>8</v>
      </c>
      <c r="X10" s="76">
        <f t="shared" si="0"/>
        <v>4</v>
      </c>
      <c r="Y10" s="83">
        <f t="shared" si="1"/>
        <v>4.49438202247191E-2</v>
      </c>
    </row>
    <row r="11" spans="1:25" ht="30" customHeight="1" thickBot="1" x14ac:dyDescent="0.3">
      <c r="A11" s="3" t="s">
        <v>11</v>
      </c>
      <c r="B11" s="4" t="str">
        <f t="shared" si="2"/>
        <v>ГБОУ СОШ №356</v>
      </c>
      <c r="C11" s="5">
        <f t="shared" si="2"/>
        <v>11356</v>
      </c>
      <c r="D11" s="5" t="str">
        <f t="shared" si="2"/>
        <v>СОШ с углуб.</v>
      </c>
      <c r="E11" s="11" t="str">
        <f t="shared" si="2"/>
        <v>5а</v>
      </c>
      <c r="F11" s="7">
        <f t="shared" si="2"/>
        <v>95</v>
      </c>
      <c r="G11" s="7">
        <f t="shared" si="2"/>
        <v>89</v>
      </c>
      <c r="H11" s="8">
        <f t="shared" si="4"/>
        <v>11356009</v>
      </c>
      <c r="I11" s="20">
        <v>0</v>
      </c>
      <c r="J11" s="20">
        <v>2</v>
      </c>
      <c r="K11" s="20">
        <v>1</v>
      </c>
      <c r="L11" s="20">
        <v>2</v>
      </c>
      <c r="M11" s="20">
        <v>1</v>
      </c>
      <c r="N11" s="20">
        <v>1</v>
      </c>
      <c r="O11" s="20">
        <v>1</v>
      </c>
      <c r="P11" s="20">
        <v>2</v>
      </c>
      <c r="Q11" s="20">
        <v>1</v>
      </c>
      <c r="R11" s="20">
        <v>2</v>
      </c>
      <c r="S11" s="20">
        <v>2</v>
      </c>
      <c r="T11" s="10">
        <f t="shared" si="3"/>
        <v>15</v>
      </c>
      <c r="W11" s="76">
        <v>9</v>
      </c>
      <c r="X11" s="76">
        <f t="shared" si="0"/>
        <v>3</v>
      </c>
      <c r="Y11" s="83">
        <f t="shared" si="1"/>
        <v>3.3707865168539325E-2</v>
      </c>
    </row>
    <row r="12" spans="1:25" ht="30" customHeight="1" thickBot="1" x14ac:dyDescent="0.3">
      <c r="A12" s="3" t="s">
        <v>11</v>
      </c>
      <c r="B12" s="4" t="str">
        <f t="shared" si="2"/>
        <v>ГБОУ СОШ №356</v>
      </c>
      <c r="C12" s="5">
        <f t="shared" si="2"/>
        <v>11356</v>
      </c>
      <c r="D12" s="5" t="str">
        <f t="shared" si="2"/>
        <v>СОШ с углуб.</v>
      </c>
      <c r="E12" s="11" t="str">
        <f t="shared" si="2"/>
        <v>5а</v>
      </c>
      <c r="F12" s="7">
        <f t="shared" si="2"/>
        <v>95</v>
      </c>
      <c r="G12" s="7">
        <f t="shared" si="2"/>
        <v>89</v>
      </c>
      <c r="H12" s="8">
        <f t="shared" si="4"/>
        <v>11356010</v>
      </c>
      <c r="I12" s="20">
        <v>2</v>
      </c>
      <c r="J12" s="20">
        <v>1</v>
      </c>
      <c r="K12" s="20">
        <v>1</v>
      </c>
      <c r="L12" s="20">
        <v>2</v>
      </c>
      <c r="M12" s="20">
        <v>1</v>
      </c>
      <c r="N12" s="20">
        <v>1</v>
      </c>
      <c r="O12" s="20">
        <v>0</v>
      </c>
      <c r="P12" s="20">
        <v>2</v>
      </c>
      <c r="Q12" s="20">
        <v>2</v>
      </c>
      <c r="R12" s="20">
        <v>1</v>
      </c>
      <c r="S12" s="20">
        <v>1</v>
      </c>
      <c r="T12" s="10">
        <f t="shared" si="3"/>
        <v>14</v>
      </c>
      <c r="W12" s="76">
        <v>10</v>
      </c>
      <c r="X12" s="76">
        <f t="shared" si="0"/>
        <v>8</v>
      </c>
      <c r="Y12" s="83">
        <f t="shared" si="1"/>
        <v>8.98876404494382E-2</v>
      </c>
    </row>
    <row r="13" spans="1:25" ht="30" customHeight="1" thickBot="1" x14ac:dyDescent="0.3">
      <c r="A13" s="3" t="s">
        <v>11</v>
      </c>
      <c r="B13" s="4" t="str">
        <f t="shared" si="2"/>
        <v>ГБОУ СОШ №356</v>
      </c>
      <c r="C13" s="5">
        <f t="shared" si="2"/>
        <v>11356</v>
      </c>
      <c r="D13" s="5" t="str">
        <f t="shared" si="2"/>
        <v>СОШ с углуб.</v>
      </c>
      <c r="E13" s="11" t="str">
        <f t="shared" si="2"/>
        <v>5а</v>
      </c>
      <c r="F13" s="7">
        <f t="shared" si="2"/>
        <v>95</v>
      </c>
      <c r="G13" s="7">
        <f t="shared" si="2"/>
        <v>89</v>
      </c>
      <c r="H13" s="8">
        <f t="shared" si="4"/>
        <v>11356011</v>
      </c>
      <c r="I13" s="20">
        <v>0</v>
      </c>
      <c r="J13" s="20">
        <v>2</v>
      </c>
      <c r="K13" s="20">
        <v>0</v>
      </c>
      <c r="L13" s="20">
        <v>2</v>
      </c>
      <c r="M13" s="20">
        <v>1</v>
      </c>
      <c r="N13" s="20">
        <v>1</v>
      </c>
      <c r="O13" s="20">
        <v>1</v>
      </c>
      <c r="P13" s="20">
        <v>2</v>
      </c>
      <c r="Q13" s="20">
        <v>2</v>
      </c>
      <c r="R13" s="20">
        <v>2</v>
      </c>
      <c r="S13" s="20">
        <v>1</v>
      </c>
      <c r="T13" s="10">
        <f t="shared" si="3"/>
        <v>14</v>
      </c>
      <c r="W13" s="76">
        <v>11</v>
      </c>
      <c r="X13" s="76">
        <f t="shared" si="0"/>
        <v>3</v>
      </c>
      <c r="Y13" s="83">
        <f t="shared" si="1"/>
        <v>3.3707865168539325E-2</v>
      </c>
    </row>
    <row r="14" spans="1:25" ht="30" customHeight="1" thickBot="1" x14ac:dyDescent="0.3">
      <c r="A14" s="3" t="s">
        <v>11</v>
      </c>
      <c r="B14" s="4" t="str">
        <f t="shared" si="2"/>
        <v>ГБОУ СОШ №356</v>
      </c>
      <c r="C14" s="5">
        <f t="shared" si="2"/>
        <v>11356</v>
      </c>
      <c r="D14" s="5" t="str">
        <f t="shared" si="2"/>
        <v>СОШ с углуб.</v>
      </c>
      <c r="E14" s="11" t="str">
        <f t="shared" si="2"/>
        <v>5а</v>
      </c>
      <c r="F14" s="7">
        <f t="shared" si="2"/>
        <v>95</v>
      </c>
      <c r="G14" s="7">
        <f t="shared" si="2"/>
        <v>89</v>
      </c>
      <c r="H14" s="8">
        <f t="shared" si="4"/>
        <v>11356012</v>
      </c>
      <c r="I14" s="20">
        <v>0</v>
      </c>
      <c r="J14" s="20">
        <v>2</v>
      </c>
      <c r="K14" s="20">
        <v>0</v>
      </c>
      <c r="L14" s="20">
        <v>2</v>
      </c>
      <c r="M14" s="20">
        <v>2</v>
      </c>
      <c r="N14" s="20">
        <v>1</v>
      </c>
      <c r="O14" s="20">
        <v>1</v>
      </c>
      <c r="P14" s="20">
        <v>2</v>
      </c>
      <c r="Q14" s="20">
        <v>2</v>
      </c>
      <c r="R14" s="20">
        <v>2</v>
      </c>
      <c r="S14" s="20">
        <v>2</v>
      </c>
      <c r="T14" s="10">
        <f t="shared" si="3"/>
        <v>16</v>
      </c>
      <c r="W14" s="76">
        <v>12</v>
      </c>
      <c r="X14" s="76">
        <f t="shared" si="0"/>
        <v>16</v>
      </c>
      <c r="Y14" s="83">
        <f t="shared" si="1"/>
        <v>0.1797752808988764</v>
      </c>
    </row>
    <row r="15" spans="1:25" ht="30" customHeight="1" thickBot="1" x14ac:dyDescent="0.3">
      <c r="A15" s="3" t="s">
        <v>11</v>
      </c>
      <c r="B15" s="4" t="str">
        <f t="shared" si="2"/>
        <v>ГБОУ СОШ №356</v>
      </c>
      <c r="C15" s="5">
        <f t="shared" si="2"/>
        <v>11356</v>
      </c>
      <c r="D15" s="5" t="str">
        <f t="shared" si="2"/>
        <v>СОШ с углуб.</v>
      </c>
      <c r="E15" s="11" t="str">
        <f t="shared" si="2"/>
        <v>5а</v>
      </c>
      <c r="F15" s="7">
        <f t="shared" si="2"/>
        <v>95</v>
      </c>
      <c r="G15" s="7">
        <f t="shared" si="2"/>
        <v>89</v>
      </c>
      <c r="H15" s="8">
        <f t="shared" si="4"/>
        <v>11356013</v>
      </c>
      <c r="I15" s="20">
        <v>2</v>
      </c>
      <c r="J15" s="20">
        <v>2</v>
      </c>
      <c r="K15" s="20">
        <v>0</v>
      </c>
      <c r="L15" s="20">
        <v>2</v>
      </c>
      <c r="M15" s="20">
        <v>2</v>
      </c>
      <c r="N15" s="20">
        <v>0</v>
      </c>
      <c r="O15" s="20">
        <v>1</v>
      </c>
      <c r="P15" s="20">
        <v>2</v>
      </c>
      <c r="Q15" s="20">
        <v>1</v>
      </c>
      <c r="R15" s="20">
        <v>2</v>
      </c>
      <c r="S15" s="20">
        <v>2</v>
      </c>
      <c r="T15" s="10">
        <f t="shared" si="3"/>
        <v>16</v>
      </c>
      <c r="W15" s="76">
        <v>13</v>
      </c>
      <c r="X15" s="76">
        <f t="shared" si="0"/>
        <v>14</v>
      </c>
      <c r="Y15" s="83">
        <f t="shared" si="1"/>
        <v>0.15730337078651685</v>
      </c>
    </row>
    <row r="16" spans="1:25" ht="30" customHeight="1" thickBot="1" x14ac:dyDescent="0.3">
      <c r="A16" s="3" t="s">
        <v>11</v>
      </c>
      <c r="B16" s="4" t="str">
        <f t="shared" si="2"/>
        <v>ГБОУ СОШ №356</v>
      </c>
      <c r="C16" s="5">
        <f t="shared" si="2"/>
        <v>11356</v>
      </c>
      <c r="D16" s="5" t="str">
        <f t="shared" si="2"/>
        <v>СОШ с углуб.</v>
      </c>
      <c r="E16" s="11" t="str">
        <f t="shared" si="2"/>
        <v>5а</v>
      </c>
      <c r="F16" s="7">
        <f t="shared" si="2"/>
        <v>95</v>
      </c>
      <c r="G16" s="7">
        <f t="shared" si="2"/>
        <v>89</v>
      </c>
      <c r="H16" s="8">
        <f t="shared" si="4"/>
        <v>11356014</v>
      </c>
      <c r="I16" s="20">
        <v>2</v>
      </c>
      <c r="J16" s="20">
        <v>2</v>
      </c>
      <c r="K16" s="20">
        <v>1</v>
      </c>
      <c r="L16" s="20">
        <v>2</v>
      </c>
      <c r="M16" s="20">
        <v>2</v>
      </c>
      <c r="N16" s="20">
        <v>0</v>
      </c>
      <c r="O16" s="20">
        <v>0</v>
      </c>
      <c r="P16" s="20">
        <v>2</v>
      </c>
      <c r="Q16" s="20">
        <v>0</v>
      </c>
      <c r="R16" s="20">
        <v>2</v>
      </c>
      <c r="S16" s="20">
        <v>1</v>
      </c>
      <c r="T16" s="10">
        <f t="shared" si="3"/>
        <v>14</v>
      </c>
      <c r="W16" s="76">
        <v>14</v>
      </c>
      <c r="X16" s="76">
        <f t="shared" si="0"/>
        <v>16</v>
      </c>
      <c r="Y16" s="83">
        <f t="shared" si="1"/>
        <v>0.1797752808988764</v>
      </c>
    </row>
    <row r="17" spans="1:25" ht="30" customHeight="1" thickBot="1" x14ac:dyDescent="0.3">
      <c r="A17" s="3" t="s">
        <v>11</v>
      </c>
      <c r="B17" s="4" t="str">
        <f t="shared" si="2"/>
        <v>ГБОУ СОШ №356</v>
      </c>
      <c r="C17" s="5">
        <f t="shared" si="2"/>
        <v>11356</v>
      </c>
      <c r="D17" s="5" t="str">
        <f t="shared" si="2"/>
        <v>СОШ с углуб.</v>
      </c>
      <c r="E17" s="11" t="str">
        <f t="shared" si="2"/>
        <v>5а</v>
      </c>
      <c r="F17" s="7">
        <f t="shared" si="2"/>
        <v>95</v>
      </c>
      <c r="G17" s="7">
        <f t="shared" si="2"/>
        <v>89</v>
      </c>
      <c r="H17" s="8">
        <f t="shared" si="4"/>
        <v>11356015</v>
      </c>
      <c r="I17" s="20">
        <v>0</v>
      </c>
      <c r="J17" s="20">
        <v>2</v>
      </c>
      <c r="K17" s="20">
        <v>1</v>
      </c>
      <c r="L17" s="20">
        <v>2</v>
      </c>
      <c r="M17" s="20">
        <v>0</v>
      </c>
      <c r="N17" s="20">
        <v>1</v>
      </c>
      <c r="O17" s="20">
        <v>0</v>
      </c>
      <c r="P17" s="20">
        <v>2</v>
      </c>
      <c r="Q17" s="20">
        <v>2</v>
      </c>
      <c r="R17" s="20">
        <v>2</v>
      </c>
      <c r="S17" s="20">
        <v>1</v>
      </c>
      <c r="T17" s="10">
        <f t="shared" si="3"/>
        <v>13</v>
      </c>
      <c r="W17" s="76">
        <v>15</v>
      </c>
      <c r="X17" s="76">
        <f t="shared" si="0"/>
        <v>10</v>
      </c>
      <c r="Y17" s="83">
        <f t="shared" si="1"/>
        <v>0.11235955056179775</v>
      </c>
    </row>
    <row r="18" spans="1:25" ht="30" customHeight="1" thickBot="1" x14ac:dyDescent="0.3">
      <c r="A18" s="3" t="s">
        <v>11</v>
      </c>
      <c r="B18" s="4" t="str">
        <f t="shared" si="2"/>
        <v>ГБОУ СОШ №356</v>
      </c>
      <c r="C18" s="5">
        <f t="shared" si="2"/>
        <v>11356</v>
      </c>
      <c r="D18" s="5" t="str">
        <f t="shared" si="2"/>
        <v>СОШ с углуб.</v>
      </c>
      <c r="E18" s="11" t="str">
        <f t="shared" si="2"/>
        <v>5а</v>
      </c>
      <c r="F18" s="7">
        <f t="shared" si="2"/>
        <v>95</v>
      </c>
      <c r="G18" s="7">
        <f t="shared" si="2"/>
        <v>89</v>
      </c>
      <c r="H18" s="8">
        <f t="shared" si="4"/>
        <v>11356016</v>
      </c>
      <c r="I18" s="20">
        <v>0</v>
      </c>
      <c r="J18" s="20">
        <v>2</v>
      </c>
      <c r="K18" s="20">
        <v>0</v>
      </c>
      <c r="L18" s="20">
        <v>2</v>
      </c>
      <c r="M18" s="20">
        <v>1</v>
      </c>
      <c r="N18" s="20">
        <v>1</v>
      </c>
      <c r="O18" s="20">
        <v>1</v>
      </c>
      <c r="P18" s="20">
        <v>2</v>
      </c>
      <c r="Q18" s="20">
        <v>2</v>
      </c>
      <c r="R18" s="20">
        <v>2</v>
      </c>
      <c r="S18" s="20">
        <v>1</v>
      </c>
      <c r="T18" s="10">
        <f t="shared" si="3"/>
        <v>14</v>
      </c>
      <c r="W18" s="76">
        <v>16</v>
      </c>
      <c r="X18" s="76">
        <f t="shared" si="0"/>
        <v>11</v>
      </c>
      <c r="Y18" s="83">
        <f t="shared" si="1"/>
        <v>0.12359550561797752</v>
      </c>
    </row>
    <row r="19" spans="1:25" ht="30" customHeight="1" thickBot="1" x14ac:dyDescent="0.3">
      <c r="A19" s="3" t="s">
        <v>11</v>
      </c>
      <c r="B19" s="4" t="str">
        <f t="shared" si="2"/>
        <v>ГБОУ СОШ №356</v>
      </c>
      <c r="C19" s="5">
        <f t="shared" si="2"/>
        <v>11356</v>
      </c>
      <c r="D19" s="5" t="str">
        <f t="shared" si="2"/>
        <v>СОШ с углуб.</v>
      </c>
      <c r="E19" s="11" t="str">
        <f t="shared" si="2"/>
        <v>5а</v>
      </c>
      <c r="F19" s="7">
        <f t="shared" si="2"/>
        <v>95</v>
      </c>
      <c r="G19" s="7">
        <f t="shared" si="2"/>
        <v>89</v>
      </c>
      <c r="H19" s="8">
        <f t="shared" si="4"/>
        <v>11356017</v>
      </c>
      <c r="I19" s="20">
        <v>0</v>
      </c>
      <c r="J19" s="20">
        <v>1</v>
      </c>
      <c r="K19" s="20">
        <v>0</v>
      </c>
      <c r="L19" s="20">
        <v>2</v>
      </c>
      <c r="M19" s="20">
        <v>0</v>
      </c>
      <c r="N19" s="20">
        <v>1</v>
      </c>
      <c r="O19" s="20">
        <v>0</v>
      </c>
      <c r="P19" s="20">
        <v>2</v>
      </c>
      <c r="Q19" s="20">
        <v>2</v>
      </c>
      <c r="R19" s="20">
        <v>0</v>
      </c>
      <c r="S19" s="20">
        <v>1</v>
      </c>
      <c r="T19" s="10">
        <f t="shared" si="3"/>
        <v>9</v>
      </c>
      <c r="W19" s="76">
        <v>17</v>
      </c>
      <c r="X19" s="76">
        <f t="shared" si="0"/>
        <v>1</v>
      </c>
      <c r="Y19" s="83">
        <f t="shared" si="1"/>
        <v>1.1235955056179775E-2</v>
      </c>
    </row>
    <row r="20" spans="1:25" ht="30" customHeight="1" thickBot="1" x14ac:dyDescent="0.3">
      <c r="A20" s="3" t="s">
        <v>11</v>
      </c>
      <c r="B20" s="4" t="str">
        <f t="shared" ref="B20:G35" si="5">B19</f>
        <v>ГБОУ СОШ №356</v>
      </c>
      <c r="C20" s="5">
        <f t="shared" si="5"/>
        <v>11356</v>
      </c>
      <c r="D20" s="5" t="str">
        <f t="shared" si="5"/>
        <v>СОШ с углуб.</v>
      </c>
      <c r="E20" s="11" t="str">
        <f t="shared" si="5"/>
        <v>5а</v>
      </c>
      <c r="F20" s="7">
        <f t="shared" si="5"/>
        <v>95</v>
      </c>
      <c r="G20" s="7">
        <f t="shared" si="5"/>
        <v>89</v>
      </c>
      <c r="H20" s="8">
        <f t="shared" si="4"/>
        <v>11356018</v>
      </c>
      <c r="I20" s="20">
        <v>2</v>
      </c>
      <c r="J20" s="20">
        <v>2</v>
      </c>
      <c r="K20" s="20">
        <v>0</v>
      </c>
      <c r="L20" s="20">
        <v>2</v>
      </c>
      <c r="M20" s="20">
        <v>2</v>
      </c>
      <c r="N20" s="20">
        <v>1</v>
      </c>
      <c r="O20" s="20">
        <v>1</v>
      </c>
      <c r="P20" s="20">
        <v>2</v>
      </c>
      <c r="Q20" s="20">
        <v>1</v>
      </c>
      <c r="R20" s="20">
        <v>1</v>
      </c>
      <c r="S20" s="20">
        <v>1</v>
      </c>
      <c r="T20" s="10">
        <f t="shared" si="3"/>
        <v>15</v>
      </c>
      <c r="W20" s="76">
        <v>18</v>
      </c>
      <c r="X20" s="76">
        <f t="shared" si="0"/>
        <v>2</v>
      </c>
      <c r="Y20" s="83">
        <f t="shared" si="1"/>
        <v>2.247191011235955E-2</v>
      </c>
    </row>
    <row r="21" spans="1:25" ht="30" customHeight="1" thickBot="1" x14ac:dyDescent="0.3">
      <c r="A21" s="3" t="s">
        <v>11</v>
      </c>
      <c r="B21" s="4" t="str">
        <f t="shared" si="5"/>
        <v>ГБОУ СОШ №356</v>
      </c>
      <c r="C21" s="5">
        <f t="shared" si="5"/>
        <v>11356</v>
      </c>
      <c r="D21" s="5" t="str">
        <f t="shared" si="5"/>
        <v>СОШ с углуб.</v>
      </c>
      <c r="E21" s="11" t="str">
        <f t="shared" si="5"/>
        <v>5а</v>
      </c>
      <c r="F21" s="7">
        <f t="shared" si="5"/>
        <v>95</v>
      </c>
      <c r="G21" s="7">
        <f t="shared" si="5"/>
        <v>89</v>
      </c>
      <c r="H21" s="8">
        <f t="shared" si="4"/>
        <v>11356019</v>
      </c>
      <c r="I21" s="20">
        <v>0</v>
      </c>
      <c r="J21" s="20">
        <v>1</v>
      </c>
      <c r="K21" s="20">
        <v>0</v>
      </c>
      <c r="L21" s="20">
        <v>2</v>
      </c>
      <c r="M21" s="20">
        <v>1</v>
      </c>
      <c r="N21" s="20">
        <v>1</v>
      </c>
      <c r="O21" s="20">
        <v>0</v>
      </c>
      <c r="P21" s="20">
        <v>2</v>
      </c>
      <c r="Q21" s="20">
        <v>2</v>
      </c>
      <c r="R21" s="20">
        <v>2</v>
      </c>
      <c r="S21" s="20">
        <v>1</v>
      </c>
      <c r="T21" s="10">
        <f t="shared" si="3"/>
        <v>12</v>
      </c>
      <c r="W21" s="76">
        <v>19</v>
      </c>
      <c r="X21" s="76">
        <f t="shared" si="0"/>
        <v>1</v>
      </c>
      <c r="Y21" s="83">
        <f t="shared" si="1"/>
        <v>1.1235955056179775E-2</v>
      </c>
    </row>
    <row r="22" spans="1:25" ht="30" customHeight="1" thickBot="1" x14ac:dyDescent="0.3">
      <c r="A22" s="3" t="s">
        <v>11</v>
      </c>
      <c r="B22" s="4" t="str">
        <f t="shared" si="5"/>
        <v>ГБОУ СОШ №356</v>
      </c>
      <c r="C22" s="5">
        <f t="shared" si="5"/>
        <v>11356</v>
      </c>
      <c r="D22" s="5" t="str">
        <f t="shared" si="5"/>
        <v>СОШ с углуб.</v>
      </c>
      <c r="E22" s="11" t="str">
        <f t="shared" si="5"/>
        <v>5а</v>
      </c>
      <c r="F22" s="7">
        <f t="shared" si="5"/>
        <v>95</v>
      </c>
      <c r="G22" s="7">
        <f t="shared" si="5"/>
        <v>89</v>
      </c>
      <c r="H22" s="8">
        <f t="shared" si="4"/>
        <v>11356020</v>
      </c>
      <c r="I22" s="20">
        <v>0</v>
      </c>
      <c r="J22" s="20">
        <v>0</v>
      </c>
      <c r="K22" s="20">
        <v>1</v>
      </c>
      <c r="L22" s="20">
        <v>2</v>
      </c>
      <c r="M22" s="20">
        <v>2</v>
      </c>
      <c r="N22" s="20">
        <v>1</v>
      </c>
      <c r="O22" s="20">
        <v>0</v>
      </c>
      <c r="P22" s="20">
        <v>2</v>
      </c>
      <c r="Q22" s="20">
        <v>1</v>
      </c>
      <c r="R22" s="20">
        <v>2</v>
      </c>
      <c r="S22" s="20">
        <v>1</v>
      </c>
      <c r="T22" s="10">
        <f t="shared" si="3"/>
        <v>12</v>
      </c>
      <c r="W22" s="58"/>
      <c r="X22" s="58">
        <f>SUM(X2:X21)</f>
        <v>89</v>
      </c>
      <c r="Y22" s="58"/>
    </row>
    <row r="23" spans="1:25" ht="30" customHeight="1" thickBot="1" x14ac:dyDescent="0.3">
      <c r="A23" s="3" t="s">
        <v>11</v>
      </c>
      <c r="B23" s="4" t="str">
        <f t="shared" si="5"/>
        <v>ГБОУ СОШ №356</v>
      </c>
      <c r="C23" s="5">
        <f t="shared" si="5"/>
        <v>11356</v>
      </c>
      <c r="D23" s="5" t="str">
        <f t="shared" si="5"/>
        <v>СОШ с углуб.</v>
      </c>
      <c r="E23" s="11" t="str">
        <f t="shared" si="5"/>
        <v>5а</v>
      </c>
      <c r="F23" s="7">
        <f t="shared" si="5"/>
        <v>95</v>
      </c>
      <c r="G23" s="7">
        <f t="shared" si="5"/>
        <v>89</v>
      </c>
      <c r="H23" s="8">
        <f t="shared" si="4"/>
        <v>11356021</v>
      </c>
      <c r="I23" s="20">
        <v>0</v>
      </c>
      <c r="J23" s="20">
        <v>1</v>
      </c>
      <c r="K23" s="20">
        <v>0</v>
      </c>
      <c r="L23" s="20">
        <v>2</v>
      </c>
      <c r="M23" s="20">
        <v>1</v>
      </c>
      <c r="N23" s="20">
        <v>1</v>
      </c>
      <c r="O23" s="20">
        <v>0</v>
      </c>
      <c r="P23" s="20">
        <v>2</v>
      </c>
      <c r="Q23" s="20">
        <v>2</v>
      </c>
      <c r="R23" s="20">
        <v>2</v>
      </c>
      <c r="S23" s="20">
        <v>1</v>
      </c>
      <c r="T23" s="10">
        <f t="shared" si="3"/>
        <v>12</v>
      </c>
    </row>
    <row r="24" spans="1:25" ht="30" customHeight="1" thickBot="1" x14ac:dyDescent="0.3">
      <c r="A24" s="3" t="s">
        <v>11</v>
      </c>
      <c r="B24" s="4" t="str">
        <f t="shared" si="5"/>
        <v>ГБОУ СОШ №356</v>
      </c>
      <c r="C24" s="5">
        <f t="shared" si="5"/>
        <v>11356</v>
      </c>
      <c r="D24" s="5" t="str">
        <f t="shared" si="5"/>
        <v>СОШ с углуб.</v>
      </c>
      <c r="E24" s="11" t="str">
        <f t="shared" si="5"/>
        <v>5а</v>
      </c>
      <c r="F24" s="7">
        <f t="shared" si="5"/>
        <v>95</v>
      </c>
      <c r="G24" s="7">
        <f t="shared" si="5"/>
        <v>89</v>
      </c>
      <c r="H24" s="8">
        <f t="shared" si="4"/>
        <v>11356022</v>
      </c>
      <c r="I24" s="20">
        <v>0</v>
      </c>
      <c r="J24" s="20">
        <v>1</v>
      </c>
      <c r="K24" s="20">
        <v>0</v>
      </c>
      <c r="L24" s="20">
        <v>2</v>
      </c>
      <c r="M24" s="20">
        <v>2</v>
      </c>
      <c r="N24" s="20">
        <v>1</v>
      </c>
      <c r="O24" s="20">
        <v>0</v>
      </c>
      <c r="P24" s="20">
        <v>2</v>
      </c>
      <c r="Q24" s="20">
        <v>2</v>
      </c>
      <c r="R24" s="20">
        <v>1</v>
      </c>
      <c r="S24" s="20">
        <v>1</v>
      </c>
      <c r="T24" s="10">
        <f t="shared" si="3"/>
        <v>12</v>
      </c>
    </row>
    <row r="25" spans="1:25" ht="30" customHeight="1" thickBot="1" x14ac:dyDescent="0.3">
      <c r="A25" s="3" t="s">
        <v>11</v>
      </c>
      <c r="B25" s="4" t="str">
        <f t="shared" si="5"/>
        <v>ГБОУ СОШ №356</v>
      </c>
      <c r="C25" s="5">
        <f t="shared" si="5"/>
        <v>11356</v>
      </c>
      <c r="D25" s="5" t="str">
        <f t="shared" si="5"/>
        <v>СОШ с углуб.</v>
      </c>
      <c r="E25" s="11" t="str">
        <f t="shared" si="5"/>
        <v>5а</v>
      </c>
      <c r="F25" s="7">
        <f t="shared" si="5"/>
        <v>95</v>
      </c>
      <c r="G25" s="7">
        <f t="shared" si="5"/>
        <v>89</v>
      </c>
      <c r="H25" s="8">
        <f t="shared" si="4"/>
        <v>11356023</v>
      </c>
      <c r="I25" s="20">
        <v>0</v>
      </c>
      <c r="J25" s="20">
        <v>1</v>
      </c>
      <c r="K25" s="20">
        <v>0</v>
      </c>
      <c r="L25" s="20">
        <v>2</v>
      </c>
      <c r="M25" s="20">
        <v>0</v>
      </c>
      <c r="N25" s="20">
        <v>1</v>
      </c>
      <c r="O25" s="20">
        <v>0</v>
      </c>
      <c r="P25" s="20">
        <v>2</v>
      </c>
      <c r="Q25" s="20">
        <v>1</v>
      </c>
      <c r="R25" s="20">
        <v>2</v>
      </c>
      <c r="S25" s="20">
        <v>1</v>
      </c>
      <c r="T25" s="10">
        <f t="shared" si="3"/>
        <v>10</v>
      </c>
    </row>
    <row r="26" spans="1:25" ht="30" customHeight="1" thickBot="1" x14ac:dyDescent="0.3">
      <c r="A26" s="3" t="s">
        <v>11</v>
      </c>
      <c r="B26" s="4" t="str">
        <f t="shared" si="5"/>
        <v>ГБОУ СОШ №356</v>
      </c>
      <c r="C26" s="5">
        <f t="shared" si="5"/>
        <v>11356</v>
      </c>
      <c r="D26" s="5" t="str">
        <f t="shared" si="5"/>
        <v>СОШ с углуб.</v>
      </c>
      <c r="E26" s="11" t="str">
        <f t="shared" si="5"/>
        <v>5а</v>
      </c>
      <c r="F26" s="7">
        <f t="shared" si="5"/>
        <v>95</v>
      </c>
      <c r="G26" s="7">
        <f t="shared" si="5"/>
        <v>89</v>
      </c>
      <c r="H26" s="8">
        <f t="shared" si="4"/>
        <v>11356024</v>
      </c>
      <c r="I26" s="20">
        <v>2</v>
      </c>
      <c r="J26" s="20">
        <v>0</v>
      </c>
      <c r="K26" s="20">
        <v>0</v>
      </c>
      <c r="L26" s="20">
        <v>2</v>
      </c>
      <c r="M26" s="20">
        <v>1</v>
      </c>
      <c r="N26" s="20">
        <v>1</v>
      </c>
      <c r="O26" s="20">
        <v>0</v>
      </c>
      <c r="P26" s="20">
        <v>2</v>
      </c>
      <c r="Q26" s="20">
        <v>1</v>
      </c>
      <c r="R26" s="20">
        <v>2</v>
      </c>
      <c r="S26" s="20">
        <v>1</v>
      </c>
      <c r="T26" s="10">
        <f t="shared" si="3"/>
        <v>12</v>
      </c>
    </row>
    <row r="27" spans="1:25" ht="30" customHeight="1" thickBot="1" x14ac:dyDescent="0.3">
      <c r="A27" s="3" t="s">
        <v>11</v>
      </c>
      <c r="B27" s="4" t="str">
        <f t="shared" si="5"/>
        <v>ГБОУ СОШ №356</v>
      </c>
      <c r="C27" s="5">
        <f t="shared" si="5"/>
        <v>11356</v>
      </c>
      <c r="D27" s="5" t="str">
        <f t="shared" si="5"/>
        <v>СОШ с углуб.</v>
      </c>
      <c r="E27" s="11" t="str">
        <f t="shared" si="5"/>
        <v>5а</v>
      </c>
      <c r="F27" s="7">
        <f t="shared" si="5"/>
        <v>95</v>
      </c>
      <c r="G27" s="7">
        <f t="shared" si="5"/>
        <v>89</v>
      </c>
      <c r="H27" s="8">
        <f t="shared" si="4"/>
        <v>11356025</v>
      </c>
      <c r="I27" s="20">
        <v>0</v>
      </c>
      <c r="J27" s="20">
        <v>1</v>
      </c>
      <c r="K27" s="20">
        <v>0</v>
      </c>
      <c r="L27" s="20">
        <v>2</v>
      </c>
      <c r="M27" s="20">
        <v>1</v>
      </c>
      <c r="N27" s="20">
        <v>1</v>
      </c>
      <c r="O27" s="20">
        <v>0</v>
      </c>
      <c r="P27" s="20">
        <v>2</v>
      </c>
      <c r="Q27" s="20">
        <v>2</v>
      </c>
      <c r="R27" s="20">
        <v>2</v>
      </c>
      <c r="S27" s="20">
        <v>1</v>
      </c>
      <c r="T27" s="10">
        <f t="shared" si="3"/>
        <v>12</v>
      </c>
    </row>
    <row r="28" spans="1:25" ht="30" customHeight="1" thickBot="1" x14ac:dyDescent="0.3">
      <c r="A28" s="3" t="s">
        <v>11</v>
      </c>
      <c r="B28" s="4" t="str">
        <f t="shared" si="5"/>
        <v>ГБОУ СОШ №356</v>
      </c>
      <c r="C28" s="5">
        <f t="shared" si="5"/>
        <v>11356</v>
      </c>
      <c r="D28" s="5" t="str">
        <f t="shared" si="5"/>
        <v>СОШ с углуб.</v>
      </c>
      <c r="E28" s="11" t="str">
        <f t="shared" si="5"/>
        <v>5а</v>
      </c>
      <c r="F28" s="7">
        <f t="shared" si="5"/>
        <v>95</v>
      </c>
      <c r="G28" s="7">
        <f t="shared" si="5"/>
        <v>89</v>
      </c>
      <c r="H28" s="8">
        <f t="shared" si="4"/>
        <v>11356026</v>
      </c>
      <c r="I28" s="20">
        <v>0</v>
      </c>
      <c r="J28" s="20">
        <v>2</v>
      </c>
      <c r="K28" s="20">
        <v>1</v>
      </c>
      <c r="L28" s="20">
        <v>2</v>
      </c>
      <c r="M28" s="20">
        <v>2</v>
      </c>
      <c r="N28" s="20">
        <v>1</v>
      </c>
      <c r="O28" s="20">
        <v>1</v>
      </c>
      <c r="P28" s="20">
        <v>2</v>
      </c>
      <c r="Q28" s="20">
        <v>2</v>
      </c>
      <c r="R28" s="20">
        <v>1</v>
      </c>
      <c r="S28" s="20">
        <v>2</v>
      </c>
      <c r="T28" s="10">
        <f t="shared" si="3"/>
        <v>16</v>
      </c>
    </row>
    <row r="29" spans="1:25" ht="30" customHeight="1" thickBot="1" x14ac:dyDescent="0.3">
      <c r="A29" s="3" t="s">
        <v>11</v>
      </c>
      <c r="B29" s="4" t="str">
        <f t="shared" si="5"/>
        <v>ГБОУ СОШ №356</v>
      </c>
      <c r="C29" s="5">
        <f t="shared" si="5"/>
        <v>11356</v>
      </c>
      <c r="D29" s="5" t="str">
        <f t="shared" si="5"/>
        <v>СОШ с углуб.</v>
      </c>
      <c r="E29" s="11" t="str">
        <f t="shared" si="5"/>
        <v>5а</v>
      </c>
      <c r="F29" s="7">
        <f t="shared" si="5"/>
        <v>95</v>
      </c>
      <c r="G29" s="7">
        <f t="shared" si="5"/>
        <v>89</v>
      </c>
      <c r="H29" s="8">
        <f t="shared" si="4"/>
        <v>11356027</v>
      </c>
      <c r="I29" s="20">
        <v>0</v>
      </c>
      <c r="J29" s="20">
        <v>1</v>
      </c>
      <c r="K29" s="20">
        <v>0</v>
      </c>
      <c r="L29" s="20">
        <v>2</v>
      </c>
      <c r="M29" s="20">
        <v>1</v>
      </c>
      <c r="N29" s="20">
        <v>1</v>
      </c>
      <c r="O29" s="20">
        <v>0</v>
      </c>
      <c r="P29" s="20">
        <v>2</v>
      </c>
      <c r="Q29" s="20">
        <v>0</v>
      </c>
      <c r="R29" s="20">
        <v>2</v>
      </c>
      <c r="S29" s="20">
        <v>1</v>
      </c>
      <c r="T29" s="10">
        <f t="shared" si="3"/>
        <v>10</v>
      </c>
    </row>
    <row r="30" spans="1:25" ht="30" customHeight="1" thickBot="1" x14ac:dyDescent="0.3">
      <c r="A30" s="3" t="s">
        <v>11</v>
      </c>
      <c r="B30" s="4" t="str">
        <f t="shared" si="5"/>
        <v>ГБОУ СОШ №356</v>
      </c>
      <c r="C30" s="5">
        <f t="shared" si="5"/>
        <v>11356</v>
      </c>
      <c r="D30" s="5" t="str">
        <f t="shared" si="5"/>
        <v>СОШ с углуб.</v>
      </c>
      <c r="E30" s="11" t="str">
        <f t="shared" si="5"/>
        <v>5а</v>
      </c>
      <c r="F30" s="7">
        <f t="shared" si="5"/>
        <v>95</v>
      </c>
      <c r="G30" s="7">
        <f t="shared" si="5"/>
        <v>89</v>
      </c>
      <c r="H30" s="8">
        <f t="shared" si="4"/>
        <v>11356028</v>
      </c>
      <c r="I30" s="20">
        <v>0</v>
      </c>
      <c r="J30" s="20">
        <v>1</v>
      </c>
      <c r="K30" s="20">
        <v>1</v>
      </c>
      <c r="L30" s="20">
        <v>2</v>
      </c>
      <c r="M30" s="20">
        <v>2</v>
      </c>
      <c r="N30" s="20">
        <v>1</v>
      </c>
      <c r="O30" s="20">
        <v>0</v>
      </c>
      <c r="P30" s="20">
        <v>0</v>
      </c>
      <c r="Q30" s="20">
        <v>2</v>
      </c>
      <c r="R30" s="20">
        <v>0</v>
      </c>
      <c r="S30" s="20">
        <v>1</v>
      </c>
      <c r="T30" s="10">
        <f t="shared" si="3"/>
        <v>10</v>
      </c>
    </row>
    <row r="31" spans="1:25" ht="30" customHeight="1" thickBot="1" x14ac:dyDescent="0.3">
      <c r="A31" s="3" t="s">
        <v>11</v>
      </c>
      <c r="B31" s="4" t="str">
        <f t="shared" si="5"/>
        <v>ГБОУ СОШ №356</v>
      </c>
      <c r="C31" s="5">
        <f t="shared" si="5"/>
        <v>11356</v>
      </c>
      <c r="D31" s="5" t="str">
        <f t="shared" si="5"/>
        <v>СОШ с углуб.</v>
      </c>
      <c r="E31" s="11" t="str">
        <f t="shared" si="5"/>
        <v>5а</v>
      </c>
      <c r="F31" s="7">
        <f t="shared" si="5"/>
        <v>95</v>
      </c>
      <c r="G31" s="7">
        <f t="shared" si="5"/>
        <v>89</v>
      </c>
      <c r="H31" s="8">
        <f t="shared" si="4"/>
        <v>11356029</v>
      </c>
      <c r="I31" s="20">
        <v>0</v>
      </c>
      <c r="J31" s="20">
        <v>2</v>
      </c>
      <c r="K31" s="20">
        <v>0</v>
      </c>
      <c r="L31" s="20">
        <v>2</v>
      </c>
      <c r="M31" s="20">
        <v>1</v>
      </c>
      <c r="N31" s="20">
        <v>1</v>
      </c>
      <c r="O31" s="20">
        <v>1</v>
      </c>
      <c r="P31" s="20">
        <v>2</v>
      </c>
      <c r="Q31" s="20">
        <v>2</v>
      </c>
      <c r="R31" s="20">
        <v>2</v>
      </c>
      <c r="S31" s="20">
        <v>1</v>
      </c>
      <c r="T31" s="10">
        <f t="shared" si="3"/>
        <v>14</v>
      </c>
    </row>
    <row r="32" spans="1:25" ht="30" customHeight="1" thickBot="1" x14ac:dyDescent="0.3">
      <c r="A32" s="3" t="s">
        <v>11</v>
      </c>
      <c r="B32" s="4" t="str">
        <f t="shared" si="5"/>
        <v>ГБОУ СОШ №356</v>
      </c>
      <c r="C32" s="5">
        <f t="shared" si="5"/>
        <v>11356</v>
      </c>
      <c r="D32" s="5" t="str">
        <f t="shared" si="5"/>
        <v>СОШ с углуб.</v>
      </c>
      <c r="E32" s="11" t="str">
        <f t="shared" si="5"/>
        <v>5а</v>
      </c>
      <c r="F32" s="7">
        <f t="shared" si="5"/>
        <v>95</v>
      </c>
      <c r="G32" s="7">
        <f t="shared" si="5"/>
        <v>89</v>
      </c>
      <c r="H32" s="8">
        <f t="shared" si="4"/>
        <v>11356030</v>
      </c>
      <c r="I32" s="20">
        <v>2</v>
      </c>
      <c r="J32" s="20">
        <v>2</v>
      </c>
      <c r="K32" s="20">
        <v>1</v>
      </c>
      <c r="L32" s="20">
        <v>2</v>
      </c>
      <c r="M32" s="20">
        <v>1</v>
      </c>
      <c r="N32" s="20">
        <v>1</v>
      </c>
      <c r="O32" s="20">
        <v>0</v>
      </c>
      <c r="P32" s="20">
        <v>2</v>
      </c>
      <c r="Q32" s="20">
        <v>1</v>
      </c>
      <c r="R32" s="20">
        <v>2</v>
      </c>
      <c r="S32" s="20">
        <v>1</v>
      </c>
      <c r="T32" s="10">
        <f t="shared" si="3"/>
        <v>15</v>
      </c>
    </row>
    <row r="33" spans="1:20" ht="30" customHeight="1" x14ac:dyDescent="0.25">
      <c r="A33" s="3" t="s">
        <v>11</v>
      </c>
      <c r="B33" s="4" t="str">
        <f t="shared" si="5"/>
        <v>ГБОУ СОШ №356</v>
      </c>
      <c r="C33" s="5">
        <f t="shared" si="5"/>
        <v>11356</v>
      </c>
      <c r="D33" s="5" t="str">
        <f t="shared" si="5"/>
        <v>СОШ с углуб.</v>
      </c>
      <c r="E33" s="11" t="str">
        <f t="shared" si="5"/>
        <v>5а</v>
      </c>
      <c r="F33" s="7">
        <f t="shared" si="5"/>
        <v>95</v>
      </c>
      <c r="G33" s="7">
        <f t="shared" si="5"/>
        <v>89</v>
      </c>
      <c r="H33" s="8">
        <f t="shared" si="4"/>
        <v>11356031</v>
      </c>
      <c r="I33" s="9">
        <v>2</v>
      </c>
      <c r="J33" s="9">
        <v>2</v>
      </c>
      <c r="K33" s="9">
        <v>0</v>
      </c>
      <c r="L33" s="9">
        <v>2</v>
      </c>
      <c r="M33" s="9">
        <v>1</v>
      </c>
      <c r="N33" s="9">
        <v>1</v>
      </c>
      <c r="O33" s="9">
        <v>1</v>
      </c>
      <c r="P33" s="9">
        <v>2</v>
      </c>
      <c r="Q33" s="9">
        <v>1</v>
      </c>
      <c r="R33" s="9">
        <v>2</v>
      </c>
      <c r="S33" s="9">
        <v>2</v>
      </c>
      <c r="T33" s="10">
        <f t="shared" si="3"/>
        <v>16</v>
      </c>
    </row>
    <row r="34" spans="1:20" ht="30" customHeight="1" x14ac:dyDescent="0.25">
      <c r="A34" s="3" t="s">
        <v>11</v>
      </c>
      <c r="B34" s="4" t="str">
        <f t="shared" si="5"/>
        <v>ГБОУ СОШ №356</v>
      </c>
      <c r="C34" s="5">
        <f t="shared" si="5"/>
        <v>11356</v>
      </c>
      <c r="D34" s="5" t="str">
        <f t="shared" si="5"/>
        <v>СОШ с углуб.</v>
      </c>
      <c r="E34" s="11" t="str">
        <f t="shared" si="5"/>
        <v>5а</v>
      </c>
      <c r="F34" s="7">
        <f t="shared" si="5"/>
        <v>95</v>
      </c>
      <c r="G34" s="7">
        <f t="shared" si="5"/>
        <v>89</v>
      </c>
      <c r="H34" s="8">
        <f t="shared" si="4"/>
        <v>11356032</v>
      </c>
      <c r="I34" s="9">
        <v>2</v>
      </c>
      <c r="J34" s="9">
        <v>2</v>
      </c>
      <c r="K34" s="9">
        <v>0</v>
      </c>
      <c r="L34" s="9">
        <v>2</v>
      </c>
      <c r="M34" s="9">
        <v>2</v>
      </c>
      <c r="N34" s="9">
        <v>1</v>
      </c>
      <c r="O34" s="9">
        <v>1</v>
      </c>
      <c r="P34" s="9">
        <v>2</v>
      </c>
      <c r="Q34" s="9">
        <v>2</v>
      </c>
      <c r="R34" s="9">
        <v>2</v>
      </c>
      <c r="S34" s="9">
        <v>2</v>
      </c>
      <c r="T34" s="10">
        <f t="shared" si="3"/>
        <v>18</v>
      </c>
    </row>
    <row r="35" spans="1:20" ht="30" customHeight="1" x14ac:dyDescent="0.25">
      <c r="A35" s="3" t="s">
        <v>11</v>
      </c>
      <c r="B35" s="4" t="str">
        <f t="shared" si="5"/>
        <v>ГБОУ СОШ №356</v>
      </c>
      <c r="C35" s="5">
        <f t="shared" si="5"/>
        <v>11356</v>
      </c>
      <c r="D35" s="5" t="str">
        <f t="shared" si="5"/>
        <v>СОШ с углуб.</v>
      </c>
      <c r="E35" s="11" t="str">
        <f t="shared" si="5"/>
        <v>5а</v>
      </c>
      <c r="F35" s="7">
        <f t="shared" si="5"/>
        <v>95</v>
      </c>
      <c r="G35" s="7">
        <f t="shared" si="5"/>
        <v>89</v>
      </c>
      <c r="H35" s="8">
        <f t="shared" si="4"/>
        <v>11356033</v>
      </c>
      <c r="I35" s="9">
        <v>0</v>
      </c>
      <c r="J35" s="9">
        <v>2</v>
      </c>
      <c r="K35" s="9">
        <v>0</v>
      </c>
      <c r="L35" s="9">
        <v>2</v>
      </c>
      <c r="M35" s="9">
        <v>1</v>
      </c>
      <c r="N35" s="9">
        <v>1</v>
      </c>
      <c r="O35" s="9">
        <v>0</v>
      </c>
      <c r="P35" s="9">
        <v>1</v>
      </c>
      <c r="Q35" s="9">
        <v>2</v>
      </c>
      <c r="R35" s="9">
        <v>2</v>
      </c>
      <c r="S35" s="9">
        <v>2</v>
      </c>
      <c r="T35" s="10">
        <f t="shared" si="3"/>
        <v>13</v>
      </c>
    </row>
    <row r="36" spans="1:20" ht="30" customHeight="1" x14ac:dyDescent="0.25">
      <c r="A36" s="3" t="s">
        <v>11</v>
      </c>
      <c r="B36" s="4" t="str">
        <f t="shared" ref="B36:G51" si="6">B35</f>
        <v>ГБОУ СОШ №356</v>
      </c>
      <c r="C36" s="5">
        <f t="shared" si="6"/>
        <v>11356</v>
      </c>
      <c r="D36" s="5" t="str">
        <f t="shared" si="6"/>
        <v>СОШ с углуб.</v>
      </c>
      <c r="E36" s="11" t="str">
        <f t="shared" si="6"/>
        <v>5а</v>
      </c>
      <c r="F36" s="7">
        <f t="shared" si="6"/>
        <v>95</v>
      </c>
      <c r="G36" s="7">
        <f t="shared" si="6"/>
        <v>89</v>
      </c>
      <c r="H36" s="8">
        <f t="shared" si="4"/>
        <v>11356034</v>
      </c>
      <c r="I36" s="9">
        <v>2</v>
      </c>
      <c r="J36" s="9">
        <v>2</v>
      </c>
      <c r="K36" s="9">
        <v>0</v>
      </c>
      <c r="L36" s="9">
        <v>2</v>
      </c>
      <c r="M36" s="9">
        <v>2</v>
      </c>
      <c r="N36" s="9">
        <v>1</v>
      </c>
      <c r="O36" s="9">
        <v>1</v>
      </c>
      <c r="P36" s="9">
        <v>2</v>
      </c>
      <c r="Q36" s="9">
        <v>1</v>
      </c>
      <c r="R36" s="9">
        <v>2</v>
      </c>
      <c r="S36" s="9">
        <v>2</v>
      </c>
      <c r="T36" s="10">
        <f t="shared" si="3"/>
        <v>17</v>
      </c>
    </row>
    <row r="37" spans="1:20" ht="30" customHeight="1" x14ac:dyDescent="0.25">
      <c r="A37" s="3" t="s">
        <v>11</v>
      </c>
      <c r="B37" s="4" t="str">
        <f t="shared" si="6"/>
        <v>ГБОУ СОШ №356</v>
      </c>
      <c r="C37" s="5">
        <f t="shared" si="6"/>
        <v>11356</v>
      </c>
      <c r="D37" s="5" t="str">
        <f t="shared" si="6"/>
        <v>СОШ с углуб.</v>
      </c>
      <c r="E37" s="11" t="str">
        <f t="shared" si="6"/>
        <v>5а</v>
      </c>
      <c r="F37" s="7">
        <f t="shared" si="6"/>
        <v>95</v>
      </c>
      <c r="G37" s="7">
        <f t="shared" si="6"/>
        <v>89</v>
      </c>
      <c r="H37" s="8">
        <f t="shared" si="4"/>
        <v>11356035</v>
      </c>
      <c r="I37" s="9">
        <v>0</v>
      </c>
      <c r="J37" s="9">
        <v>0</v>
      </c>
      <c r="K37" s="9">
        <v>1</v>
      </c>
      <c r="L37" s="9">
        <v>2</v>
      </c>
      <c r="M37" s="9">
        <v>2</v>
      </c>
      <c r="N37" s="9">
        <v>1</v>
      </c>
      <c r="O37" s="9">
        <v>0</v>
      </c>
      <c r="P37" s="9">
        <v>2</v>
      </c>
      <c r="Q37" s="9">
        <v>1</v>
      </c>
      <c r="R37" s="9">
        <v>2</v>
      </c>
      <c r="S37" s="9">
        <v>1</v>
      </c>
      <c r="T37" s="10">
        <f t="shared" si="3"/>
        <v>12</v>
      </c>
    </row>
    <row r="38" spans="1:20" ht="30" customHeight="1" x14ac:dyDescent="0.25">
      <c r="A38" s="3" t="s">
        <v>11</v>
      </c>
      <c r="B38" s="4" t="str">
        <f t="shared" si="6"/>
        <v>ГБОУ СОШ №356</v>
      </c>
      <c r="C38" s="5">
        <f t="shared" si="6"/>
        <v>11356</v>
      </c>
      <c r="D38" s="5" t="str">
        <f t="shared" si="6"/>
        <v>СОШ с углуб.</v>
      </c>
      <c r="E38" s="11" t="str">
        <f t="shared" si="6"/>
        <v>5а</v>
      </c>
      <c r="F38" s="7">
        <f t="shared" si="6"/>
        <v>95</v>
      </c>
      <c r="G38" s="7">
        <f t="shared" si="6"/>
        <v>89</v>
      </c>
      <c r="H38" s="8">
        <f t="shared" si="4"/>
        <v>11356036</v>
      </c>
      <c r="I38" s="9">
        <v>2</v>
      </c>
      <c r="J38" s="9">
        <v>2</v>
      </c>
      <c r="K38" s="9">
        <v>0</v>
      </c>
      <c r="L38" s="9">
        <v>2</v>
      </c>
      <c r="M38" s="9">
        <v>1</v>
      </c>
      <c r="N38" s="9">
        <v>1</v>
      </c>
      <c r="O38" s="9">
        <v>0</v>
      </c>
      <c r="P38" s="9">
        <v>2</v>
      </c>
      <c r="Q38" s="9">
        <v>2</v>
      </c>
      <c r="R38" s="9">
        <v>2</v>
      </c>
      <c r="S38" s="9">
        <v>2</v>
      </c>
      <c r="T38" s="10">
        <f t="shared" si="3"/>
        <v>16</v>
      </c>
    </row>
    <row r="39" spans="1:20" ht="30" customHeight="1" x14ac:dyDescent="0.25">
      <c r="A39" s="3" t="s">
        <v>11</v>
      </c>
      <c r="B39" s="4" t="str">
        <f t="shared" si="6"/>
        <v>ГБОУ СОШ №356</v>
      </c>
      <c r="C39" s="5">
        <f t="shared" si="6"/>
        <v>11356</v>
      </c>
      <c r="D39" s="5" t="str">
        <f t="shared" si="6"/>
        <v>СОШ с углуб.</v>
      </c>
      <c r="E39" s="11" t="str">
        <f t="shared" si="6"/>
        <v>5а</v>
      </c>
      <c r="F39" s="7">
        <f t="shared" si="6"/>
        <v>95</v>
      </c>
      <c r="G39" s="7">
        <f t="shared" si="6"/>
        <v>89</v>
      </c>
      <c r="H39" s="8">
        <f t="shared" si="4"/>
        <v>11356037</v>
      </c>
      <c r="I39" s="9">
        <v>0</v>
      </c>
      <c r="J39" s="9">
        <v>2</v>
      </c>
      <c r="K39" s="9">
        <v>0</v>
      </c>
      <c r="L39" s="9">
        <v>2</v>
      </c>
      <c r="M39" s="9">
        <v>0</v>
      </c>
      <c r="N39" s="9">
        <v>1</v>
      </c>
      <c r="O39" s="9">
        <v>1</v>
      </c>
      <c r="P39" s="9">
        <v>2</v>
      </c>
      <c r="Q39" s="9">
        <v>2</v>
      </c>
      <c r="R39" s="9">
        <v>2</v>
      </c>
      <c r="S39" s="9">
        <v>2</v>
      </c>
      <c r="T39" s="10">
        <f t="shared" si="3"/>
        <v>14</v>
      </c>
    </row>
    <row r="40" spans="1:20" ht="30" customHeight="1" x14ac:dyDescent="0.25">
      <c r="A40" s="3" t="s">
        <v>11</v>
      </c>
      <c r="B40" s="4" t="str">
        <f t="shared" si="6"/>
        <v>ГБОУ СОШ №356</v>
      </c>
      <c r="C40" s="5">
        <f t="shared" si="6"/>
        <v>11356</v>
      </c>
      <c r="D40" s="5" t="str">
        <f t="shared" si="6"/>
        <v>СОШ с углуб.</v>
      </c>
      <c r="E40" s="11" t="str">
        <f t="shared" si="6"/>
        <v>5а</v>
      </c>
      <c r="F40" s="7">
        <f t="shared" si="6"/>
        <v>95</v>
      </c>
      <c r="G40" s="7">
        <f t="shared" si="6"/>
        <v>89</v>
      </c>
      <c r="H40" s="8">
        <f t="shared" si="4"/>
        <v>11356038</v>
      </c>
      <c r="I40" s="9">
        <v>0</v>
      </c>
      <c r="J40" s="9">
        <v>1</v>
      </c>
      <c r="K40" s="9">
        <v>1</v>
      </c>
      <c r="L40" s="9">
        <v>2</v>
      </c>
      <c r="M40" s="9">
        <v>1</v>
      </c>
      <c r="N40" s="9">
        <v>0</v>
      </c>
      <c r="O40" s="9">
        <v>0</v>
      </c>
      <c r="P40" s="9">
        <v>2</v>
      </c>
      <c r="Q40" s="9">
        <v>2</v>
      </c>
      <c r="R40" s="9">
        <v>2</v>
      </c>
      <c r="S40" s="9">
        <v>2</v>
      </c>
      <c r="T40" s="10">
        <f t="shared" si="3"/>
        <v>13</v>
      </c>
    </row>
    <row r="41" spans="1:20" ht="30" customHeight="1" x14ac:dyDescent="0.25">
      <c r="A41" s="3" t="s">
        <v>11</v>
      </c>
      <c r="B41" s="4" t="str">
        <f t="shared" si="6"/>
        <v>ГБОУ СОШ №356</v>
      </c>
      <c r="C41" s="5">
        <f t="shared" si="6"/>
        <v>11356</v>
      </c>
      <c r="D41" s="5" t="str">
        <f t="shared" si="6"/>
        <v>СОШ с углуб.</v>
      </c>
      <c r="E41" s="11" t="str">
        <f t="shared" si="6"/>
        <v>5а</v>
      </c>
      <c r="F41" s="7">
        <f t="shared" si="6"/>
        <v>95</v>
      </c>
      <c r="G41" s="7">
        <f t="shared" si="6"/>
        <v>89</v>
      </c>
      <c r="H41" s="8">
        <f t="shared" si="4"/>
        <v>11356039</v>
      </c>
      <c r="I41" s="9">
        <v>2</v>
      </c>
      <c r="J41" s="9">
        <v>2</v>
      </c>
      <c r="K41" s="9">
        <v>1</v>
      </c>
      <c r="L41" s="9">
        <v>2</v>
      </c>
      <c r="M41" s="9">
        <v>0</v>
      </c>
      <c r="N41" s="9">
        <v>1</v>
      </c>
      <c r="O41" s="9">
        <v>1</v>
      </c>
      <c r="P41" s="9">
        <v>2</v>
      </c>
      <c r="Q41" s="9">
        <v>1</v>
      </c>
      <c r="R41" s="9">
        <v>2</v>
      </c>
      <c r="S41" s="9">
        <v>2</v>
      </c>
      <c r="T41" s="10">
        <f t="shared" si="3"/>
        <v>16</v>
      </c>
    </row>
    <row r="42" spans="1:20" ht="30" customHeight="1" x14ac:dyDescent="0.25">
      <c r="A42" s="3" t="s">
        <v>11</v>
      </c>
      <c r="B42" s="4" t="str">
        <f t="shared" si="6"/>
        <v>ГБОУ СОШ №356</v>
      </c>
      <c r="C42" s="5">
        <f t="shared" si="6"/>
        <v>11356</v>
      </c>
      <c r="D42" s="5" t="str">
        <f t="shared" si="6"/>
        <v>СОШ с углуб.</v>
      </c>
      <c r="E42" s="11" t="str">
        <f t="shared" si="6"/>
        <v>5а</v>
      </c>
      <c r="F42" s="7">
        <f t="shared" si="6"/>
        <v>95</v>
      </c>
      <c r="G42" s="7">
        <f t="shared" si="6"/>
        <v>89</v>
      </c>
      <c r="H42" s="8">
        <f t="shared" si="4"/>
        <v>11356040</v>
      </c>
      <c r="I42" s="9">
        <v>0</v>
      </c>
      <c r="J42" s="9">
        <v>1</v>
      </c>
      <c r="K42" s="9">
        <v>0</v>
      </c>
      <c r="L42" s="9">
        <v>2</v>
      </c>
      <c r="M42" s="9">
        <v>2</v>
      </c>
      <c r="N42" s="9">
        <v>1</v>
      </c>
      <c r="O42" s="9">
        <v>0</v>
      </c>
      <c r="P42" s="9">
        <v>2</v>
      </c>
      <c r="Q42" s="9">
        <v>2</v>
      </c>
      <c r="R42" s="9">
        <v>2</v>
      </c>
      <c r="S42" s="9">
        <v>2</v>
      </c>
      <c r="T42" s="10">
        <f t="shared" si="3"/>
        <v>14</v>
      </c>
    </row>
    <row r="43" spans="1:20" ht="30" customHeight="1" x14ac:dyDescent="0.25">
      <c r="A43" s="3" t="s">
        <v>11</v>
      </c>
      <c r="B43" s="4" t="str">
        <f t="shared" si="6"/>
        <v>ГБОУ СОШ №356</v>
      </c>
      <c r="C43" s="5">
        <f t="shared" si="6"/>
        <v>11356</v>
      </c>
      <c r="D43" s="5" t="str">
        <f t="shared" si="6"/>
        <v>СОШ с углуб.</v>
      </c>
      <c r="E43" s="11" t="str">
        <f t="shared" si="6"/>
        <v>5а</v>
      </c>
      <c r="F43" s="7">
        <f t="shared" si="6"/>
        <v>95</v>
      </c>
      <c r="G43" s="7">
        <f t="shared" si="6"/>
        <v>89</v>
      </c>
      <c r="H43" s="8">
        <f t="shared" si="4"/>
        <v>11356041</v>
      </c>
      <c r="I43" s="9">
        <v>0</v>
      </c>
      <c r="J43" s="9">
        <v>2</v>
      </c>
      <c r="K43" s="9">
        <v>1</v>
      </c>
      <c r="L43" s="9">
        <v>2</v>
      </c>
      <c r="M43" s="9">
        <v>0</v>
      </c>
      <c r="N43" s="9">
        <v>0</v>
      </c>
      <c r="O43" s="9">
        <v>0</v>
      </c>
      <c r="P43" s="9">
        <v>2</v>
      </c>
      <c r="Q43" s="9">
        <v>2</v>
      </c>
      <c r="R43" s="9">
        <v>2</v>
      </c>
      <c r="S43" s="9">
        <v>2</v>
      </c>
      <c r="T43" s="10">
        <f t="shared" si="3"/>
        <v>13</v>
      </c>
    </row>
    <row r="44" spans="1:20" ht="30" customHeight="1" x14ac:dyDescent="0.25">
      <c r="A44" s="3" t="s">
        <v>11</v>
      </c>
      <c r="B44" s="4" t="str">
        <f t="shared" si="6"/>
        <v>ГБОУ СОШ №356</v>
      </c>
      <c r="C44" s="5">
        <f t="shared" si="6"/>
        <v>11356</v>
      </c>
      <c r="D44" s="5" t="str">
        <f t="shared" si="6"/>
        <v>СОШ с углуб.</v>
      </c>
      <c r="E44" s="11" t="str">
        <f t="shared" si="6"/>
        <v>5а</v>
      </c>
      <c r="F44" s="7">
        <f t="shared" si="6"/>
        <v>95</v>
      </c>
      <c r="G44" s="7">
        <f t="shared" si="6"/>
        <v>89</v>
      </c>
      <c r="H44" s="8">
        <f t="shared" si="4"/>
        <v>11356042</v>
      </c>
      <c r="I44" s="9">
        <v>0</v>
      </c>
      <c r="J44" s="9">
        <v>0</v>
      </c>
      <c r="K44" s="9">
        <v>0</v>
      </c>
      <c r="L44" s="9">
        <v>2</v>
      </c>
      <c r="M44" s="9">
        <v>1</v>
      </c>
      <c r="N44" s="9">
        <v>0</v>
      </c>
      <c r="O44" s="9">
        <v>1</v>
      </c>
      <c r="P44" s="9">
        <v>2</v>
      </c>
      <c r="Q44" s="9">
        <v>1</v>
      </c>
      <c r="R44" s="9">
        <v>2</v>
      </c>
      <c r="S44" s="9">
        <v>2</v>
      </c>
      <c r="T44" s="10">
        <f t="shared" si="3"/>
        <v>11</v>
      </c>
    </row>
    <row r="45" spans="1:20" ht="30" customHeight="1" x14ac:dyDescent="0.25">
      <c r="A45" s="3" t="s">
        <v>11</v>
      </c>
      <c r="B45" s="4" t="str">
        <f t="shared" si="6"/>
        <v>ГБОУ СОШ №356</v>
      </c>
      <c r="C45" s="5">
        <f t="shared" si="6"/>
        <v>11356</v>
      </c>
      <c r="D45" s="5" t="str">
        <f t="shared" si="6"/>
        <v>СОШ с углуб.</v>
      </c>
      <c r="E45" s="11" t="str">
        <f t="shared" si="6"/>
        <v>5а</v>
      </c>
      <c r="F45" s="7">
        <f t="shared" si="6"/>
        <v>95</v>
      </c>
      <c r="G45" s="7">
        <f t="shared" si="6"/>
        <v>89</v>
      </c>
      <c r="H45" s="8">
        <f t="shared" si="4"/>
        <v>11356043</v>
      </c>
      <c r="I45" s="9">
        <v>0</v>
      </c>
      <c r="J45" s="9">
        <v>2</v>
      </c>
      <c r="K45" s="9">
        <v>1</v>
      </c>
      <c r="L45" s="9">
        <v>2</v>
      </c>
      <c r="M45" s="9">
        <v>2</v>
      </c>
      <c r="N45" s="9">
        <v>1</v>
      </c>
      <c r="O45" s="9">
        <v>0</v>
      </c>
      <c r="P45" s="9">
        <v>2</v>
      </c>
      <c r="Q45" s="9">
        <v>2</v>
      </c>
      <c r="R45" s="9">
        <v>2</v>
      </c>
      <c r="S45" s="9">
        <v>2</v>
      </c>
      <c r="T45" s="10">
        <f t="shared" si="3"/>
        <v>16</v>
      </c>
    </row>
    <row r="46" spans="1:20" ht="30" customHeight="1" x14ac:dyDescent="0.25">
      <c r="A46" s="3" t="s">
        <v>11</v>
      </c>
      <c r="B46" s="4" t="str">
        <f t="shared" si="6"/>
        <v>ГБОУ СОШ №356</v>
      </c>
      <c r="C46" s="5">
        <f t="shared" si="6"/>
        <v>11356</v>
      </c>
      <c r="D46" s="5" t="str">
        <f t="shared" si="6"/>
        <v>СОШ с углуб.</v>
      </c>
      <c r="E46" s="11" t="str">
        <f t="shared" si="6"/>
        <v>5а</v>
      </c>
      <c r="F46" s="7">
        <f t="shared" si="6"/>
        <v>95</v>
      </c>
      <c r="G46" s="7">
        <f t="shared" si="6"/>
        <v>89</v>
      </c>
      <c r="H46" s="8">
        <f t="shared" si="4"/>
        <v>11356044</v>
      </c>
      <c r="I46" s="9">
        <v>2</v>
      </c>
      <c r="J46" s="9">
        <v>1</v>
      </c>
      <c r="K46" s="9">
        <v>0</v>
      </c>
      <c r="L46" s="9">
        <v>2</v>
      </c>
      <c r="M46" s="9">
        <v>1</v>
      </c>
      <c r="N46" s="9">
        <v>1</v>
      </c>
      <c r="O46" s="9">
        <v>1</v>
      </c>
      <c r="P46" s="9">
        <v>2</v>
      </c>
      <c r="Q46" s="9">
        <v>2</v>
      </c>
      <c r="R46" s="9">
        <v>2</v>
      </c>
      <c r="S46" s="9">
        <v>2</v>
      </c>
      <c r="T46" s="10">
        <f t="shared" si="3"/>
        <v>16</v>
      </c>
    </row>
    <row r="47" spans="1:20" ht="30" customHeight="1" x14ac:dyDescent="0.25">
      <c r="A47" s="3" t="s">
        <v>11</v>
      </c>
      <c r="B47" s="4" t="str">
        <f t="shared" si="6"/>
        <v>ГБОУ СОШ №356</v>
      </c>
      <c r="C47" s="5">
        <f t="shared" si="6"/>
        <v>11356</v>
      </c>
      <c r="D47" s="5" t="str">
        <f t="shared" si="6"/>
        <v>СОШ с углуб.</v>
      </c>
      <c r="E47" s="11" t="str">
        <f t="shared" si="6"/>
        <v>5а</v>
      </c>
      <c r="F47" s="7">
        <f t="shared" si="6"/>
        <v>95</v>
      </c>
      <c r="G47" s="7">
        <f t="shared" si="6"/>
        <v>89</v>
      </c>
      <c r="H47" s="8">
        <f t="shared" si="4"/>
        <v>11356045</v>
      </c>
      <c r="I47" s="9">
        <v>0</v>
      </c>
      <c r="J47" s="9">
        <v>0</v>
      </c>
      <c r="K47" s="9">
        <v>0</v>
      </c>
      <c r="L47" s="9">
        <v>2</v>
      </c>
      <c r="M47" s="9">
        <v>2</v>
      </c>
      <c r="N47" s="9">
        <v>1</v>
      </c>
      <c r="O47" s="9">
        <v>0</v>
      </c>
      <c r="P47" s="9">
        <v>2</v>
      </c>
      <c r="Q47" s="9">
        <v>2</v>
      </c>
      <c r="R47" s="9">
        <v>2</v>
      </c>
      <c r="S47" s="9">
        <v>2</v>
      </c>
      <c r="T47" s="10">
        <f t="shared" si="3"/>
        <v>13</v>
      </c>
    </row>
    <row r="48" spans="1:20" ht="30" customHeight="1" x14ac:dyDescent="0.25">
      <c r="A48" s="3" t="s">
        <v>11</v>
      </c>
      <c r="B48" s="4" t="str">
        <f t="shared" si="6"/>
        <v>ГБОУ СОШ №356</v>
      </c>
      <c r="C48" s="5">
        <f t="shared" si="6"/>
        <v>11356</v>
      </c>
      <c r="D48" s="5" t="str">
        <f t="shared" si="6"/>
        <v>СОШ с углуб.</v>
      </c>
      <c r="E48" s="11" t="str">
        <f t="shared" si="6"/>
        <v>5а</v>
      </c>
      <c r="F48" s="7">
        <f t="shared" si="6"/>
        <v>95</v>
      </c>
      <c r="G48" s="7">
        <f t="shared" si="6"/>
        <v>89</v>
      </c>
      <c r="H48" s="8">
        <f t="shared" si="4"/>
        <v>11356046</v>
      </c>
      <c r="I48" s="9">
        <v>2</v>
      </c>
      <c r="J48" s="9">
        <v>1</v>
      </c>
      <c r="K48" s="9">
        <v>0</v>
      </c>
      <c r="L48" s="9">
        <v>2</v>
      </c>
      <c r="M48" s="9">
        <v>1</v>
      </c>
      <c r="N48" s="9">
        <v>1</v>
      </c>
      <c r="O48" s="9">
        <v>0</v>
      </c>
      <c r="P48" s="9">
        <v>2</v>
      </c>
      <c r="Q48" s="9">
        <v>2</v>
      </c>
      <c r="R48" s="9">
        <v>2</v>
      </c>
      <c r="S48" s="9">
        <v>2</v>
      </c>
      <c r="T48" s="10">
        <f t="shared" si="3"/>
        <v>15</v>
      </c>
    </row>
    <row r="49" spans="1:20" ht="30" customHeight="1" x14ac:dyDescent="0.25">
      <c r="A49" s="3" t="s">
        <v>11</v>
      </c>
      <c r="B49" s="4" t="str">
        <f t="shared" si="6"/>
        <v>ГБОУ СОШ №356</v>
      </c>
      <c r="C49" s="5">
        <f t="shared" si="6"/>
        <v>11356</v>
      </c>
      <c r="D49" s="5" t="str">
        <f t="shared" si="6"/>
        <v>СОШ с углуб.</v>
      </c>
      <c r="E49" s="11" t="str">
        <f t="shared" si="6"/>
        <v>5а</v>
      </c>
      <c r="F49" s="7">
        <f t="shared" si="6"/>
        <v>95</v>
      </c>
      <c r="G49" s="7">
        <f t="shared" si="6"/>
        <v>89</v>
      </c>
      <c r="H49" s="8">
        <f t="shared" si="4"/>
        <v>11356047</v>
      </c>
      <c r="I49" s="9">
        <v>0</v>
      </c>
      <c r="J49" s="9">
        <v>2</v>
      </c>
      <c r="K49" s="9">
        <v>0</v>
      </c>
      <c r="L49" s="9">
        <v>2</v>
      </c>
      <c r="M49" s="9">
        <v>1</v>
      </c>
      <c r="N49" s="9">
        <v>1</v>
      </c>
      <c r="O49" s="9">
        <v>0</v>
      </c>
      <c r="P49" s="9">
        <v>2</v>
      </c>
      <c r="Q49" s="9">
        <v>2</v>
      </c>
      <c r="R49" s="9">
        <v>2</v>
      </c>
      <c r="S49" s="9">
        <v>2</v>
      </c>
      <c r="T49" s="10">
        <f t="shared" si="3"/>
        <v>14</v>
      </c>
    </row>
    <row r="50" spans="1:20" ht="30" customHeight="1" x14ac:dyDescent="0.25">
      <c r="A50" s="3" t="s">
        <v>11</v>
      </c>
      <c r="B50" s="4" t="str">
        <f t="shared" si="6"/>
        <v>ГБОУ СОШ №356</v>
      </c>
      <c r="C50" s="5">
        <f t="shared" si="6"/>
        <v>11356</v>
      </c>
      <c r="D50" s="5" t="str">
        <f t="shared" si="6"/>
        <v>СОШ с углуб.</v>
      </c>
      <c r="E50" s="11" t="str">
        <f t="shared" si="6"/>
        <v>5а</v>
      </c>
      <c r="F50" s="7">
        <f t="shared" si="6"/>
        <v>95</v>
      </c>
      <c r="G50" s="7">
        <f t="shared" si="6"/>
        <v>89</v>
      </c>
      <c r="H50" s="8">
        <f t="shared" si="4"/>
        <v>11356048</v>
      </c>
      <c r="I50" s="9">
        <v>0</v>
      </c>
      <c r="J50" s="9">
        <v>0</v>
      </c>
      <c r="K50" s="9">
        <v>0</v>
      </c>
      <c r="L50" s="9">
        <v>2</v>
      </c>
      <c r="M50" s="9">
        <v>1</v>
      </c>
      <c r="N50" s="9">
        <v>1</v>
      </c>
      <c r="O50" s="9">
        <v>0</v>
      </c>
      <c r="P50" s="9">
        <v>2</v>
      </c>
      <c r="Q50" s="9">
        <v>0</v>
      </c>
      <c r="R50" s="9">
        <v>2</v>
      </c>
      <c r="S50" s="9">
        <v>2</v>
      </c>
      <c r="T50" s="10">
        <f t="shared" si="3"/>
        <v>10</v>
      </c>
    </row>
    <row r="51" spans="1:20" ht="30" customHeight="1" x14ac:dyDescent="0.25">
      <c r="A51" s="3" t="s">
        <v>11</v>
      </c>
      <c r="B51" s="4" t="str">
        <f t="shared" si="6"/>
        <v>ГБОУ СОШ №356</v>
      </c>
      <c r="C51" s="5">
        <f t="shared" si="6"/>
        <v>11356</v>
      </c>
      <c r="D51" s="5" t="str">
        <f t="shared" si="6"/>
        <v>СОШ с углуб.</v>
      </c>
      <c r="E51" s="11" t="str">
        <f t="shared" si="6"/>
        <v>5а</v>
      </c>
      <c r="F51" s="7">
        <f t="shared" si="6"/>
        <v>95</v>
      </c>
      <c r="G51" s="7">
        <f t="shared" si="6"/>
        <v>89</v>
      </c>
      <c r="H51" s="8">
        <f t="shared" si="4"/>
        <v>11356049</v>
      </c>
      <c r="I51" s="9">
        <v>0</v>
      </c>
      <c r="J51" s="9">
        <v>2</v>
      </c>
      <c r="K51" s="9">
        <v>0</v>
      </c>
      <c r="L51" s="9">
        <v>1</v>
      </c>
      <c r="M51" s="9">
        <v>2</v>
      </c>
      <c r="N51" s="9">
        <v>0</v>
      </c>
      <c r="O51" s="9">
        <v>0</v>
      </c>
      <c r="P51" s="9">
        <v>2</v>
      </c>
      <c r="Q51" s="9">
        <v>2</v>
      </c>
      <c r="R51" s="9">
        <v>2</v>
      </c>
      <c r="S51" s="9">
        <v>2</v>
      </c>
      <c r="T51" s="10">
        <f t="shared" si="3"/>
        <v>13</v>
      </c>
    </row>
    <row r="52" spans="1:20" ht="30" customHeight="1" x14ac:dyDescent="0.25">
      <c r="A52" s="3" t="s">
        <v>11</v>
      </c>
      <c r="B52" s="4" t="str">
        <f t="shared" ref="B52:G67" si="7">B51</f>
        <v>ГБОУ СОШ №356</v>
      </c>
      <c r="C52" s="5">
        <f t="shared" si="7"/>
        <v>11356</v>
      </c>
      <c r="D52" s="5" t="str">
        <f t="shared" si="7"/>
        <v>СОШ с углуб.</v>
      </c>
      <c r="E52" s="11" t="str">
        <f t="shared" si="7"/>
        <v>5а</v>
      </c>
      <c r="F52" s="7">
        <f t="shared" si="7"/>
        <v>95</v>
      </c>
      <c r="G52" s="7">
        <f t="shared" si="7"/>
        <v>89</v>
      </c>
      <c r="H52" s="8">
        <f t="shared" si="4"/>
        <v>11356050</v>
      </c>
      <c r="I52" s="9">
        <v>2</v>
      </c>
      <c r="J52" s="9">
        <v>1</v>
      </c>
      <c r="K52" s="9">
        <v>1</v>
      </c>
      <c r="L52" s="9">
        <v>2</v>
      </c>
      <c r="M52" s="9">
        <v>1</v>
      </c>
      <c r="N52" s="9">
        <v>1</v>
      </c>
      <c r="O52" s="9">
        <v>0</v>
      </c>
      <c r="P52" s="9">
        <v>2</v>
      </c>
      <c r="Q52" s="9">
        <v>2</v>
      </c>
      <c r="R52" s="9">
        <v>1</v>
      </c>
      <c r="S52" s="9">
        <v>2</v>
      </c>
      <c r="T52" s="10">
        <f t="shared" si="3"/>
        <v>15</v>
      </c>
    </row>
    <row r="53" spans="1:20" ht="30" customHeight="1" x14ac:dyDescent="0.25">
      <c r="A53" s="3" t="s">
        <v>11</v>
      </c>
      <c r="B53" s="4" t="str">
        <f t="shared" si="7"/>
        <v>ГБОУ СОШ №356</v>
      </c>
      <c r="C53" s="5">
        <f t="shared" si="7"/>
        <v>11356</v>
      </c>
      <c r="D53" s="5" t="str">
        <f t="shared" si="7"/>
        <v>СОШ с углуб.</v>
      </c>
      <c r="E53" s="11" t="str">
        <f t="shared" si="7"/>
        <v>5а</v>
      </c>
      <c r="F53" s="7">
        <f t="shared" si="7"/>
        <v>95</v>
      </c>
      <c r="G53" s="7">
        <f t="shared" si="7"/>
        <v>89</v>
      </c>
      <c r="H53" s="8">
        <f t="shared" si="4"/>
        <v>11356051</v>
      </c>
      <c r="I53" s="9">
        <v>2</v>
      </c>
      <c r="J53" s="9">
        <v>2</v>
      </c>
      <c r="K53" s="9">
        <v>1</v>
      </c>
      <c r="L53" s="9">
        <v>0</v>
      </c>
      <c r="M53" s="9">
        <v>1</v>
      </c>
      <c r="N53" s="9">
        <v>1</v>
      </c>
      <c r="O53" s="9">
        <v>0</v>
      </c>
      <c r="P53" s="9">
        <v>1</v>
      </c>
      <c r="Q53" s="9">
        <v>1</v>
      </c>
      <c r="R53" s="9">
        <v>1</v>
      </c>
      <c r="S53" s="9">
        <v>2</v>
      </c>
      <c r="T53" s="10">
        <f t="shared" si="3"/>
        <v>12</v>
      </c>
    </row>
    <row r="54" spans="1:20" ht="30" customHeight="1" x14ac:dyDescent="0.25">
      <c r="A54" s="3" t="s">
        <v>11</v>
      </c>
      <c r="B54" s="4" t="str">
        <f t="shared" si="7"/>
        <v>ГБОУ СОШ №356</v>
      </c>
      <c r="C54" s="5">
        <f t="shared" si="7"/>
        <v>11356</v>
      </c>
      <c r="D54" s="5" t="str">
        <f t="shared" si="7"/>
        <v>СОШ с углуб.</v>
      </c>
      <c r="E54" s="11" t="str">
        <f t="shared" si="7"/>
        <v>5а</v>
      </c>
      <c r="F54" s="7">
        <f t="shared" si="7"/>
        <v>95</v>
      </c>
      <c r="G54" s="7">
        <f t="shared" si="7"/>
        <v>89</v>
      </c>
      <c r="H54" s="8">
        <f t="shared" si="4"/>
        <v>11356052</v>
      </c>
      <c r="I54" s="9">
        <v>0</v>
      </c>
      <c r="J54" s="9">
        <v>1</v>
      </c>
      <c r="K54" s="9">
        <v>0</v>
      </c>
      <c r="L54" s="9">
        <v>2</v>
      </c>
      <c r="M54" s="9">
        <v>1</v>
      </c>
      <c r="N54" s="9">
        <v>1</v>
      </c>
      <c r="O54" s="9">
        <v>0</v>
      </c>
      <c r="P54" s="9">
        <v>2</v>
      </c>
      <c r="Q54" s="9">
        <v>2</v>
      </c>
      <c r="R54" s="9">
        <v>2</v>
      </c>
      <c r="S54" s="9">
        <v>2</v>
      </c>
      <c r="T54" s="10">
        <f t="shared" si="3"/>
        <v>13</v>
      </c>
    </row>
    <row r="55" spans="1:20" ht="30" customHeight="1" x14ac:dyDescent="0.25">
      <c r="A55" s="3" t="s">
        <v>11</v>
      </c>
      <c r="B55" s="4" t="str">
        <f t="shared" si="7"/>
        <v>ГБОУ СОШ №356</v>
      </c>
      <c r="C55" s="5">
        <f t="shared" si="7"/>
        <v>11356</v>
      </c>
      <c r="D55" s="5" t="str">
        <f t="shared" si="7"/>
        <v>СОШ с углуб.</v>
      </c>
      <c r="E55" s="11" t="str">
        <f t="shared" si="7"/>
        <v>5а</v>
      </c>
      <c r="F55" s="7">
        <f t="shared" si="7"/>
        <v>95</v>
      </c>
      <c r="G55" s="7">
        <f t="shared" si="7"/>
        <v>89</v>
      </c>
      <c r="H55" s="8">
        <f t="shared" si="4"/>
        <v>11356053</v>
      </c>
      <c r="I55" s="9">
        <v>0</v>
      </c>
      <c r="J55" s="9">
        <v>2</v>
      </c>
      <c r="K55" s="9">
        <v>0</v>
      </c>
      <c r="L55" s="9">
        <v>2</v>
      </c>
      <c r="M55" s="9">
        <v>1</v>
      </c>
      <c r="N55" s="9">
        <v>0</v>
      </c>
      <c r="O55" s="9">
        <v>0</v>
      </c>
      <c r="P55" s="9">
        <v>2</v>
      </c>
      <c r="Q55" s="9">
        <v>1</v>
      </c>
      <c r="R55" s="9">
        <v>2</v>
      </c>
      <c r="S55" s="9">
        <v>2</v>
      </c>
      <c r="T55" s="10">
        <f t="shared" si="3"/>
        <v>12</v>
      </c>
    </row>
    <row r="56" spans="1:20" ht="30" customHeight="1" x14ac:dyDescent="0.25">
      <c r="A56" s="3" t="s">
        <v>11</v>
      </c>
      <c r="B56" s="4" t="str">
        <f t="shared" si="7"/>
        <v>ГБОУ СОШ №356</v>
      </c>
      <c r="C56" s="5">
        <f t="shared" si="7"/>
        <v>11356</v>
      </c>
      <c r="D56" s="5" t="str">
        <f t="shared" si="7"/>
        <v>СОШ с углуб.</v>
      </c>
      <c r="E56" s="11" t="str">
        <f t="shared" si="7"/>
        <v>5а</v>
      </c>
      <c r="F56" s="7">
        <f t="shared" si="7"/>
        <v>95</v>
      </c>
      <c r="G56" s="7">
        <f t="shared" si="7"/>
        <v>89</v>
      </c>
      <c r="H56" s="8">
        <f t="shared" si="4"/>
        <v>11356054</v>
      </c>
      <c r="I56" s="9">
        <v>2</v>
      </c>
      <c r="J56" s="9">
        <v>2</v>
      </c>
      <c r="K56" s="9">
        <v>1</v>
      </c>
      <c r="L56" s="9">
        <v>2</v>
      </c>
      <c r="M56" s="9">
        <v>2</v>
      </c>
      <c r="N56" s="9">
        <v>1</v>
      </c>
      <c r="O56" s="9">
        <v>1</v>
      </c>
      <c r="P56" s="9">
        <v>2</v>
      </c>
      <c r="Q56" s="9">
        <v>2</v>
      </c>
      <c r="R56" s="9">
        <v>2</v>
      </c>
      <c r="S56" s="9">
        <v>2</v>
      </c>
      <c r="T56" s="10">
        <f t="shared" si="3"/>
        <v>19</v>
      </c>
    </row>
    <row r="57" spans="1:20" ht="30" customHeight="1" x14ac:dyDescent="0.25">
      <c r="A57" s="3" t="s">
        <v>11</v>
      </c>
      <c r="B57" s="4" t="str">
        <f t="shared" si="7"/>
        <v>ГБОУ СОШ №356</v>
      </c>
      <c r="C57" s="5">
        <f t="shared" si="7"/>
        <v>11356</v>
      </c>
      <c r="D57" s="5" t="str">
        <f t="shared" si="7"/>
        <v>СОШ с углуб.</v>
      </c>
      <c r="E57" s="11" t="str">
        <f t="shared" si="7"/>
        <v>5а</v>
      </c>
      <c r="F57" s="7">
        <f t="shared" si="7"/>
        <v>95</v>
      </c>
      <c r="G57" s="7">
        <f t="shared" si="7"/>
        <v>89</v>
      </c>
      <c r="H57" s="8">
        <f t="shared" si="4"/>
        <v>11356055</v>
      </c>
      <c r="I57" s="9">
        <v>0</v>
      </c>
      <c r="J57" s="9">
        <v>2</v>
      </c>
      <c r="K57" s="9">
        <v>0</v>
      </c>
      <c r="L57" s="9">
        <v>2</v>
      </c>
      <c r="M57" s="9">
        <v>1</v>
      </c>
      <c r="N57" s="9">
        <v>1</v>
      </c>
      <c r="O57" s="9">
        <v>0</v>
      </c>
      <c r="P57" s="9">
        <v>2</v>
      </c>
      <c r="Q57" s="9">
        <v>2</v>
      </c>
      <c r="R57" s="9">
        <v>2</v>
      </c>
      <c r="S57" s="9">
        <v>2</v>
      </c>
      <c r="T57" s="10">
        <f t="shared" si="3"/>
        <v>14</v>
      </c>
    </row>
    <row r="58" spans="1:20" ht="30" customHeight="1" x14ac:dyDescent="0.25">
      <c r="A58" s="3" t="s">
        <v>11</v>
      </c>
      <c r="B58" s="4" t="str">
        <f t="shared" si="7"/>
        <v>ГБОУ СОШ №356</v>
      </c>
      <c r="C58" s="5">
        <f t="shared" si="7"/>
        <v>11356</v>
      </c>
      <c r="D58" s="5" t="str">
        <f t="shared" si="7"/>
        <v>СОШ с углуб.</v>
      </c>
      <c r="E58" s="11" t="str">
        <f t="shared" si="7"/>
        <v>5а</v>
      </c>
      <c r="F58" s="7">
        <f t="shared" si="7"/>
        <v>95</v>
      </c>
      <c r="G58" s="7">
        <f t="shared" si="7"/>
        <v>89</v>
      </c>
      <c r="H58" s="8">
        <f t="shared" si="4"/>
        <v>11356056</v>
      </c>
      <c r="I58" s="9">
        <v>2</v>
      </c>
      <c r="J58" s="9">
        <v>2</v>
      </c>
      <c r="K58" s="9">
        <v>0</v>
      </c>
      <c r="L58" s="9">
        <v>2</v>
      </c>
      <c r="M58" s="9">
        <v>1</v>
      </c>
      <c r="N58" s="9">
        <v>0</v>
      </c>
      <c r="O58" s="9">
        <v>0</v>
      </c>
      <c r="P58" s="9">
        <v>2</v>
      </c>
      <c r="Q58" s="9">
        <v>2</v>
      </c>
      <c r="R58" s="9">
        <v>2</v>
      </c>
      <c r="S58" s="9">
        <v>2</v>
      </c>
      <c r="T58" s="10">
        <f t="shared" si="3"/>
        <v>15</v>
      </c>
    </row>
    <row r="59" spans="1:20" ht="30" customHeight="1" x14ac:dyDescent="0.25">
      <c r="A59" s="3" t="s">
        <v>11</v>
      </c>
      <c r="B59" s="4" t="str">
        <f t="shared" si="7"/>
        <v>ГБОУ СОШ №356</v>
      </c>
      <c r="C59" s="5">
        <f t="shared" si="7"/>
        <v>11356</v>
      </c>
      <c r="D59" s="5" t="str">
        <f t="shared" si="7"/>
        <v>СОШ с углуб.</v>
      </c>
      <c r="E59" s="11" t="str">
        <f t="shared" si="7"/>
        <v>5а</v>
      </c>
      <c r="F59" s="7">
        <f t="shared" si="7"/>
        <v>95</v>
      </c>
      <c r="G59" s="7">
        <f t="shared" si="7"/>
        <v>89</v>
      </c>
      <c r="H59" s="8">
        <f t="shared" si="4"/>
        <v>11356057</v>
      </c>
      <c r="I59" s="9">
        <v>2</v>
      </c>
      <c r="J59" s="9">
        <v>0</v>
      </c>
      <c r="K59" s="9">
        <v>0</v>
      </c>
      <c r="L59" s="9">
        <v>2</v>
      </c>
      <c r="M59" s="9">
        <v>1</v>
      </c>
      <c r="N59" s="9">
        <v>1</v>
      </c>
      <c r="O59" s="9">
        <v>0</v>
      </c>
      <c r="P59" s="9">
        <v>2</v>
      </c>
      <c r="Q59" s="9">
        <v>2</v>
      </c>
      <c r="R59" s="9">
        <v>2</v>
      </c>
      <c r="S59" s="9">
        <v>2</v>
      </c>
      <c r="T59" s="10">
        <f t="shared" si="3"/>
        <v>14</v>
      </c>
    </row>
    <row r="60" spans="1:20" ht="30" customHeight="1" x14ac:dyDescent="0.25">
      <c r="A60" s="3" t="s">
        <v>11</v>
      </c>
      <c r="B60" s="4" t="str">
        <f t="shared" si="7"/>
        <v>ГБОУ СОШ №356</v>
      </c>
      <c r="C60" s="5">
        <f t="shared" si="7"/>
        <v>11356</v>
      </c>
      <c r="D60" s="5" t="str">
        <f t="shared" si="7"/>
        <v>СОШ с углуб.</v>
      </c>
      <c r="E60" s="11" t="str">
        <f t="shared" si="7"/>
        <v>5а</v>
      </c>
      <c r="F60" s="7">
        <f t="shared" si="7"/>
        <v>95</v>
      </c>
      <c r="G60" s="7">
        <f t="shared" si="7"/>
        <v>89</v>
      </c>
      <c r="H60" s="8">
        <f t="shared" si="4"/>
        <v>11356058</v>
      </c>
      <c r="I60" s="9">
        <v>0</v>
      </c>
      <c r="J60" s="9">
        <v>2</v>
      </c>
      <c r="K60" s="9">
        <v>0</v>
      </c>
      <c r="L60" s="9">
        <v>2</v>
      </c>
      <c r="M60" s="9">
        <v>0</v>
      </c>
      <c r="N60" s="9">
        <v>0</v>
      </c>
      <c r="O60" s="9">
        <v>0</v>
      </c>
      <c r="P60" s="9">
        <v>2</v>
      </c>
      <c r="Q60" s="9">
        <v>1</v>
      </c>
      <c r="R60" s="9">
        <v>1</v>
      </c>
      <c r="S60" s="9">
        <v>0</v>
      </c>
      <c r="T60" s="10">
        <f t="shared" si="3"/>
        <v>8</v>
      </c>
    </row>
    <row r="61" spans="1:20" ht="30" customHeight="1" x14ac:dyDescent="0.25">
      <c r="A61" s="3" t="s">
        <v>11</v>
      </c>
      <c r="B61" s="4" t="str">
        <f t="shared" si="7"/>
        <v>ГБОУ СОШ №356</v>
      </c>
      <c r="C61" s="5">
        <f t="shared" si="7"/>
        <v>11356</v>
      </c>
      <c r="D61" s="5" t="str">
        <f t="shared" si="7"/>
        <v>СОШ с углуб.</v>
      </c>
      <c r="E61" s="11" t="str">
        <f t="shared" si="7"/>
        <v>5а</v>
      </c>
      <c r="F61" s="7">
        <f t="shared" si="7"/>
        <v>95</v>
      </c>
      <c r="G61" s="7">
        <f t="shared" si="7"/>
        <v>89</v>
      </c>
      <c r="H61" s="8">
        <f t="shared" si="4"/>
        <v>11356059</v>
      </c>
      <c r="I61" s="9">
        <v>0</v>
      </c>
      <c r="J61" s="9">
        <v>1</v>
      </c>
      <c r="K61" s="9">
        <v>1</v>
      </c>
      <c r="L61" s="9">
        <v>2</v>
      </c>
      <c r="M61" s="9">
        <v>2</v>
      </c>
      <c r="N61" s="9">
        <v>1</v>
      </c>
      <c r="O61" s="9">
        <v>0</v>
      </c>
      <c r="P61" s="9">
        <v>2</v>
      </c>
      <c r="Q61" s="9">
        <v>2</v>
      </c>
      <c r="R61" s="9">
        <v>1</v>
      </c>
      <c r="S61" s="9">
        <v>2</v>
      </c>
      <c r="T61" s="10">
        <f t="shared" si="3"/>
        <v>14</v>
      </c>
    </row>
    <row r="62" spans="1:20" ht="30" customHeight="1" x14ac:dyDescent="0.25">
      <c r="A62" s="3" t="s">
        <v>11</v>
      </c>
      <c r="B62" s="4" t="str">
        <f t="shared" si="7"/>
        <v>ГБОУ СОШ №356</v>
      </c>
      <c r="C62" s="5">
        <f t="shared" si="7"/>
        <v>11356</v>
      </c>
      <c r="D62" s="5" t="str">
        <f t="shared" si="7"/>
        <v>СОШ с углуб.</v>
      </c>
      <c r="E62" s="11" t="str">
        <f t="shared" si="7"/>
        <v>5а</v>
      </c>
      <c r="F62" s="7">
        <f t="shared" si="7"/>
        <v>95</v>
      </c>
      <c r="G62" s="7">
        <f t="shared" si="7"/>
        <v>89</v>
      </c>
      <c r="H62" s="8">
        <f t="shared" si="4"/>
        <v>11356060</v>
      </c>
      <c r="I62" s="9">
        <v>0</v>
      </c>
      <c r="J62" s="9">
        <v>2</v>
      </c>
      <c r="K62" s="9">
        <v>0</v>
      </c>
      <c r="L62" s="9">
        <v>2</v>
      </c>
      <c r="M62" s="9">
        <v>2</v>
      </c>
      <c r="N62" s="9">
        <v>1</v>
      </c>
      <c r="O62" s="9">
        <v>0</v>
      </c>
      <c r="P62" s="9">
        <v>2</v>
      </c>
      <c r="Q62" s="9">
        <v>2</v>
      </c>
      <c r="R62" s="9">
        <v>2</v>
      </c>
      <c r="S62" s="9">
        <v>2</v>
      </c>
      <c r="T62" s="10">
        <f t="shared" si="3"/>
        <v>15</v>
      </c>
    </row>
    <row r="63" spans="1:20" ht="30" customHeight="1" x14ac:dyDescent="0.25">
      <c r="A63" s="3" t="s">
        <v>11</v>
      </c>
      <c r="B63" s="4" t="str">
        <f t="shared" si="7"/>
        <v>ГБОУ СОШ №356</v>
      </c>
      <c r="C63" s="5">
        <f t="shared" si="7"/>
        <v>11356</v>
      </c>
      <c r="D63" s="5" t="str">
        <f t="shared" si="7"/>
        <v>СОШ с углуб.</v>
      </c>
      <c r="E63" s="11" t="str">
        <f t="shared" si="7"/>
        <v>5а</v>
      </c>
      <c r="F63" s="7">
        <f t="shared" si="7"/>
        <v>95</v>
      </c>
      <c r="G63" s="7">
        <f t="shared" si="7"/>
        <v>89</v>
      </c>
      <c r="H63" s="8">
        <f t="shared" si="4"/>
        <v>11356061</v>
      </c>
      <c r="I63" s="9">
        <v>0</v>
      </c>
      <c r="J63" s="9">
        <v>1</v>
      </c>
      <c r="K63" s="9">
        <v>1</v>
      </c>
      <c r="L63" s="9">
        <v>2</v>
      </c>
      <c r="M63" s="9">
        <v>2</v>
      </c>
      <c r="N63" s="9">
        <v>0</v>
      </c>
      <c r="O63" s="9">
        <v>0</v>
      </c>
      <c r="P63" s="9">
        <v>2</v>
      </c>
      <c r="Q63" s="9">
        <v>2</v>
      </c>
      <c r="R63" s="9">
        <v>2</v>
      </c>
      <c r="S63" s="9">
        <v>2</v>
      </c>
      <c r="T63" s="10">
        <f t="shared" si="3"/>
        <v>14</v>
      </c>
    </row>
    <row r="64" spans="1:20" ht="30" customHeight="1" x14ac:dyDescent="0.25">
      <c r="A64" s="3" t="s">
        <v>11</v>
      </c>
      <c r="B64" s="4" t="str">
        <f t="shared" si="7"/>
        <v>ГБОУ СОШ №356</v>
      </c>
      <c r="C64" s="5">
        <f t="shared" si="7"/>
        <v>11356</v>
      </c>
      <c r="D64" s="5" t="str">
        <f t="shared" si="7"/>
        <v>СОШ с углуб.</v>
      </c>
      <c r="E64" s="11" t="str">
        <f t="shared" si="7"/>
        <v>5а</v>
      </c>
      <c r="F64" s="7">
        <f t="shared" si="7"/>
        <v>95</v>
      </c>
      <c r="G64" s="7">
        <f t="shared" si="7"/>
        <v>89</v>
      </c>
      <c r="H64" s="8">
        <f t="shared" si="4"/>
        <v>11356062</v>
      </c>
      <c r="I64" s="9">
        <v>0</v>
      </c>
      <c r="J64" s="9">
        <v>0</v>
      </c>
      <c r="K64" s="9">
        <v>0</v>
      </c>
      <c r="L64" s="9">
        <v>2</v>
      </c>
      <c r="M64" s="9">
        <v>2</v>
      </c>
      <c r="N64" s="9">
        <v>1</v>
      </c>
      <c r="O64" s="9">
        <v>0</v>
      </c>
      <c r="P64" s="9">
        <v>2</v>
      </c>
      <c r="Q64" s="9">
        <v>1</v>
      </c>
      <c r="R64" s="9">
        <v>2</v>
      </c>
      <c r="S64" s="9">
        <v>2</v>
      </c>
      <c r="T64" s="10">
        <f t="shared" si="3"/>
        <v>12</v>
      </c>
    </row>
    <row r="65" spans="1:20" ht="30" customHeight="1" x14ac:dyDescent="0.25">
      <c r="A65" s="3" t="s">
        <v>11</v>
      </c>
      <c r="B65" s="4" t="str">
        <f t="shared" si="7"/>
        <v>ГБОУ СОШ №356</v>
      </c>
      <c r="C65" s="5">
        <f t="shared" si="7"/>
        <v>11356</v>
      </c>
      <c r="D65" s="5" t="str">
        <f t="shared" si="7"/>
        <v>СОШ с углуб.</v>
      </c>
      <c r="E65" s="11" t="str">
        <f t="shared" si="7"/>
        <v>5а</v>
      </c>
      <c r="F65" s="7">
        <f t="shared" si="7"/>
        <v>95</v>
      </c>
      <c r="G65" s="7">
        <f t="shared" si="7"/>
        <v>89</v>
      </c>
      <c r="H65" s="8">
        <f t="shared" si="4"/>
        <v>11356063</v>
      </c>
      <c r="I65" s="9">
        <v>0</v>
      </c>
      <c r="J65" s="9">
        <v>2</v>
      </c>
      <c r="K65" s="9">
        <v>0</v>
      </c>
      <c r="L65" s="9">
        <v>2</v>
      </c>
      <c r="M65" s="9">
        <v>1</v>
      </c>
      <c r="N65" s="9">
        <v>1</v>
      </c>
      <c r="O65" s="9">
        <v>1</v>
      </c>
      <c r="P65" s="9">
        <v>2</v>
      </c>
      <c r="Q65" s="9">
        <v>2</v>
      </c>
      <c r="R65" s="9">
        <v>2</v>
      </c>
      <c r="S65" s="9">
        <v>2</v>
      </c>
      <c r="T65" s="10">
        <f t="shared" si="3"/>
        <v>15</v>
      </c>
    </row>
    <row r="66" spans="1:20" ht="30" customHeight="1" x14ac:dyDescent="0.25">
      <c r="A66" s="3" t="s">
        <v>11</v>
      </c>
      <c r="B66" s="4" t="str">
        <f t="shared" si="7"/>
        <v>ГБОУ СОШ №356</v>
      </c>
      <c r="C66" s="5">
        <f t="shared" si="7"/>
        <v>11356</v>
      </c>
      <c r="D66" s="5" t="str">
        <f t="shared" si="7"/>
        <v>СОШ с углуб.</v>
      </c>
      <c r="E66" s="11" t="str">
        <f t="shared" si="7"/>
        <v>5а</v>
      </c>
      <c r="F66" s="7">
        <f t="shared" si="7"/>
        <v>95</v>
      </c>
      <c r="G66" s="7">
        <f t="shared" si="7"/>
        <v>89</v>
      </c>
      <c r="H66" s="8">
        <f t="shared" si="4"/>
        <v>11356064</v>
      </c>
      <c r="I66" s="9">
        <v>2</v>
      </c>
      <c r="J66" s="9">
        <v>2</v>
      </c>
      <c r="K66" s="9">
        <v>1</v>
      </c>
      <c r="L66" s="9">
        <v>2</v>
      </c>
      <c r="M66" s="9">
        <v>0</v>
      </c>
      <c r="N66" s="9">
        <v>1</v>
      </c>
      <c r="O66" s="9">
        <v>1</v>
      </c>
      <c r="P66" s="9">
        <v>2</v>
      </c>
      <c r="Q66" s="9">
        <v>1</v>
      </c>
      <c r="R66" s="9">
        <v>2</v>
      </c>
      <c r="S66" s="9">
        <v>2</v>
      </c>
      <c r="T66" s="10">
        <f t="shared" si="3"/>
        <v>16</v>
      </c>
    </row>
    <row r="67" spans="1:20" ht="30" customHeight="1" x14ac:dyDescent="0.25">
      <c r="A67" s="3" t="s">
        <v>11</v>
      </c>
      <c r="B67" s="4" t="str">
        <f t="shared" si="7"/>
        <v>ГБОУ СОШ №356</v>
      </c>
      <c r="C67" s="5">
        <f t="shared" si="7"/>
        <v>11356</v>
      </c>
      <c r="D67" s="5" t="str">
        <f t="shared" si="7"/>
        <v>СОШ с углуб.</v>
      </c>
      <c r="E67" s="11" t="str">
        <f t="shared" si="7"/>
        <v>5а</v>
      </c>
      <c r="F67" s="7">
        <f t="shared" si="7"/>
        <v>95</v>
      </c>
      <c r="G67" s="7">
        <f t="shared" si="7"/>
        <v>89</v>
      </c>
      <c r="H67" s="8">
        <f t="shared" si="4"/>
        <v>11356065</v>
      </c>
      <c r="I67" s="9">
        <v>0</v>
      </c>
      <c r="J67" s="9">
        <v>2</v>
      </c>
      <c r="K67" s="9">
        <v>1</v>
      </c>
      <c r="L67" s="9">
        <v>2</v>
      </c>
      <c r="M67" s="9">
        <v>0</v>
      </c>
      <c r="N67" s="9">
        <v>1</v>
      </c>
      <c r="O67" s="9">
        <v>1</v>
      </c>
      <c r="P67" s="9">
        <v>2</v>
      </c>
      <c r="Q67" s="9">
        <v>2</v>
      </c>
      <c r="R67" s="9">
        <v>2</v>
      </c>
      <c r="S67" s="9">
        <v>2</v>
      </c>
      <c r="T67" s="10">
        <f t="shared" si="3"/>
        <v>15</v>
      </c>
    </row>
    <row r="68" spans="1:20" ht="30" customHeight="1" x14ac:dyDescent="0.25">
      <c r="A68" s="3" t="s">
        <v>11</v>
      </c>
      <c r="B68" s="4" t="str">
        <f t="shared" ref="B68:G83" si="8">B67</f>
        <v>ГБОУ СОШ №356</v>
      </c>
      <c r="C68" s="5">
        <f t="shared" si="8"/>
        <v>11356</v>
      </c>
      <c r="D68" s="5" t="str">
        <f t="shared" si="8"/>
        <v>СОШ с углуб.</v>
      </c>
      <c r="E68" s="11" t="str">
        <f t="shared" si="8"/>
        <v>5а</v>
      </c>
      <c r="F68" s="7">
        <f t="shared" si="8"/>
        <v>95</v>
      </c>
      <c r="G68" s="7">
        <f t="shared" si="8"/>
        <v>89</v>
      </c>
      <c r="H68" s="8">
        <f t="shared" si="4"/>
        <v>11356066</v>
      </c>
      <c r="I68" s="9">
        <v>0</v>
      </c>
      <c r="J68" s="9">
        <v>2</v>
      </c>
      <c r="K68" s="9">
        <v>0</v>
      </c>
      <c r="L68" s="9">
        <v>2</v>
      </c>
      <c r="M68" s="9">
        <v>1</v>
      </c>
      <c r="N68" s="9">
        <v>0</v>
      </c>
      <c r="O68" s="9">
        <v>0</v>
      </c>
      <c r="P68" s="9">
        <v>2</v>
      </c>
      <c r="Q68" s="9">
        <v>2</v>
      </c>
      <c r="R68" s="9">
        <v>2</v>
      </c>
      <c r="S68" s="9">
        <v>1</v>
      </c>
      <c r="T68" s="10">
        <f t="shared" ref="T68:T91" si="9">IF(COUNTBLANK(I68:S68)&gt;=1,"Не писал",SUM(I68:S68))</f>
        <v>12</v>
      </c>
    </row>
    <row r="69" spans="1:20" ht="30" customHeight="1" x14ac:dyDescent="0.25">
      <c r="A69" s="3" t="s">
        <v>11</v>
      </c>
      <c r="B69" s="4" t="str">
        <f t="shared" si="8"/>
        <v>ГБОУ СОШ №356</v>
      </c>
      <c r="C69" s="5">
        <f t="shared" si="8"/>
        <v>11356</v>
      </c>
      <c r="D69" s="5" t="str">
        <f t="shared" si="8"/>
        <v>СОШ с углуб.</v>
      </c>
      <c r="E69" s="13" t="s">
        <v>28</v>
      </c>
      <c r="F69" s="7">
        <f t="shared" si="8"/>
        <v>95</v>
      </c>
      <c r="G69" s="7">
        <f t="shared" si="8"/>
        <v>89</v>
      </c>
      <c r="H69" s="8">
        <f t="shared" ref="H69:H91" si="10">H68+1</f>
        <v>11356067</v>
      </c>
      <c r="I69" s="9">
        <v>0</v>
      </c>
      <c r="J69" s="9">
        <v>1</v>
      </c>
      <c r="K69" s="9">
        <v>1</v>
      </c>
      <c r="L69" s="9">
        <v>2</v>
      </c>
      <c r="M69" s="9">
        <v>2</v>
      </c>
      <c r="N69" s="9">
        <v>1</v>
      </c>
      <c r="O69" s="9">
        <v>0</v>
      </c>
      <c r="P69" s="9">
        <v>1</v>
      </c>
      <c r="Q69" s="9">
        <v>2</v>
      </c>
      <c r="R69" s="9">
        <v>2</v>
      </c>
      <c r="S69" s="9">
        <v>1</v>
      </c>
      <c r="T69" s="10">
        <f t="shared" si="9"/>
        <v>13</v>
      </c>
    </row>
    <row r="70" spans="1:20" ht="30" customHeight="1" x14ac:dyDescent="0.25">
      <c r="A70" s="3" t="s">
        <v>11</v>
      </c>
      <c r="B70" s="4" t="str">
        <f t="shared" si="8"/>
        <v>ГБОУ СОШ №356</v>
      </c>
      <c r="C70" s="5">
        <f t="shared" si="8"/>
        <v>11356</v>
      </c>
      <c r="D70" s="5" t="str">
        <f t="shared" si="8"/>
        <v>СОШ с углуб.</v>
      </c>
      <c r="E70" s="11" t="str">
        <f t="shared" si="8"/>
        <v>5в</v>
      </c>
      <c r="F70" s="7">
        <f t="shared" si="8"/>
        <v>95</v>
      </c>
      <c r="G70" s="7">
        <f t="shared" si="8"/>
        <v>89</v>
      </c>
      <c r="H70" s="8">
        <f t="shared" si="10"/>
        <v>11356068</v>
      </c>
      <c r="I70" s="9">
        <v>0</v>
      </c>
      <c r="J70" s="9">
        <v>2</v>
      </c>
      <c r="K70" s="9">
        <v>1</v>
      </c>
      <c r="L70" s="9">
        <v>2</v>
      </c>
      <c r="M70" s="9">
        <v>2</v>
      </c>
      <c r="N70" s="9">
        <v>1</v>
      </c>
      <c r="O70" s="9">
        <v>0</v>
      </c>
      <c r="P70" s="9">
        <v>1</v>
      </c>
      <c r="Q70" s="9">
        <v>2</v>
      </c>
      <c r="R70" s="9">
        <v>2</v>
      </c>
      <c r="S70" s="9">
        <v>1</v>
      </c>
      <c r="T70" s="10">
        <f t="shared" si="9"/>
        <v>14</v>
      </c>
    </row>
    <row r="71" spans="1:20" ht="30" customHeight="1" x14ac:dyDescent="0.25">
      <c r="A71" s="3" t="s">
        <v>11</v>
      </c>
      <c r="B71" s="4" t="str">
        <f t="shared" si="8"/>
        <v>ГБОУ СОШ №356</v>
      </c>
      <c r="C71" s="5">
        <f t="shared" si="8"/>
        <v>11356</v>
      </c>
      <c r="D71" s="5" t="str">
        <f t="shared" si="8"/>
        <v>СОШ с углуб.</v>
      </c>
      <c r="E71" s="11" t="str">
        <f t="shared" si="8"/>
        <v>5в</v>
      </c>
      <c r="F71" s="7">
        <f t="shared" si="8"/>
        <v>95</v>
      </c>
      <c r="G71" s="7">
        <f t="shared" si="8"/>
        <v>89</v>
      </c>
      <c r="H71" s="8">
        <f t="shared" si="10"/>
        <v>11356069</v>
      </c>
      <c r="I71" s="9">
        <v>0</v>
      </c>
      <c r="J71" s="9">
        <v>2</v>
      </c>
      <c r="K71" s="9">
        <v>1</v>
      </c>
      <c r="L71" s="9">
        <v>2</v>
      </c>
      <c r="M71" s="9">
        <v>2</v>
      </c>
      <c r="N71" s="9">
        <v>1</v>
      </c>
      <c r="O71" s="9">
        <v>0</v>
      </c>
      <c r="P71" s="9">
        <v>2</v>
      </c>
      <c r="Q71" s="9">
        <v>2</v>
      </c>
      <c r="R71" s="9">
        <v>2</v>
      </c>
      <c r="S71" s="9">
        <v>1</v>
      </c>
      <c r="T71" s="10">
        <f t="shared" si="9"/>
        <v>15</v>
      </c>
    </row>
    <row r="72" spans="1:20" ht="30" customHeight="1" x14ac:dyDescent="0.25">
      <c r="A72" s="3" t="s">
        <v>11</v>
      </c>
      <c r="B72" s="4" t="str">
        <f t="shared" si="8"/>
        <v>ГБОУ СОШ №356</v>
      </c>
      <c r="C72" s="5">
        <f t="shared" si="8"/>
        <v>11356</v>
      </c>
      <c r="D72" s="5" t="str">
        <f t="shared" si="8"/>
        <v>СОШ с углуб.</v>
      </c>
      <c r="E72" s="11" t="str">
        <f t="shared" si="8"/>
        <v>5в</v>
      </c>
      <c r="F72" s="7">
        <f t="shared" si="8"/>
        <v>95</v>
      </c>
      <c r="G72" s="7">
        <f t="shared" si="8"/>
        <v>89</v>
      </c>
      <c r="H72" s="8">
        <f t="shared" si="10"/>
        <v>11356070</v>
      </c>
      <c r="I72" s="9">
        <v>0</v>
      </c>
      <c r="J72" s="9">
        <v>2</v>
      </c>
      <c r="K72" s="9">
        <v>0</v>
      </c>
      <c r="L72" s="9">
        <v>2</v>
      </c>
      <c r="M72" s="9">
        <v>2</v>
      </c>
      <c r="N72" s="9">
        <v>1</v>
      </c>
      <c r="O72" s="9">
        <v>0</v>
      </c>
      <c r="P72" s="9">
        <v>2</v>
      </c>
      <c r="Q72" s="9">
        <v>1</v>
      </c>
      <c r="R72" s="9">
        <v>2</v>
      </c>
      <c r="S72" s="9">
        <v>1</v>
      </c>
      <c r="T72" s="10">
        <f t="shared" si="9"/>
        <v>13</v>
      </c>
    </row>
    <row r="73" spans="1:20" ht="30" customHeight="1" x14ac:dyDescent="0.25">
      <c r="A73" s="3" t="s">
        <v>11</v>
      </c>
      <c r="B73" s="4" t="str">
        <f t="shared" si="8"/>
        <v>ГБОУ СОШ №356</v>
      </c>
      <c r="C73" s="5">
        <f t="shared" si="8"/>
        <v>11356</v>
      </c>
      <c r="D73" s="5" t="str">
        <f t="shared" si="8"/>
        <v>СОШ с углуб.</v>
      </c>
      <c r="E73" s="11" t="str">
        <f t="shared" si="8"/>
        <v>5в</v>
      </c>
      <c r="F73" s="7">
        <f t="shared" si="8"/>
        <v>95</v>
      </c>
      <c r="G73" s="7">
        <f t="shared" si="8"/>
        <v>89</v>
      </c>
      <c r="H73" s="8">
        <f t="shared" si="10"/>
        <v>11356071</v>
      </c>
      <c r="I73" s="9">
        <v>0</v>
      </c>
      <c r="J73" s="9">
        <v>2</v>
      </c>
      <c r="K73" s="9">
        <v>0</v>
      </c>
      <c r="L73" s="9">
        <v>2</v>
      </c>
      <c r="M73" s="9">
        <v>2</v>
      </c>
      <c r="N73" s="9">
        <v>1</v>
      </c>
      <c r="O73" s="9">
        <v>0</v>
      </c>
      <c r="P73" s="9">
        <v>1</v>
      </c>
      <c r="Q73" s="9">
        <v>1</v>
      </c>
      <c r="R73" s="9">
        <v>2</v>
      </c>
      <c r="S73" s="9">
        <v>2</v>
      </c>
      <c r="T73" s="10">
        <f t="shared" si="9"/>
        <v>13</v>
      </c>
    </row>
    <row r="74" spans="1:20" ht="30" customHeight="1" x14ac:dyDescent="0.25">
      <c r="A74" s="3" t="s">
        <v>11</v>
      </c>
      <c r="B74" s="4" t="str">
        <f t="shared" si="8"/>
        <v>ГБОУ СОШ №356</v>
      </c>
      <c r="C74" s="5">
        <f t="shared" si="8"/>
        <v>11356</v>
      </c>
      <c r="D74" s="5" t="str">
        <f t="shared" si="8"/>
        <v>СОШ с углуб.</v>
      </c>
      <c r="E74" s="11" t="str">
        <f t="shared" si="8"/>
        <v>5в</v>
      </c>
      <c r="F74" s="7">
        <f t="shared" si="8"/>
        <v>95</v>
      </c>
      <c r="G74" s="7">
        <f t="shared" si="8"/>
        <v>89</v>
      </c>
      <c r="H74" s="8">
        <f t="shared" si="10"/>
        <v>11356072</v>
      </c>
      <c r="I74" s="9">
        <v>0</v>
      </c>
      <c r="J74" s="9">
        <v>1</v>
      </c>
      <c r="K74" s="9">
        <v>0</v>
      </c>
      <c r="L74" s="9">
        <v>1</v>
      </c>
      <c r="M74" s="9">
        <v>2</v>
      </c>
      <c r="N74" s="9">
        <v>1</v>
      </c>
      <c r="O74" s="9">
        <v>0</v>
      </c>
      <c r="P74" s="9">
        <v>1</v>
      </c>
      <c r="Q74" s="9">
        <v>1</v>
      </c>
      <c r="R74" s="9">
        <v>2</v>
      </c>
      <c r="S74" s="9">
        <v>1</v>
      </c>
      <c r="T74" s="10">
        <f t="shared" si="9"/>
        <v>10</v>
      </c>
    </row>
    <row r="75" spans="1:20" ht="30" customHeight="1" x14ac:dyDescent="0.25">
      <c r="A75" s="3" t="s">
        <v>11</v>
      </c>
      <c r="B75" s="4" t="str">
        <f t="shared" si="8"/>
        <v>ГБОУ СОШ №356</v>
      </c>
      <c r="C75" s="5">
        <f t="shared" si="8"/>
        <v>11356</v>
      </c>
      <c r="D75" s="5" t="str">
        <f t="shared" si="8"/>
        <v>СОШ с углуб.</v>
      </c>
      <c r="E75" s="11" t="str">
        <f t="shared" si="8"/>
        <v>5в</v>
      </c>
      <c r="F75" s="7">
        <f t="shared" si="8"/>
        <v>95</v>
      </c>
      <c r="G75" s="7">
        <f t="shared" si="8"/>
        <v>89</v>
      </c>
      <c r="H75" s="8">
        <f t="shared" si="10"/>
        <v>11356073</v>
      </c>
      <c r="I75" s="9">
        <v>0</v>
      </c>
      <c r="J75" s="9">
        <v>2</v>
      </c>
      <c r="K75" s="9">
        <v>1</v>
      </c>
      <c r="L75" s="9">
        <v>2</v>
      </c>
      <c r="M75" s="9">
        <v>2</v>
      </c>
      <c r="N75" s="9">
        <v>1</v>
      </c>
      <c r="O75" s="9">
        <v>1</v>
      </c>
      <c r="P75" s="9">
        <v>1</v>
      </c>
      <c r="Q75" s="9">
        <v>2</v>
      </c>
      <c r="R75" s="9">
        <v>2</v>
      </c>
      <c r="S75" s="9">
        <v>2</v>
      </c>
      <c r="T75" s="10">
        <f t="shared" si="9"/>
        <v>16</v>
      </c>
    </row>
    <row r="76" spans="1:20" ht="30" customHeight="1" x14ac:dyDescent="0.25">
      <c r="A76" s="3" t="s">
        <v>11</v>
      </c>
      <c r="B76" s="4" t="str">
        <f t="shared" si="8"/>
        <v>ГБОУ СОШ №356</v>
      </c>
      <c r="C76" s="5">
        <f t="shared" si="8"/>
        <v>11356</v>
      </c>
      <c r="D76" s="5" t="str">
        <f t="shared" si="8"/>
        <v>СОШ с углуб.</v>
      </c>
      <c r="E76" s="11" t="str">
        <f t="shared" si="8"/>
        <v>5в</v>
      </c>
      <c r="F76" s="7">
        <f t="shared" si="8"/>
        <v>95</v>
      </c>
      <c r="G76" s="7">
        <f t="shared" si="8"/>
        <v>89</v>
      </c>
      <c r="H76" s="8">
        <f t="shared" si="10"/>
        <v>11356074</v>
      </c>
      <c r="I76" s="9">
        <v>0</v>
      </c>
      <c r="J76" s="9">
        <v>2</v>
      </c>
      <c r="K76" s="9">
        <v>0</v>
      </c>
      <c r="L76" s="9">
        <v>2</v>
      </c>
      <c r="M76" s="9">
        <v>2</v>
      </c>
      <c r="N76" s="9">
        <v>1</v>
      </c>
      <c r="O76" s="9">
        <v>0</v>
      </c>
      <c r="P76" s="9">
        <v>1</v>
      </c>
      <c r="Q76" s="9">
        <v>0</v>
      </c>
      <c r="R76" s="9">
        <v>2</v>
      </c>
      <c r="S76" s="9">
        <v>1</v>
      </c>
      <c r="T76" s="10">
        <f t="shared" si="9"/>
        <v>11</v>
      </c>
    </row>
    <row r="77" spans="1:20" ht="30" customHeight="1" x14ac:dyDescent="0.25">
      <c r="A77" s="3" t="s">
        <v>11</v>
      </c>
      <c r="B77" s="4" t="str">
        <f t="shared" si="8"/>
        <v>ГБОУ СОШ №356</v>
      </c>
      <c r="C77" s="5">
        <f t="shared" si="8"/>
        <v>11356</v>
      </c>
      <c r="D77" s="5" t="str">
        <f t="shared" si="8"/>
        <v>СОШ с углуб.</v>
      </c>
      <c r="E77" s="11" t="str">
        <f t="shared" si="8"/>
        <v>5в</v>
      </c>
      <c r="F77" s="7">
        <f t="shared" si="8"/>
        <v>95</v>
      </c>
      <c r="G77" s="7">
        <f t="shared" si="8"/>
        <v>89</v>
      </c>
      <c r="H77" s="8">
        <f t="shared" si="10"/>
        <v>11356075</v>
      </c>
      <c r="I77" s="9">
        <v>0</v>
      </c>
      <c r="J77" s="9">
        <v>2</v>
      </c>
      <c r="K77" s="9">
        <v>0</v>
      </c>
      <c r="L77" s="9">
        <v>1</v>
      </c>
      <c r="M77" s="9">
        <v>2</v>
      </c>
      <c r="N77" s="9">
        <v>1</v>
      </c>
      <c r="O77" s="9">
        <v>0</v>
      </c>
      <c r="P77" s="9">
        <v>2</v>
      </c>
      <c r="Q77" s="9">
        <v>1</v>
      </c>
      <c r="R77" s="9">
        <v>2</v>
      </c>
      <c r="S77" s="9">
        <v>1</v>
      </c>
      <c r="T77" s="10">
        <f t="shared" si="9"/>
        <v>12</v>
      </c>
    </row>
    <row r="78" spans="1:20" ht="30" customHeight="1" x14ac:dyDescent="0.25">
      <c r="A78" s="3" t="s">
        <v>11</v>
      </c>
      <c r="B78" s="4" t="str">
        <f t="shared" si="8"/>
        <v>ГБОУ СОШ №356</v>
      </c>
      <c r="C78" s="5">
        <f t="shared" si="8"/>
        <v>11356</v>
      </c>
      <c r="D78" s="5" t="str">
        <f t="shared" si="8"/>
        <v>СОШ с углуб.</v>
      </c>
      <c r="E78" s="11" t="str">
        <f t="shared" si="8"/>
        <v>5в</v>
      </c>
      <c r="F78" s="7">
        <f t="shared" si="8"/>
        <v>95</v>
      </c>
      <c r="G78" s="7">
        <f t="shared" si="8"/>
        <v>89</v>
      </c>
      <c r="H78" s="8">
        <f t="shared" si="10"/>
        <v>11356076</v>
      </c>
      <c r="I78" s="9">
        <v>1</v>
      </c>
      <c r="J78" s="9">
        <v>2</v>
      </c>
      <c r="K78" s="9">
        <v>0</v>
      </c>
      <c r="L78" s="9">
        <v>2</v>
      </c>
      <c r="M78" s="9">
        <v>2</v>
      </c>
      <c r="N78" s="9">
        <v>1</v>
      </c>
      <c r="O78" s="9">
        <v>0</v>
      </c>
      <c r="P78" s="9">
        <v>0</v>
      </c>
      <c r="Q78" s="9">
        <v>2</v>
      </c>
      <c r="R78" s="9">
        <v>1</v>
      </c>
      <c r="S78" s="9">
        <v>2</v>
      </c>
      <c r="T78" s="10">
        <f t="shared" si="9"/>
        <v>13</v>
      </c>
    </row>
    <row r="79" spans="1:20" ht="30" customHeight="1" x14ac:dyDescent="0.25">
      <c r="A79" s="3" t="s">
        <v>11</v>
      </c>
      <c r="B79" s="4" t="str">
        <f t="shared" si="8"/>
        <v>ГБОУ СОШ №356</v>
      </c>
      <c r="C79" s="5">
        <f t="shared" si="8"/>
        <v>11356</v>
      </c>
      <c r="D79" s="5" t="str">
        <f t="shared" si="8"/>
        <v>СОШ с углуб.</v>
      </c>
      <c r="E79" s="11" t="str">
        <f t="shared" si="8"/>
        <v>5в</v>
      </c>
      <c r="F79" s="7">
        <f t="shared" si="8"/>
        <v>95</v>
      </c>
      <c r="G79" s="7">
        <f t="shared" si="8"/>
        <v>89</v>
      </c>
      <c r="H79" s="8">
        <f t="shared" si="10"/>
        <v>11356077</v>
      </c>
      <c r="I79" s="9">
        <v>0</v>
      </c>
      <c r="J79" s="9">
        <v>1</v>
      </c>
      <c r="K79" s="9">
        <v>0</v>
      </c>
      <c r="L79" s="9">
        <v>2</v>
      </c>
      <c r="M79" s="9">
        <v>2</v>
      </c>
      <c r="N79" s="9">
        <v>1</v>
      </c>
      <c r="O79" s="9">
        <v>0</v>
      </c>
      <c r="P79" s="9">
        <v>1</v>
      </c>
      <c r="Q79" s="9">
        <v>2</v>
      </c>
      <c r="R79" s="9">
        <v>2</v>
      </c>
      <c r="S79" s="9">
        <v>1</v>
      </c>
      <c r="T79" s="10">
        <f t="shared" si="9"/>
        <v>12</v>
      </c>
    </row>
    <row r="80" spans="1:20" ht="30" customHeight="1" x14ac:dyDescent="0.25">
      <c r="A80" s="3" t="s">
        <v>11</v>
      </c>
      <c r="B80" s="4" t="str">
        <f t="shared" si="8"/>
        <v>ГБОУ СОШ №356</v>
      </c>
      <c r="C80" s="5">
        <f t="shared" si="8"/>
        <v>11356</v>
      </c>
      <c r="D80" s="5" t="str">
        <f t="shared" si="8"/>
        <v>СОШ с углуб.</v>
      </c>
      <c r="E80" s="11" t="str">
        <f t="shared" si="8"/>
        <v>5в</v>
      </c>
      <c r="F80" s="7">
        <f t="shared" si="8"/>
        <v>95</v>
      </c>
      <c r="G80" s="7">
        <f t="shared" si="8"/>
        <v>89</v>
      </c>
      <c r="H80" s="8">
        <f t="shared" si="10"/>
        <v>11356078</v>
      </c>
      <c r="I80" s="9">
        <v>0</v>
      </c>
      <c r="J80" s="9">
        <v>2</v>
      </c>
      <c r="K80" s="9">
        <v>0</v>
      </c>
      <c r="L80" s="9">
        <v>2</v>
      </c>
      <c r="M80" s="9">
        <v>2</v>
      </c>
      <c r="N80" s="9">
        <v>1</v>
      </c>
      <c r="O80" s="9">
        <v>0</v>
      </c>
      <c r="P80" s="9">
        <v>2</v>
      </c>
      <c r="Q80" s="9">
        <v>2</v>
      </c>
      <c r="R80" s="9">
        <v>2</v>
      </c>
      <c r="S80" s="9">
        <v>1</v>
      </c>
      <c r="T80" s="10">
        <f t="shared" si="9"/>
        <v>14</v>
      </c>
    </row>
    <row r="81" spans="1:20" ht="30" customHeight="1" x14ac:dyDescent="0.25">
      <c r="A81" s="3" t="s">
        <v>11</v>
      </c>
      <c r="B81" s="4" t="str">
        <f t="shared" si="8"/>
        <v>ГБОУ СОШ №356</v>
      </c>
      <c r="C81" s="5">
        <f t="shared" si="8"/>
        <v>11356</v>
      </c>
      <c r="D81" s="5" t="str">
        <f t="shared" si="8"/>
        <v>СОШ с углуб.</v>
      </c>
      <c r="E81" s="11" t="str">
        <f t="shared" si="8"/>
        <v>5в</v>
      </c>
      <c r="F81" s="7">
        <f t="shared" si="8"/>
        <v>95</v>
      </c>
      <c r="G81" s="7">
        <f t="shared" si="8"/>
        <v>89</v>
      </c>
      <c r="H81" s="8">
        <f t="shared" si="10"/>
        <v>11356079</v>
      </c>
      <c r="I81" s="9">
        <v>0</v>
      </c>
      <c r="J81" s="9">
        <v>2</v>
      </c>
      <c r="K81" s="9">
        <v>0</v>
      </c>
      <c r="L81" s="9">
        <v>2</v>
      </c>
      <c r="M81" s="9">
        <v>2</v>
      </c>
      <c r="N81" s="9">
        <v>1</v>
      </c>
      <c r="O81" s="9">
        <v>0</v>
      </c>
      <c r="P81" s="9">
        <v>2</v>
      </c>
      <c r="Q81" s="9">
        <v>1</v>
      </c>
      <c r="R81" s="9">
        <v>1</v>
      </c>
      <c r="S81" s="9">
        <v>1</v>
      </c>
      <c r="T81" s="10">
        <f t="shared" si="9"/>
        <v>12</v>
      </c>
    </row>
    <row r="82" spans="1:20" ht="30" customHeight="1" x14ac:dyDescent="0.25">
      <c r="A82" s="3" t="s">
        <v>11</v>
      </c>
      <c r="B82" s="4" t="str">
        <f t="shared" si="8"/>
        <v>ГБОУ СОШ №356</v>
      </c>
      <c r="C82" s="5">
        <f t="shared" si="8"/>
        <v>11356</v>
      </c>
      <c r="D82" s="5" t="str">
        <f t="shared" si="8"/>
        <v>СОШ с углуб.</v>
      </c>
      <c r="E82" s="11" t="str">
        <f t="shared" si="8"/>
        <v>5в</v>
      </c>
      <c r="F82" s="7">
        <f t="shared" si="8"/>
        <v>95</v>
      </c>
      <c r="G82" s="7">
        <f t="shared" si="8"/>
        <v>89</v>
      </c>
      <c r="H82" s="8">
        <f t="shared" si="10"/>
        <v>11356080</v>
      </c>
      <c r="I82" s="9">
        <v>0</v>
      </c>
      <c r="J82" s="9">
        <v>1</v>
      </c>
      <c r="K82" s="9">
        <v>0</v>
      </c>
      <c r="L82" s="9">
        <v>1</v>
      </c>
      <c r="M82" s="9">
        <v>2</v>
      </c>
      <c r="N82" s="9">
        <v>1</v>
      </c>
      <c r="O82" s="9">
        <v>0</v>
      </c>
      <c r="P82" s="9">
        <v>2</v>
      </c>
      <c r="Q82" s="9">
        <v>1</v>
      </c>
      <c r="R82" s="9">
        <v>1</v>
      </c>
      <c r="S82" s="9">
        <v>1</v>
      </c>
      <c r="T82" s="10">
        <f t="shared" si="9"/>
        <v>10</v>
      </c>
    </row>
    <row r="83" spans="1:20" ht="30" customHeight="1" x14ac:dyDescent="0.25">
      <c r="A83" s="3" t="s">
        <v>11</v>
      </c>
      <c r="B83" s="4" t="str">
        <f t="shared" si="8"/>
        <v>ГБОУ СОШ №356</v>
      </c>
      <c r="C83" s="5">
        <f t="shared" si="8"/>
        <v>11356</v>
      </c>
      <c r="D83" s="5" t="str">
        <f t="shared" si="8"/>
        <v>СОШ с углуб.</v>
      </c>
      <c r="E83" s="11" t="str">
        <f t="shared" si="8"/>
        <v>5в</v>
      </c>
      <c r="F83" s="7">
        <f t="shared" si="8"/>
        <v>95</v>
      </c>
      <c r="G83" s="7">
        <f t="shared" si="8"/>
        <v>89</v>
      </c>
      <c r="H83" s="8">
        <f t="shared" si="10"/>
        <v>11356081</v>
      </c>
      <c r="I83" s="9">
        <v>0</v>
      </c>
      <c r="J83" s="9">
        <v>1</v>
      </c>
      <c r="K83" s="9">
        <v>0</v>
      </c>
      <c r="L83" s="9">
        <v>1</v>
      </c>
      <c r="M83" s="9">
        <v>2</v>
      </c>
      <c r="N83" s="9">
        <v>1</v>
      </c>
      <c r="O83" s="9">
        <v>0</v>
      </c>
      <c r="P83" s="9">
        <v>1</v>
      </c>
      <c r="Q83" s="9">
        <v>1</v>
      </c>
      <c r="R83" s="9">
        <v>2</v>
      </c>
      <c r="S83" s="9">
        <v>1</v>
      </c>
      <c r="T83" s="10">
        <f t="shared" si="9"/>
        <v>10</v>
      </c>
    </row>
    <row r="84" spans="1:20" ht="30" customHeight="1" x14ac:dyDescent="0.25">
      <c r="A84" s="3" t="s">
        <v>11</v>
      </c>
      <c r="B84" s="4" t="str">
        <f t="shared" ref="B84:G91" si="11">B83</f>
        <v>ГБОУ СОШ №356</v>
      </c>
      <c r="C84" s="5">
        <f t="shared" si="11"/>
        <v>11356</v>
      </c>
      <c r="D84" s="5" t="str">
        <f t="shared" si="11"/>
        <v>СОШ с углуб.</v>
      </c>
      <c r="E84" s="11" t="str">
        <f t="shared" si="11"/>
        <v>5в</v>
      </c>
      <c r="F84" s="7">
        <f t="shared" si="11"/>
        <v>95</v>
      </c>
      <c r="G84" s="7">
        <f t="shared" si="11"/>
        <v>89</v>
      </c>
      <c r="H84" s="8">
        <f t="shared" si="10"/>
        <v>11356082</v>
      </c>
      <c r="I84" s="9">
        <v>0</v>
      </c>
      <c r="J84" s="9">
        <v>2</v>
      </c>
      <c r="K84" s="9">
        <v>0</v>
      </c>
      <c r="L84" s="9">
        <v>1</v>
      </c>
      <c r="M84" s="9">
        <v>2</v>
      </c>
      <c r="N84" s="9">
        <v>0</v>
      </c>
      <c r="O84" s="9">
        <v>0</v>
      </c>
      <c r="P84" s="9">
        <v>1</v>
      </c>
      <c r="Q84" s="9">
        <v>1</v>
      </c>
      <c r="R84" s="9">
        <v>2</v>
      </c>
      <c r="S84" s="9">
        <v>1</v>
      </c>
      <c r="T84" s="10">
        <f t="shared" si="9"/>
        <v>10</v>
      </c>
    </row>
    <row r="85" spans="1:20" ht="30" customHeight="1" x14ac:dyDescent="0.25">
      <c r="A85" s="3" t="s">
        <v>11</v>
      </c>
      <c r="B85" s="4" t="str">
        <f t="shared" si="11"/>
        <v>ГБОУ СОШ №356</v>
      </c>
      <c r="C85" s="5">
        <f t="shared" si="11"/>
        <v>11356</v>
      </c>
      <c r="D85" s="5" t="str">
        <f t="shared" si="11"/>
        <v>СОШ с углуб.</v>
      </c>
      <c r="E85" s="11" t="str">
        <f t="shared" si="11"/>
        <v>5в</v>
      </c>
      <c r="F85" s="7">
        <f t="shared" si="11"/>
        <v>95</v>
      </c>
      <c r="G85" s="7">
        <f t="shared" si="11"/>
        <v>89</v>
      </c>
      <c r="H85" s="8">
        <f t="shared" si="10"/>
        <v>11356083</v>
      </c>
      <c r="I85" s="9">
        <v>0</v>
      </c>
      <c r="J85" s="9">
        <v>1</v>
      </c>
      <c r="K85" s="9">
        <v>0</v>
      </c>
      <c r="L85" s="9">
        <v>1</v>
      </c>
      <c r="M85" s="9">
        <v>2</v>
      </c>
      <c r="N85" s="9">
        <v>0</v>
      </c>
      <c r="O85" s="9">
        <v>0</v>
      </c>
      <c r="P85" s="9">
        <v>1</v>
      </c>
      <c r="Q85" s="9">
        <v>1</v>
      </c>
      <c r="R85" s="9">
        <v>1</v>
      </c>
      <c r="S85" s="9">
        <v>1</v>
      </c>
      <c r="T85" s="10">
        <f t="shared" si="9"/>
        <v>8</v>
      </c>
    </row>
    <row r="86" spans="1:20" ht="30" customHeight="1" x14ac:dyDescent="0.25">
      <c r="A86" s="3" t="s">
        <v>11</v>
      </c>
      <c r="B86" s="4" t="str">
        <f t="shared" si="11"/>
        <v>ГБОУ СОШ №356</v>
      </c>
      <c r="C86" s="5">
        <f t="shared" si="11"/>
        <v>11356</v>
      </c>
      <c r="D86" s="5" t="str">
        <f t="shared" si="11"/>
        <v>СОШ с углуб.</v>
      </c>
      <c r="E86" s="11" t="str">
        <f t="shared" si="11"/>
        <v>5в</v>
      </c>
      <c r="F86" s="7">
        <f t="shared" si="11"/>
        <v>95</v>
      </c>
      <c r="G86" s="7">
        <f t="shared" si="11"/>
        <v>89</v>
      </c>
      <c r="H86" s="8">
        <f t="shared" si="10"/>
        <v>11356084</v>
      </c>
      <c r="I86" s="9">
        <v>0</v>
      </c>
      <c r="J86" s="9">
        <v>2</v>
      </c>
      <c r="K86" s="9">
        <v>0</v>
      </c>
      <c r="L86" s="9">
        <v>0</v>
      </c>
      <c r="M86" s="9">
        <v>1</v>
      </c>
      <c r="N86" s="9">
        <v>0</v>
      </c>
      <c r="O86" s="9">
        <v>0</v>
      </c>
      <c r="P86" s="9">
        <v>2</v>
      </c>
      <c r="Q86" s="9">
        <v>2</v>
      </c>
      <c r="R86" s="9">
        <v>0</v>
      </c>
      <c r="S86" s="9">
        <v>1</v>
      </c>
      <c r="T86" s="10">
        <f t="shared" si="9"/>
        <v>8</v>
      </c>
    </row>
    <row r="87" spans="1:20" ht="30" customHeight="1" x14ac:dyDescent="0.25">
      <c r="A87" s="3" t="s">
        <v>11</v>
      </c>
      <c r="B87" s="4" t="str">
        <f t="shared" si="11"/>
        <v>ГБОУ СОШ №356</v>
      </c>
      <c r="C87" s="5">
        <f t="shared" si="11"/>
        <v>11356</v>
      </c>
      <c r="D87" s="5" t="str">
        <f t="shared" si="11"/>
        <v>СОШ с углуб.</v>
      </c>
      <c r="E87" s="11" t="str">
        <f t="shared" si="11"/>
        <v>5в</v>
      </c>
      <c r="F87" s="7">
        <f t="shared" si="11"/>
        <v>95</v>
      </c>
      <c r="G87" s="7">
        <f t="shared" si="11"/>
        <v>89</v>
      </c>
      <c r="H87" s="8">
        <f t="shared" si="10"/>
        <v>11356085</v>
      </c>
      <c r="I87" s="9">
        <v>0</v>
      </c>
      <c r="J87" s="9">
        <v>2</v>
      </c>
      <c r="K87" s="9">
        <v>0</v>
      </c>
      <c r="L87" s="9">
        <v>0</v>
      </c>
      <c r="M87" s="9">
        <v>1</v>
      </c>
      <c r="N87" s="9">
        <v>1</v>
      </c>
      <c r="O87" s="9">
        <v>0</v>
      </c>
      <c r="P87" s="9">
        <v>2</v>
      </c>
      <c r="Q87" s="9">
        <v>2</v>
      </c>
      <c r="R87" s="9">
        <v>0</v>
      </c>
      <c r="S87" s="9">
        <v>1</v>
      </c>
      <c r="T87" s="10">
        <f t="shared" si="9"/>
        <v>9</v>
      </c>
    </row>
    <row r="88" spans="1:20" ht="30" customHeight="1" x14ac:dyDescent="0.25">
      <c r="A88" s="3" t="s">
        <v>11</v>
      </c>
      <c r="B88" s="4" t="str">
        <f t="shared" si="11"/>
        <v>ГБОУ СОШ №356</v>
      </c>
      <c r="C88" s="5">
        <f t="shared" si="11"/>
        <v>11356</v>
      </c>
      <c r="D88" s="5" t="str">
        <f t="shared" si="11"/>
        <v>СОШ с углуб.</v>
      </c>
      <c r="E88" s="11" t="str">
        <f t="shared" si="11"/>
        <v>5в</v>
      </c>
      <c r="F88" s="7">
        <f t="shared" si="11"/>
        <v>95</v>
      </c>
      <c r="G88" s="7">
        <f t="shared" si="11"/>
        <v>89</v>
      </c>
      <c r="H88" s="8">
        <f t="shared" si="10"/>
        <v>11356086</v>
      </c>
      <c r="I88" s="9">
        <v>0</v>
      </c>
      <c r="J88" s="9">
        <v>2</v>
      </c>
      <c r="K88" s="9">
        <v>0</v>
      </c>
      <c r="L88" s="9">
        <v>2</v>
      </c>
      <c r="M88" s="9">
        <v>1</v>
      </c>
      <c r="N88" s="9">
        <v>1</v>
      </c>
      <c r="O88" s="9">
        <v>0</v>
      </c>
      <c r="P88" s="9">
        <v>1</v>
      </c>
      <c r="Q88" s="9">
        <v>1</v>
      </c>
      <c r="R88" s="9">
        <v>2</v>
      </c>
      <c r="S88" s="9">
        <v>1</v>
      </c>
      <c r="T88" s="10">
        <f t="shared" si="9"/>
        <v>11</v>
      </c>
    </row>
    <row r="89" spans="1:20" ht="30" customHeight="1" x14ac:dyDescent="0.25">
      <c r="A89" s="3" t="s">
        <v>11</v>
      </c>
      <c r="B89" s="4" t="str">
        <f t="shared" si="11"/>
        <v>ГБОУ СОШ №356</v>
      </c>
      <c r="C89" s="5">
        <f t="shared" si="11"/>
        <v>11356</v>
      </c>
      <c r="D89" s="5" t="str">
        <f t="shared" si="11"/>
        <v>СОШ с углуб.</v>
      </c>
      <c r="E89" s="11" t="str">
        <f t="shared" si="11"/>
        <v>5в</v>
      </c>
      <c r="F89" s="7">
        <f t="shared" si="11"/>
        <v>95</v>
      </c>
      <c r="G89" s="7">
        <f t="shared" si="11"/>
        <v>89</v>
      </c>
      <c r="H89" s="8">
        <f t="shared" si="10"/>
        <v>11356087</v>
      </c>
      <c r="I89" s="9">
        <v>1</v>
      </c>
      <c r="J89" s="9">
        <v>2</v>
      </c>
      <c r="K89" s="9">
        <v>0</v>
      </c>
      <c r="L89" s="9">
        <v>2</v>
      </c>
      <c r="M89" s="9">
        <v>1</v>
      </c>
      <c r="N89" s="9">
        <v>1</v>
      </c>
      <c r="O89" s="9">
        <v>0</v>
      </c>
      <c r="P89" s="9">
        <v>1</v>
      </c>
      <c r="Q89" s="9">
        <v>1</v>
      </c>
      <c r="R89" s="9">
        <v>2</v>
      </c>
      <c r="S89" s="9">
        <v>1</v>
      </c>
      <c r="T89" s="10">
        <f t="shared" si="9"/>
        <v>12</v>
      </c>
    </row>
    <row r="90" spans="1:20" ht="30" customHeight="1" x14ac:dyDescent="0.25">
      <c r="A90" s="3" t="s">
        <v>11</v>
      </c>
      <c r="B90" s="4" t="str">
        <f t="shared" si="11"/>
        <v>ГБОУ СОШ №356</v>
      </c>
      <c r="C90" s="5">
        <f t="shared" si="11"/>
        <v>11356</v>
      </c>
      <c r="D90" s="5" t="str">
        <f t="shared" si="11"/>
        <v>СОШ с углуб.</v>
      </c>
      <c r="E90" s="11" t="str">
        <f t="shared" si="11"/>
        <v>5в</v>
      </c>
      <c r="F90" s="7">
        <f t="shared" si="11"/>
        <v>95</v>
      </c>
      <c r="G90" s="7">
        <f t="shared" si="11"/>
        <v>89</v>
      </c>
      <c r="H90" s="8">
        <f t="shared" si="10"/>
        <v>11356088</v>
      </c>
      <c r="I90" s="9">
        <v>1</v>
      </c>
      <c r="J90" s="9">
        <v>2</v>
      </c>
      <c r="K90" s="9">
        <v>0</v>
      </c>
      <c r="L90" s="9">
        <v>2</v>
      </c>
      <c r="M90" s="9">
        <v>1</v>
      </c>
      <c r="N90" s="9">
        <v>1</v>
      </c>
      <c r="O90" s="9">
        <v>0</v>
      </c>
      <c r="P90" s="9">
        <v>2</v>
      </c>
      <c r="Q90" s="9">
        <v>1</v>
      </c>
      <c r="R90" s="9">
        <v>2</v>
      </c>
      <c r="S90" s="9">
        <v>1</v>
      </c>
      <c r="T90" s="10">
        <f t="shared" si="9"/>
        <v>13</v>
      </c>
    </row>
    <row r="91" spans="1:20" ht="30" customHeight="1" x14ac:dyDescent="0.25">
      <c r="A91" s="3" t="s">
        <v>11</v>
      </c>
      <c r="B91" s="4" t="str">
        <f t="shared" si="11"/>
        <v>ГБОУ СОШ №356</v>
      </c>
      <c r="C91" s="5">
        <f t="shared" si="11"/>
        <v>11356</v>
      </c>
      <c r="D91" s="5" t="str">
        <f t="shared" si="11"/>
        <v>СОШ с углуб.</v>
      </c>
      <c r="E91" s="11" t="str">
        <f t="shared" si="11"/>
        <v>5в</v>
      </c>
      <c r="F91" s="7">
        <f t="shared" si="11"/>
        <v>95</v>
      </c>
      <c r="G91" s="7">
        <f t="shared" si="11"/>
        <v>89</v>
      </c>
      <c r="H91" s="8">
        <f t="shared" si="10"/>
        <v>11356089</v>
      </c>
      <c r="I91" s="9">
        <v>0</v>
      </c>
      <c r="J91" s="9">
        <v>2</v>
      </c>
      <c r="K91" s="9">
        <v>1</v>
      </c>
      <c r="L91" s="9">
        <v>2</v>
      </c>
      <c r="M91" s="9">
        <v>1</v>
      </c>
      <c r="N91" s="9">
        <v>1</v>
      </c>
      <c r="O91" s="9">
        <v>1</v>
      </c>
      <c r="P91" s="9">
        <v>1</v>
      </c>
      <c r="Q91" s="9">
        <v>2</v>
      </c>
      <c r="R91" s="9">
        <v>2</v>
      </c>
      <c r="S91" s="9">
        <v>1</v>
      </c>
      <c r="T91" s="10">
        <f t="shared" si="9"/>
        <v>14</v>
      </c>
    </row>
    <row r="92" spans="1:20" s="58" customFormat="1" x14ac:dyDescent="0.25">
      <c r="A92" s="58" t="s">
        <v>118</v>
      </c>
      <c r="I92" s="58">
        <v>2</v>
      </c>
      <c r="J92" s="58">
        <v>2</v>
      </c>
      <c r="K92" s="58">
        <v>1</v>
      </c>
      <c r="L92" s="58">
        <v>2</v>
      </c>
      <c r="M92" s="58">
        <v>2</v>
      </c>
      <c r="N92" s="58">
        <v>1</v>
      </c>
      <c r="O92" s="58">
        <v>1</v>
      </c>
      <c r="P92" s="58">
        <v>2</v>
      </c>
      <c r="Q92" s="58">
        <v>2</v>
      </c>
      <c r="R92" s="58">
        <v>2</v>
      </c>
      <c r="S92" s="58">
        <v>2</v>
      </c>
      <c r="T92" s="58">
        <f>SUM(I92:S92)</f>
        <v>19</v>
      </c>
    </row>
    <row r="93" spans="1:20" x14ac:dyDescent="0.25">
      <c r="B93" s="4" t="s">
        <v>27</v>
      </c>
      <c r="C93" s="7">
        <v>95</v>
      </c>
      <c r="D93" s="7">
        <v>89</v>
      </c>
      <c r="I93" s="79">
        <f>SUM(I3:I91)/(89*I92)</f>
        <v>0.24157303370786518</v>
      </c>
      <c r="J93" s="79">
        <f t="shared" ref="J93:T93" si="12">SUM(J3:J91)/(89*J92)</f>
        <v>0.7528089887640449</v>
      </c>
      <c r="K93" s="79">
        <f t="shared" si="12"/>
        <v>0.34831460674157305</v>
      </c>
      <c r="L93" s="79">
        <f t="shared" si="12"/>
        <v>0.9269662921348315</v>
      </c>
      <c r="M93" s="79">
        <f t="shared" si="12"/>
        <v>0.6629213483146067</v>
      </c>
      <c r="N93" s="79">
        <f t="shared" si="12"/>
        <v>0.8202247191011236</v>
      </c>
      <c r="O93" s="79">
        <f t="shared" si="12"/>
        <v>0.29213483146067415</v>
      </c>
      <c r="P93" s="79">
        <f t="shared" si="12"/>
        <v>0.88764044943820219</v>
      </c>
      <c r="Q93" s="79">
        <f t="shared" si="12"/>
        <v>0.7752808988764045</v>
      </c>
      <c r="R93" s="79">
        <f t="shared" si="12"/>
        <v>0.8651685393258427</v>
      </c>
      <c r="S93" s="79">
        <f t="shared" si="12"/>
        <v>0.7191011235955056</v>
      </c>
      <c r="T93" s="79">
        <f t="shared" si="12"/>
        <v>0.69071555292726194</v>
      </c>
    </row>
  </sheetData>
  <mergeCells count="9">
    <mergeCell ref="G1:G2"/>
    <mergeCell ref="H1:H2"/>
    <mergeCell ref="T1:T2"/>
    <mergeCell ref="A1:A2"/>
    <mergeCell ref="B1:B2"/>
    <mergeCell ref="C1:C2"/>
    <mergeCell ref="D1:D2"/>
    <mergeCell ref="E1:E2"/>
    <mergeCell ref="F1:F2"/>
  </mergeCells>
  <dataValidations count="6">
    <dataValidation allowBlank="1" showErrorMessage="1" sqref="E3:G91 C93:D93"/>
    <dataValidation type="list" allowBlank="1" showInputMessage="1" showErrorMessage="1" sqref="L33:M91 P33:S91 I33:J91">
      <formula1>балл2</formula1>
    </dataValidation>
    <dataValidation type="list" allowBlank="1" showInputMessage="1" showErrorMessage="1" sqref="N33:O91 K33:K91">
      <formula1>балл1</formula1>
    </dataValidation>
    <dataValidation type="list" allowBlank="1" showInputMessage="1" showErrorMessage="1" sqref="K3:K32 N3:O32">
      <formula1>балл1</formula1>
      <formula2>0</formula2>
    </dataValidation>
    <dataValidation type="list" allowBlank="1" showInputMessage="1" showErrorMessage="1" sqref="L3:M32 P3:S32 I3:J32">
      <formula1>балл2</formula1>
      <formula2>0</formula2>
    </dataValidation>
    <dataValidation type="list" allowBlank="1" showInputMessage="1" showErrorMessage="1" sqref="B3">
      <formula1>Название</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Y131"/>
  <sheetViews>
    <sheetView zoomScale="70" zoomScaleNormal="70" workbookViewId="0">
      <selection activeCell="W1" sqref="W1:X21"/>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s>
  <sheetData>
    <row r="1" spans="1:25" ht="59.25" customHeight="1"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c r="W1" s="58" t="s">
        <v>158</v>
      </c>
      <c r="X1" s="58" t="s">
        <v>159</v>
      </c>
      <c r="Y1" s="58" t="s">
        <v>160</v>
      </c>
    </row>
    <row r="2" spans="1:25" ht="44.25" customHeight="1"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COUNTIF(T$3:T$129,W2)</f>
        <v>0</v>
      </c>
      <c r="Y2" s="83">
        <f>X2/$X$22</f>
        <v>0</v>
      </c>
    </row>
    <row r="3" spans="1:25" ht="30" customHeight="1" x14ac:dyDescent="0.25">
      <c r="A3" s="3" t="s">
        <v>11</v>
      </c>
      <c r="B3" s="4" t="s">
        <v>29</v>
      </c>
      <c r="C3" s="5">
        <f>VLOOKUP(B3,[7]Списки!$C$1:$E$70,2,FALSE)</f>
        <v>11358</v>
      </c>
      <c r="D3" s="5" t="str">
        <f>VLOOKUP(B3,[7]Списки!$C$1:$E$70,3,FALSE)</f>
        <v>СОШ</v>
      </c>
      <c r="E3" s="6" t="s">
        <v>15</v>
      </c>
      <c r="F3" s="7">
        <v>133</v>
      </c>
      <c r="G3" s="7">
        <v>127</v>
      </c>
      <c r="H3" s="8">
        <f>C3*1000+1</f>
        <v>11358001</v>
      </c>
      <c r="I3" s="9">
        <v>0</v>
      </c>
      <c r="J3" s="9">
        <v>0</v>
      </c>
      <c r="K3" s="9">
        <v>1</v>
      </c>
      <c r="L3" s="9">
        <v>2</v>
      </c>
      <c r="M3" s="9">
        <v>2</v>
      </c>
      <c r="N3" s="9">
        <v>1</v>
      </c>
      <c r="O3" s="9">
        <v>0</v>
      </c>
      <c r="P3" s="9">
        <v>1</v>
      </c>
      <c r="Q3" s="9">
        <v>2</v>
      </c>
      <c r="R3" s="9">
        <v>2</v>
      </c>
      <c r="S3" s="9">
        <v>2</v>
      </c>
      <c r="T3" s="10">
        <f>IF(COUNTBLANK(I3:S3)&gt;=1,"Не писал",SUM(I3:S3))</f>
        <v>13</v>
      </c>
      <c r="W3" s="76">
        <v>1</v>
      </c>
      <c r="X3" s="76">
        <f t="shared" ref="X3:X21" si="0">COUNTIF(T$3:T$129,W3)</f>
        <v>0</v>
      </c>
      <c r="Y3" s="83">
        <f t="shared" ref="Y3:Y21" si="1">X3/$X$22</f>
        <v>0</v>
      </c>
    </row>
    <row r="4" spans="1:25" ht="30" customHeight="1" x14ac:dyDescent="0.25">
      <c r="A4" s="3" t="s">
        <v>11</v>
      </c>
      <c r="B4" s="4" t="str">
        <f t="shared" ref="B4:G19" si="2">B3</f>
        <v xml:space="preserve">ГБОУ СОШ №358 </v>
      </c>
      <c r="C4" s="5">
        <f t="shared" si="2"/>
        <v>11358</v>
      </c>
      <c r="D4" s="5" t="str">
        <f t="shared" si="2"/>
        <v>СОШ</v>
      </c>
      <c r="E4" s="11" t="str">
        <f t="shared" si="2"/>
        <v>5а</v>
      </c>
      <c r="F4" s="7">
        <f t="shared" si="2"/>
        <v>133</v>
      </c>
      <c r="G4" s="7">
        <f t="shared" si="2"/>
        <v>127</v>
      </c>
      <c r="H4" s="8">
        <f>H3+1</f>
        <v>11358002</v>
      </c>
      <c r="I4" s="9">
        <v>0</v>
      </c>
      <c r="J4" s="9">
        <v>2</v>
      </c>
      <c r="K4" s="9">
        <v>1</v>
      </c>
      <c r="L4" s="9">
        <v>2</v>
      </c>
      <c r="M4" s="9">
        <v>2</v>
      </c>
      <c r="N4" s="9">
        <v>0</v>
      </c>
      <c r="O4" s="9">
        <v>0</v>
      </c>
      <c r="P4" s="9">
        <v>1</v>
      </c>
      <c r="Q4" s="9">
        <v>1</v>
      </c>
      <c r="R4" s="9">
        <v>1</v>
      </c>
      <c r="S4" s="9">
        <v>1</v>
      </c>
      <c r="T4" s="10">
        <f t="shared" ref="T4:T67" si="3">IF(COUNTBLANK(I4:S4)&gt;=1,"Не писал",SUM(I4:S4))</f>
        <v>11</v>
      </c>
      <c r="W4" s="76">
        <v>2</v>
      </c>
      <c r="X4" s="76">
        <f t="shared" si="0"/>
        <v>0</v>
      </c>
      <c r="Y4" s="83">
        <f t="shared" si="1"/>
        <v>0</v>
      </c>
    </row>
    <row r="5" spans="1:25" ht="30" customHeight="1" x14ac:dyDescent="0.25">
      <c r="A5" s="3" t="s">
        <v>11</v>
      </c>
      <c r="B5" s="4" t="str">
        <f t="shared" si="2"/>
        <v xml:space="preserve">ГБОУ СОШ №358 </v>
      </c>
      <c r="C5" s="5">
        <f t="shared" si="2"/>
        <v>11358</v>
      </c>
      <c r="D5" s="5" t="str">
        <f t="shared" si="2"/>
        <v>СОШ</v>
      </c>
      <c r="E5" s="11" t="str">
        <f t="shared" si="2"/>
        <v>5а</v>
      </c>
      <c r="F5" s="7">
        <f t="shared" si="2"/>
        <v>133</v>
      </c>
      <c r="G5" s="7">
        <f t="shared" si="2"/>
        <v>127</v>
      </c>
      <c r="H5" s="8">
        <f t="shared" ref="H5:H68" si="4">H4+1</f>
        <v>11358003</v>
      </c>
      <c r="I5" s="9">
        <v>2</v>
      </c>
      <c r="J5" s="9">
        <v>1</v>
      </c>
      <c r="K5" s="9">
        <v>0</v>
      </c>
      <c r="L5" s="9">
        <v>2</v>
      </c>
      <c r="M5" s="9">
        <v>0</v>
      </c>
      <c r="N5" s="9">
        <v>0</v>
      </c>
      <c r="O5" s="9">
        <v>1</v>
      </c>
      <c r="P5" s="9">
        <v>0</v>
      </c>
      <c r="Q5" s="9">
        <v>2</v>
      </c>
      <c r="R5" s="9">
        <v>2</v>
      </c>
      <c r="S5" s="9">
        <v>1</v>
      </c>
      <c r="T5" s="10">
        <f t="shared" si="3"/>
        <v>11</v>
      </c>
      <c r="W5" s="76">
        <v>3</v>
      </c>
      <c r="X5" s="76">
        <f t="shared" si="0"/>
        <v>0</v>
      </c>
      <c r="Y5" s="83">
        <f t="shared" si="1"/>
        <v>0</v>
      </c>
    </row>
    <row r="6" spans="1:25" ht="30" customHeight="1" x14ac:dyDescent="0.25">
      <c r="A6" s="3" t="s">
        <v>11</v>
      </c>
      <c r="B6" s="4" t="str">
        <f t="shared" si="2"/>
        <v xml:space="preserve">ГБОУ СОШ №358 </v>
      </c>
      <c r="C6" s="5">
        <f t="shared" si="2"/>
        <v>11358</v>
      </c>
      <c r="D6" s="5" t="str">
        <f t="shared" si="2"/>
        <v>СОШ</v>
      </c>
      <c r="E6" s="11" t="str">
        <f t="shared" si="2"/>
        <v>5а</v>
      </c>
      <c r="F6" s="7">
        <f t="shared" si="2"/>
        <v>133</v>
      </c>
      <c r="G6" s="7">
        <f t="shared" si="2"/>
        <v>127</v>
      </c>
      <c r="H6" s="8">
        <f t="shared" si="4"/>
        <v>11358004</v>
      </c>
      <c r="I6" s="9">
        <v>0</v>
      </c>
      <c r="J6" s="9">
        <v>2</v>
      </c>
      <c r="K6" s="9">
        <v>1</v>
      </c>
      <c r="L6" s="9">
        <v>2</v>
      </c>
      <c r="M6" s="9">
        <v>1</v>
      </c>
      <c r="N6" s="9">
        <v>1</v>
      </c>
      <c r="O6" s="9">
        <v>0</v>
      </c>
      <c r="P6" s="9">
        <v>1</v>
      </c>
      <c r="Q6" s="9">
        <v>2</v>
      </c>
      <c r="R6" s="9">
        <v>1</v>
      </c>
      <c r="S6" s="9">
        <v>1</v>
      </c>
      <c r="T6" s="10">
        <f t="shared" si="3"/>
        <v>12</v>
      </c>
      <c r="W6" s="76">
        <v>4</v>
      </c>
      <c r="X6" s="76">
        <f t="shared" si="0"/>
        <v>3</v>
      </c>
      <c r="Y6" s="83">
        <f t="shared" si="1"/>
        <v>2.3622047244094488E-2</v>
      </c>
    </row>
    <row r="7" spans="1:25" ht="30" customHeight="1" x14ac:dyDescent="0.25">
      <c r="A7" s="3" t="s">
        <v>11</v>
      </c>
      <c r="B7" s="4" t="str">
        <f t="shared" si="2"/>
        <v xml:space="preserve">ГБОУ СОШ №358 </v>
      </c>
      <c r="C7" s="5">
        <f t="shared" si="2"/>
        <v>11358</v>
      </c>
      <c r="D7" s="5" t="str">
        <f t="shared" si="2"/>
        <v>СОШ</v>
      </c>
      <c r="E7" s="11" t="str">
        <f t="shared" si="2"/>
        <v>5а</v>
      </c>
      <c r="F7" s="7">
        <f t="shared" si="2"/>
        <v>133</v>
      </c>
      <c r="G7" s="7">
        <f t="shared" si="2"/>
        <v>127</v>
      </c>
      <c r="H7" s="8">
        <f t="shared" si="4"/>
        <v>11358005</v>
      </c>
      <c r="I7" s="9">
        <v>0</v>
      </c>
      <c r="J7" s="9">
        <v>1</v>
      </c>
      <c r="K7" s="9">
        <v>1</v>
      </c>
      <c r="L7" s="9">
        <v>2</v>
      </c>
      <c r="M7" s="9">
        <v>1</v>
      </c>
      <c r="N7" s="9">
        <v>0</v>
      </c>
      <c r="O7" s="9">
        <v>0</v>
      </c>
      <c r="P7" s="9">
        <v>1</v>
      </c>
      <c r="Q7" s="9">
        <v>2</v>
      </c>
      <c r="R7" s="9">
        <v>1</v>
      </c>
      <c r="S7" s="9">
        <v>1</v>
      </c>
      <c r="T7" s="10">
        <f t="shared" si="3"/>
        <v>10</v>
      </c>
      <c r="W7" s="76">
        <v>5</v>
      </c>
      <c r="X7" s="76">
        <f t="shared" si="0"/>
        <v>0</v>
      </c>
      <c r="Y7" s="83">
        <f t="shared" si="1"/>
        <v>0</v>
      </c>
    </row>
    <row r="8" spans="1:25" ht="30" customHeight="1" x14ac:dyDescent="0.25">
      <c r="A8" s="3" t="s">
        <v>11</v>
      </c>
      <c r="B8" s="4" t="str">
        <f t="shared" si="2"/>
        <v xml:space="preserve">ГБОУ СОШ №358 </v>
      </c>
      <c r="C8" s="5">
        <f t="shared" si="2"/>
        <v>11358</v>
      </c>
      <c r="D8" s="5" t="str">
        <f t="shared" si="2"/>
        <v>СОШ</v>
      </c>
      <c r="E8" s="11" t="str">
        <f t="shared" si="2"/>
        <v>5а</v>
      </c>
      <c r="F8" s="7">
        <f t="shared" si="2"/>
        <v>133</v>
      </c>
      <c r="G8" s="7">
        <f t="shared" si="2"/>
        <v>127</v>
      </c>
      <c r="H8" s="8">
        <f t="shared" si="4"/>
        <v>11358006</v>
      </c>
      <c r="I8" s="9">
        <v>2</v>
      </c>
      <c r="J8" s="9">
        <v>2</v>
      </c>
      <c r="K8" s="9">
        <v>1</v>
      </c>
      <c r="L8" s="9">
        <v>2</v>
      </c>
      <c r="M8" s="9">
        <v>1</v>
      </c>
      <c r="N8" s="9">
        <v>1</v>
      </c>
      <c r="O8" s="9">
        <v>1</v>
      </c>
      <c r="P8" s="9">
        <v>0</v>
      </c>
      <c r="Q8" s="9">
        <v>1</v>
      </c>
      <c r="R8" s="9">
        <v>1</v>
      </c>
      <c r="S8" s="9">
        <v>1</v>
      </c>
      <c r="T8" s="10">
        <f t="shared" si="3"/>
        <v>13</v>
      </c>
      <c r="W8" s="76">
        <v>6</v>
      </c>
      <c r="X8" s="76">
        <f t="shared" si="0"/>
        <v>2</v>
      </c>
      <c r="Y8" s="83">
        <f t="shared" si="1"/>
        <v>1.5748031496062992E-2</v>
      </c>
    </row>
    <row r="9" spans="1:25" ht="30" customHeight="1" x14ac:dyDescent="0.25">
      <c r="A9" s="3" t="s">
        <v>11</v>
      </c>
      <c r="B9" s="4" t="str">
        <f t="shared" si="2"/>
        <v xml:space="preserve">ГБОУ СОШ №358 </v>
      </c>
      <c r="C9" s="5">
        <f t="shared" si="2"/>
        <v>11358</v>
      </c>
      <c r="D9" s="5" t="str">
        <f t="shared" si="2"/>
        <v>СОШ</v>
      </c>
      <c r="E9" s="11" t="str">
        <f t="shared" si="2"/>
        <v>5а</v>
      </c>
      <c r="F9" s="7">
        <f t="shared" si="2"/>
        <v>133</v>
      </c>
      <c r="G9" s="7">
        <f t="shared" si="2"/>
        <v>127</v>
      </c>
      <c r="H9" s="8">
        <f t="shared" si="4"/>
        <v>11358007</v>
      </c>
      <c r="I9" s="9">
        <v>0</v>
      </c>
      <c r="J9" s="9">
        <v>1</v>
      </c>
      <c r="K9" s="9">
        <v>1</v>
      </c>
      <c r="L9" s="9">
        <v>2</v>
      </c>
      <c r="M9" s="9">
        <v>2</v>
      </c>
      <c r="N9" s="9">
        <v>1</v>
      </c>
      <c r="O9" s="9">
        <v>1</v>
      </c>
      <c r="P9" s="9">
        <v>1</v>
      </c>
      <c r="Q9" s="9">
        <v>2</v>
      </c>
      <c r="R9" s="9">
        <v>1</v>
      </c>
      <c r="S9" s="9">
        <v>1</v>
      </c>
      <c r="T9" s="10">
        <f t="shared" si="3"/>
        <v>13</v>
      </c>
      <c r="W9" s="76">
        <v>7</v>
      </c>
      <c r="X9" s="76">
        <f t="shared" si="0"/>
        <v>9</v>
      </c>
      <c r="Y9" s="83">
        <f t="shared" si="1"/>
        <v>7.0866141732283464E-2</v>
      </c>
    </row>
    <row r="10" spans="1:25" ht="30" customHeight="1" x14ac:dyDescent="0.25">
      <c r="A10" s="3" t="s">
        <v>11</v>
      </c>
      <c r="B10" s="4" t="str">
        <f t="shared" si="2"/>
        <v xml:space="preserve">ГБОУ СОШ №358 </v>
      </c>
      <c r="C10" s="5">
        <f t="shared" si="2"/>
        <v>11358</v>
      </c>
      <c r="D10" s="5" t="str">
        <f t="shared" si="2"/>
        <v>СОШ</v>
      </c>
      <c r="E10" s="11" t="str">
        <f t="shared" si="2"/>
        <v>5а</v>
      </c>
      <c r="F10" s="7">
        <f t="shared" si="2"/>
        <v>133</v>
      </c>
      <c r="G10" s="7">
        <f t="shared" si="2"/>
        <v>127</v>
      </c>
      <c r="H10" s="8">
        <f t="shared" si="4"/>
        <v>11358008</v>
      </c>
      <c r="I10" s="9">
        <v>0</v>
      </c>
      <c r="J10" s="9">
        <v>1</v>
      </c>
      <c r="K10" s="9">
        <v>0</v>
      </c>
      <c r="L10" s="9">
        <v>2</v>
      </c>
      <c r="M10" s="9">
        <v>2</v>
      </c>
      <c r="N10" s="9">
        <v>0</v>
      </c>
      <c r="O10" s="9">
        <v>0</v>
      </c>
      <c r="P10" s="9">
        <v>1</v>
      </c>
      <c r="Q10" s="9">
        <v>2</v>
      </c>
      <c r="R10" s="9">
        <v>2</v>
      </c>
      <c r="S10" s="9">
        <v>2</v>
      </c>
      <c r="T10" s="10">
        <f t="shared" si="3"/>
        <v>12</v>
      </c>
      <c r="W10" s="76">
        <v>8</v>
      </c>
      <c r="X10" s="76">
        <f t="shared" si="0"/>
        <v>8</v>
      </c>
      <c r="Y10" s="83">
        <f t="shared" si="1"/>
        <v>6.2992125984251968E-2</v>
      </c>
    </row>
    <row r="11" spans="1:25" ht="30" customHeight="1" x14ac:dyDescent="0.25">
      <c r="A11" s="3" t="s">
        <v>11</v>
      </c>
      <c r="B11" s="4" t="str">
        <f t="shared" si="2"/>
        <v xml:space="preserve">ГБОУ СОШ №358 </v>
      </c>
      <c r="C11" s="5">
        <f t="shared" si="2"/>
        <v>11358</v>
      </c>
      <c r="D11" s="5" t="str">
        <f t="shared" si="2"/>
        <v>СОШ</v>
      </c>
      <c r="E11" s="11" t="str">
        <f t="shared" si="2"/>
        <v>5а</v>
      </c>
      <c r="F11" s="7">
        <f t="shared" si="2"/>
        <v>133</v>
      </c>
      <c r="G11" s="7">
        <f t="shared" si="2"/>
        <v>127</v>
      </c>
      <c r="H11" s="8">
        <f t="shared" si="4"/>
        <v>11358009</v>
      </c>
      <c r="I11" s="9">
        <v>0</v>
      </c>
      <c r="J11" s="9">
        <v>1</v>
      </c>
      <c r="K11" s="9">
        <v>1</v>
      </c>
      <c r="L11" s="9">
        <v>2</v>
      </c>
      <c r="M11" s="9">
        <v>1</v>
      </c>
      <c r="N11" s="9">
        <v>0</v>
      </c>
      <c r="O11" s="9">
        <v>0</v>
      </c>
      <c r="P11" s="9">
        <v>1</v>
      </c>
      <c r="Q11" s="9">
        <v>2</v>
      </c>
      <c r="R11" s="9">
        <v>1</v>
      </c>
      <c r="S11" s="9">
        <v>1</v>
      </c>
      <c r="T11" s="10">
        <f t="shared" si="3"/>
        <v>10</v>
      </c>
      <c r="W11" s="76">
        <v>9</v>
      </c>
      <c r="X11" s="76">
        <f t="shared" si="0"/>
        <v>10</v>
      </c>
      <c r="Y11" s="83">
        <f t="shared" si="1"/>
        <v>7.874015748031496E-2</v>
      </c>
    </row>
    <row r="12" spans="1:25" ht="30" customHeight="1" x14ac:dyDescent="0.25">
      <c r="A12" s="3" t="s">
        <v>11</v>
      </c>
      <c r="B12" s="4" t="str">
        <f t="shared" si="2"/>
        <v xml:space="preserve">ГБОУ СОШ №358 </v>
      </c>
      <c r="C12" s="5">
        <f t="shared" si="2"/>
        <v>11358</v>
      </c>
      <c r="D12" s="5" t="str">
        <f t="shared" si="2"/>
        <v>СОШ</v>
      </c>
      <c r="E12" s="11" t="str">
        <f t="shared" si="2"/>
        <v>5а</v>
      </c>
      <c r="F12" s="7">
        <f t="shared" si="2"/>
        <v>133</v>
      </c>
      <c r="G12" s="7">
        <f t="shared" si="2"/>
        <v>127</v>
      </c>
      <c r="H12" s="8">
        <f t="shared" si="4"/>
        <v>11358010</v>
      </c>
      <c r="I12" s="9">
        <v>2</v>
      </c>
      <c r="J12" s="9">
        <v>0</v>
      </c>
      <c r="K12" s="9">
        <v>1</v>
      </c>
      <c r="L12" s="9">
        <v>2</v>
      </c>
      <c r="M12" s="9">
        <v>0</v>
      </c>
      <c r="N12" s="9">
        <v>1</v>
      </c>
      <c r="O12" s="9">
        <v>1</v>
      </c>
      <c r="P12" s="9">
        <v>1</v>
      </c>
      <c r="Q12" s="9">
        <v>2</v>
      </c>
      <c r="R12" s="9">
        <v>1</v>
      </c>
      <c r="S12" s="9">
        <v>1</v>
      </c>
      <c r="T12" s="10">
        <f t="shared" si="3"/>
        <v>12</v>
      </c>
      <c r="W12" s="76">
        <v>10</v>
      </c>
      <c r="X12" s="76">
        <f t="shared" si="0"/>
        <v>15</v>
      </c>
      <c r="Y12" s="83">
        <f t="shared" si="1"/>
        <v>0.11811023622047244</v>
      </c>
    </row>
    <row r="13" spans="1:25" ht="30" customHeight="1" x14ac:dyDescent="0.25">
      <c r="A13" s="3" t="s">
        <v>11</v>
      </c>
      <c r="B13" s="4" t="str">
        <f t="shared" si="2"/>
        <v xml:space="preserve">ГБОУ СОШ №358 </v>
      </c>
      <c r="C13" s="5">
        <f t="shared" si="2"/>
        <v>11358</v>
      </c>
      <c r="D13" s="5" t="str">
        <f t="shared" si="2"/>
        <v>СОШ</v>
      </c>
      <c r="E13" s="11" t="str">
        <f t="shared" si="2"/>
        <v>5а</v>
      </c>
      <c r="F13" s="7">
        <f t="shared" si="2"/>
        <v>133</v>
      </c>
      <c r="G13" s="7">
        <f t="shared" si="2"/>
        <v>127</v>
      </c>
      <c r="H13" s="8">
        <f t="shared" si="4"/>
        <v>11358011</v>
      </c>
      <c r="I13" s="9">
        <v>0</v>
      </c>
      <c r="J13" s="9">
        <v>2</v>
      </c>
      <c r="K13" s="9">
        <v>1</v>
      </c>
      <c r="L13" s="9">
        <v>2</v>
      </c>
      <c r="M13" s="9">
        <v>2</v>
      </c>
      <c r="N13" s="9">
        <v>1</v>
      </c>
      <c r="O13" s="9">
        <v>0</v>
      </c>
      <c r="P13" s="9">
        <v>1</v>
      </c>
      <c r="Q13" s="9">
        <v>2</v>
      </c>
      <c r="R13" s="9">
        <v>1</v>
      </c>
      <c r="S13" s="9">
        <v>1</v>
      </c>
      <c r="T13" s="10">
        <f t="shared" si="3"/>
        <v>13</v>
      </c>
      <c r="W13" s="76">
        <v>11</v>
      </c>
      <c r="X13" s="76">
        <f t="shared" si="0"/>
        <v>11</v>
      </c>
      <c r="Y13" s="83">
        <f t="shared" si="1"/>
        <v>8.6614173228346455E-2</v>
      </c>
    </row>
    <row r="14" spans="1:25" ht="30" customHeight="1" x14ac:dyDescent="0.25">
      <c r="A14" s="3" t="s">
        <v>11</v>
      </c>
      <c r="B14" s="4" t="str">
        <f t="shared" si="2"/>
        <v xml:space="preserve">ГБОУ СОШ №358 </v>
      </c>
      <c r="C14" s="5">
        <f t="shared" si="2"/>
        <v>11358</v>
      </c>
      <c r="D14" s="5" t="str">
        <f t="shared" si="2"/>
        <v>СОШ</v>
      </c>
      <c r="E14" s="11" t="str">
        <f t="shared" si="2"/>
        <v>5а</v>
      </c>
      <c r="F14" s="7">
        <f t="shared" si="2"/>
        <v>133</v>
      </c>
      <c r="G14" s="7">
        <f t="shared" si="2"/>
        <v>127</v>
      </c>
      <c r="H14" s="8">
        <f t="shared" si="4"/>
        <v>11358012</v>
      </c>
      <c r="I14" s="9">
        <v>2</v>
      </c>
      <c r="J14" s="9">
        <v>1</v>
      </c>
      <c r="K14" s="9">
        <v>0</v>
      </c>
      <c r="L14" s="9">
        <v>2</v>
      </c>
      <c r="M14" s="9">
        <v>2</v>
      </c>
      <c r="N14" s="9">
        <v>1</v>
      </c>
      <c r="O14" s="9">
        <v>1</v>
      </c>
      <c r="P14" s="9">
        <v>2</v>
      </c>
      <c r="Q14" s="9">
        <v>2</v>
      </c>
      <c r="R14" s="9">
        <v>1</v>
      </c>
      <c r="S14" s="9">
        <v>1</v>
      </c>
      <c r="T14" s="10">
        <f t="shared" si="3"/>
        <v>15</v>
      </c>
      <c r="W14" s="76">
        <v>12</v>
      </c>
      <c r="X14" s="76">
        <f t="shared" si="0"/>
        <v>24</v>
      </c>
      <c r="Y14" s="83">
        <f t="shared" si="1"/>
        <v>0.1889763779527559</v>
      </c>
    </row>
    <row r="15" spans="1:25" ht="30" customHeight="1" x14ac:dyDescent="0.25">
      <c r="A15" s="3" t="s">
        <v>11</v>
      </c>
      <c r="B15" s="4" t="str">
        <f t="shared" si="2"/>
        <v xml:space="preserve">ГБОУ СОШ №358 </v>
      </c>
      <c r="C15" s="5">
        <f t="shared" si="2"/>
        <v>11358</v>
      </c>
      <c r="D15" s="5" t="str">
        <f t="shared" si="2"/>
        <v>СОШ</v>
      </c>
      <c r="E15" s="11" t="str">
        <f t="shared" si="2"/>
        <v>5а</v>
      </c>
      <c r="F15" s="7">
        <f t="shared" si="2"/>
        <v>133</v>
      </c>
      <c r="G15" s="7">
        <f t="shared" si="2"/>
        <v>127</v>
      </c>
      <c r="H15" s="8">
        <f t="shared" si="4"/>
        <v>11358013</v>
      </c>
      <c r="I15" s="9">
        <v>2</v>
      </c>
      <c r="J15" s="9">
        <v>1</v>
      </c>
      <c r="K15" s="9">
        <v>0</v>
      </c>
      <c r="L15" s="9">
        <v>1</v>
      </c>
      <c r="M15" s="9">
        <v>2</v>
      </c>
      <c r="N15" s="9">
        <v>1</v>
      </c>
      <c r="O15" s="9">
        <v>0</v>
      </c>
      <c r="P15" s="9">
        <v>2</v>
      </c>
      <c r="Q15" s="9">
        <v>2</v>
      </c>
      <c r="R15" s="9">
        <v>2</v>
      </c>
      <c r="S15" s="9">
        <v>0</v>
      </c>
      <c r="T15" s="10">
        <f t="shared" si="3"/>
        <v>13</v>
      </c>
      <c r="W15" s="76">
        <v>13</v>
      </c>
      <c r="X15" s="76">
        <f t="shared" si="0"/>
        <v>16</v>
      </c>
      <c r="Y15" s="83">
        <f t="shared" si="1"/>
        <v>0.12598425196850394</v>
      </c>
    </row>
    <row r="16" spans="1:25" ht="30" customHeight="1" x14ac:dyDescent="0.25">
      <c r="A16" s="3" t="s">
        <v>11</v>
      </c>
      <c r="B16" s="4" t="str">
        <f t="shared" si="2"/>
        <v xml:space="preserve">ГБОУ СОШ №358 </v>
      </c>
      <c r="C16" s="5">
        <f t="shared" si="2"/>
        <v>11358</v>
      </c>
      <c r="D16" s="5" t="str">
        <f t="shared" si="2"/>
        <v>СОШ</v>
      </c>
      <c r="E16" s="11" t="str">
        <f t="shared" si="2"/>
        <v>5а</v>
      </c>
      <c r="F16" s="7">
        <f t="shared" si="2"/>
        <v>133</v>
      </c>
      <c r="G16" s="7">
        <f t="shared" si="2"/>
        <v>127</v>
      </c>
      <c r="H16" s="8">
        <f t="shared" si="4"/>
        <v>11358014</v>
      </c>
      <c r="I16" s="9">
        <v>0</v>
      </c>
      <c r="J16" s="9">
        <v>1</v>
      </c>
      <c r="K16" s="9">
        <v>1</v>
      </c>
      <c r="L16" s="9">
        <v>2</v>
      </c>
      <c r="M16" s="9">
        <v>2</v>
      </c>
      <c r="N16" s="9">
        <v>1</v>
      </c>
      <c r="O16" s="9">
        <v>1</v>
      </c>
      <c r="P16" s="9">
        <v>2</v>
      </c>
      <c r="Q16" s="9">
        <v>2</v>
      </c>
      <c r="R16" s="9">
        <v>1</v>
      </c>
      <c r="S16" s="9">
        <v>1</v>
      </c>
      <c r="T16" s="10">
        <f t="shared" si="3"/>
        <v>14</v>
      </c>
      <c r="W16" s="76">
        <v>14</v>
      </c>
      <c r="X16" s="76">
        <f t="shared" si="0"/>
        <v>6</v>
      </c>
      <c r="Y16" s="83">
        <f t="shared" si="1"/>
        <v>4.7244094488188976E-2</v>
      </c>
    </row>
    <row r="17" spans="1:25" ht="30" customHeight="1" x14ac:dyDescent="0.25">
      <c r="A17" s="3" t="s">
        <v>11</v>
      </c>
      <c r="B17" s="4" t="str">
        <f t="shared" si="2"/>
        <v xml:space="preserve">ГБОУ СОШ №358 </v>
      </c>
      <c r="C17" s="5">
        <f t="shared" si="2"/>
        <v>11358</v>
      </c>
      <c r="D17" s="5" t="str">
        <f t="shared" si="2"/>
        <v>СОШ</v>
      </c>
      <c r="E17" s="11" t="str">
        <f t="shared" si="2"/>
        <v>5а</v>
      </c>
      <c r="F17" s="7">
        <f t="shared" si="2"/>
        <v>133</v>
      </c>
      <c r="G17" s="7">
        <f t="shared" si="2"/>
        <v>127</v>
      </c>
      <c r="H17" s="8">
        <f t="shared" si="4"/>
        <v>11358015</v>
      </c>
      <c r="I17" s="9">
        <v>2</v>
      </c>
      <c r="J17" s="9">
        <v>2</v>
      </c>
      <c r="K17" s="9">
        <v>1</v>
      </c>
      <c r="L17" s="9">
        <v>2</v>
      </c>
      <c r="M17" s="9">
        <v>2</v>
      </c>
      <c r="N17" s="9">
        <v>1</v>
      </c>
      <c r="O17" s="9">
        <v>1</v>
      </c>
      <c r="P17" s="9">
        <v>2</v>
      </c>
      <c r="Q17" s="9">
        <v>2</v>
      </c>
      <c r="R17" s="9">
        <v>2</v>
      </c>
      <c r="S17" s="9">
        <v>1</v>
      </c>
      <c r="T17" s="10">
        <f t="shared" si="3"/>
        <v>18</v>
      </c>
      <c r="W17" s="76">
        <v>15</v>
      </c>
      <c r="X17" s="76">
        <f t="shared" si="0"/>
        <v>9</v>
      </c>
      <c r="Y17" s="83">
        <f t="shared" si="1"/>
        <v>7.0866141732283464E-2</v>
      </c>
    </row>
    <row r="18" spans="1:25" ht="30" customHeight="1" x14ac:dyDescent="0.25">
      <c r="A18" s="3" t="s">
        <v>11</v>
      </c>
      <c r="B18" s="4" t="str">
        <f t="shared" si="2"/>
        <v xml:space="preserve">ГБОУ СОШ №358 </v>
      </c>
      <c r="C18" s="5">
        <f t="shared" si="2"/>
        <v>11358</v>
      </c>
      <c r="D18" s="5" t="str">
        <f t="shared" si="2"/>
        <v>СОШ</v>
      </c>
      <c r="E18" s="11" t="str">
        <f t="shared" si="2"/>
        <v>5а</v>
      </c>
      <c r="F18" s="7">
        <f t="shared" si="2"/>
        <v>133</v>
      </c>
      <c r="G18" s="7">
        <f t="shared" si="2"/>
        <v>127</v>
      </c>
      <c r="H18" s="8">
        <f t="shared" si="4"/>
        <v>11358016</v>
      </c>
      <c r="I18" s="9">
        <v>2</v>
      </c>
      <c r="J18" s="9">
        <v>1</v>
      </c>
      <c r="K18" s="9">
        <v>1</v>
      </c>
      <c r="L18" s="9">
        <v>2</v>
      </c>
      <c r="M18" s="9">
        <v>1</v>
      </c>
      <c r="N18" s="9">
        <v>1</v>
      </c>
      <c r="O18" s="9">
        <v>0</v>
      </c>
      <c r="P18" s="9">
        <v>0</v>
      </c>
      <c r="Q18" s="9">
        <v>2</v>
      </c>
      <c r="R18" s="9">
        <v>1</v>
      </c>
      <c r="S18" s="9">
        <v>1</v>
      </c>
      <c r="T18" s="10">
        <f t="shared" si="3"/>
        <v>12</v>
      </c>
      <c r="W18" s="76">
        <v>16</v>
      </c>
      <c r="X18" s="76">
        <f t="shared" si="0"/>
        <v>9</v>
      </c>
      <c r="Y18" s="83">
        <f t="shared" si="1"/>
        <v>7.0866141732283464E-2</v>
      </c>
    </row>
    <row r="19" spans="1:25" ht="30" customHeight="1" x14ac:dyDescent="0.25">
      <c r="A19" s="3" t="s">
        <v>11</v>
      </c>
      <c r="B19" s="4" t="str">
        <f t="shared" si="2"/>
        <v xml:space="preserve">ГБОУ СОШ №358 </v>
      </c>
      <c r="C19" s="5">
        <f t="shared" si="2"/>
        <v>11358</v>
      </c>
      <c r="D19" s="5" t="str">
        <f t="shared" si="2"/>
        <v>СОШ</v>
      </c>
      <c r="E19" s="11" t="str">
        <f t="shared" si="2"/>
        <v>5а</v>
      </c>
      <c r="F19" s="7">
        <f t="shared" si="2"/>
        <v>133</v>
      </c>
      <c r="G19" s="7">
        <f t="shared" si="2"/>
        <v>127</v>
      </c>
      <c r="H19" s="8">
        <f t="shared" si="4"/>
        <v>11358017</v>
      </c>
      <c r="I19" s="9">
        <v>2</v>
      </c>
      <c r="J19" s="9">
        <v>2</v>
      </c>
      <c r="K19" s="9">
        <v>1</v>
      </c>
      <c r="L19" s="9">
        <v>2</v>
      </c>
      <c r="M19" s="9">
        <v>2</v>
      </c>
      <c r="N19" s="9">
        <v>0</v>
      </c>
      <c r="O19" s="9">
        <v>0</v>
      </c>
      <c r="P19" s="9">
        <v>2</v>
      </c>
      <c r="Q19" s="9">
        <v>2</v>
      </c>
      <c r="R19" s="9">
        <v>2</v>
      </c>
      <c r="S19" s="9">
        <v>1</v>
      </c>
      <c r="T19" s="10">
        <f t="shared" si="3"/>
        <v>16</v>
      </c>
      <c r="W19" s="76">
        <v>17</v>
      </c>
      <c r="X19" s="76">
        <f t="shared" si="0"/>
        <v>2</v>
      </c>
      <c r="Y19" s="83">
        <f t="shared" si="1"/>
        <v>1.5748031496062992E-2</v>
      </c>
    </row>
    <row r="20" spans="1:25" ht="30" customHeight="1" x14ac:dyDescent="0.25">
      <c r="A20" s="3" t="s">
        <v>11</v>
      </c>
      <c r="B20" s="4" t="str">
        <f t="shared" ref="B20:G35" si="5">B19</f>
        <v xml:space="preserve">ГБОУ СОШ №358 </v>
      </c>
      <c r="C20" s="5">
        <f t="shared" si="5"/>
        <v>11358</v>
      </c>
      <c r="D20" s="5" t="str">
        <f t="shared" si="5"/>
        <v>СОШ</v>
      </c>
      <c r="E20" s="11" t="str">
        <f t="shared" si="5"/>
        <v>5а</v>
      </c>
      <c r="F20" s="7">
        <f t="shared" si="5"/>
        <v>133</v>
      </c>
      <c r="G20" s="7">
        <f t="shared" si="5"/>
        <v>127</v>
      </c>
      <c r="H20" s="8">
        <f t="shared" si="4"/>
        <v>11358018</v>
      </c>
      <c r="I20" s="9">
        <v>2</v>
      </c>
      <c r="J20" s="9">
        <v>2</v>
      </c>
      <c r="K20" s="9">
        <v>1</v>
      </c>
      <c r="L20" s="9">
        <v>2</v>
      </c>
      <c r="M20" s="9">
        <v>2</v>
      </c>
      <c r="N20" s="9">
        <v>0</v>
      </c>
      <c r="O20" s="9">
        <v>0</v>
      </c>
      <c r="P20" s="9">
        <v>2</v>
      </c>
      <c r="Q20" s="9">
        <v>2</v>
      </c>
      <c r="R20" s="9">
        <v>2</v>
      </c>
      <c r="S20" s="9">
        <v>1</v>
      </c>
      <c r="T20" s="10">
        <f t="shared" si="3"/>
        <v>16</v>
      </c>
      <c r="W20" s="76">
        <v>18</v>
      </c>
      <c r="X20" s="76">
        <f t="shared" si="0"/>
        <v>3</v>
      </c>
      <c r="Y20" s="83">
        <f t="shared" si="1"/>
        <v>2.3622047244094488E-2</v>
      </c>
    </row>
    <row r="21" spans="1:25" ht="30" customHeight="1" x14ac:dyDescent="0.25">
      <c r="A21" s="3" t="s">
        <v>11</v>
      </c>
      <c r="B21" s="4" t="str">
        <f t="shared" si="5"/>
        <v xml:space="preserve">ГБОУ СОШ №358 </v>
      </c>
      <c r="C21" s="5">
        <f t="shared" si="5"/>
        <v>11358</v>
      </c>
      <c r="D21" s="5" t="str">
        <f t="shared" si="5"/>
        <v>СОШ</v>
      </c>
      <c r="E21" s="11" t="str">
        <f t="shared" si="5"/>
        <v>5а</v>
      </c>
      <c r="F21" s="7">
        <f t="shared" si="5"/>
        <v>133</v>
      </c>
      <c r="G21" s="7">
        <f t="shared" si="5"/>
        <v>127</v>
      </c>
      <c r="H21" s="8">
        <f t="shared" si="4"/>
        <v>11358019</v>
      </c>
      <c r="I21" s="9">
        <v>2</v>
      </c>
      <c r="J21" s="9">
        <v>1</v>
      </c>
      <c r="K21" s="9">
        <v>1</v>
      </c>
      <c r="L21" s="9">
        <v>2</v>
      </c>
      <c r="M21" s="9">
        <v>1</v>
      </c>
      <c r="N21" s="9">
        <v>1</v>
      </c>
      <c r="O21" s="9">
        <v>1</v>
      </c>
      <c r="P21" s="9">
        <v>2</v>
      </c>
      <c r="Q21" s="9">
        <v>2</v>
      </c>
      <c r="R21" s="9">
        <v>1</v>
      </c>
      <c r="S21" s="9">
        <v>2</v>
      </c>
      <c r="T21" s="10">
        <f t="shared" si="3"/>
        <v>16</v>
      </c>
      <c r="W21" s="76">
        <v>19</v>
      </c>
      <c r="X21" s="76">
        <f t="shared" si="0"/>
        <v>0</v>
      </c>
      <c r="Y21" s="83">
        <f t="shared" si="1"/>
        <v>0</v>
      </c>
    </row>
    <row r="22" spans="1:25" ht="30" customHeight="1" x14ac:dyDescent="0.25">
      <c r="A22" s="3" t="s">
        <v>11</v>
      </c>
      <c r="B22" s="4" t="str">
        <f t="shared" si="5"/>
        <v xml:space="preserve">ГБОУ СОШ №358 </v>
      </c>
      <c r="C22" s="5">
        <f t="shared" si="5"/>
        <v>11358</v>
      </c>
      <c r="D22" s="5" t="str">
        <f t="shared" si="5"/>
        <v>СОШ</v>
      </c>
      <c r="E22" s="11" t="str">
        <f t="shared" si="5"/>
        <v>5а</v>
      </c>
      <c r="F22" s="7">
        <f t="shared" si="5"/>
        <v>133</v>
      </c>
      <c r="G22" s="7">
        <f t="shared" si="5"/>
        <v>127</v>
      </c>
      <c r="H22" s="8">
        <f t="shared" si="4"/>
        <v>11358020</v>
      </c>
      <c r="I22" s="9">
        <v>0</v>
      </c>
      <c r="J22" s="9">
        <v>0</v>
      </c>
      <c r="K22" s="9">
        <v>1</v>
      </c>
      <c r="L22" s="9">
        <v>2</v>
      </c>
      <c r="M22" s="9">
        <v>1</v>
      </c>
      <c r="N22" s="9">
        <v>1</v>
      </c>
      <c r="O22" s="9">
        <v>1</v>
      </c>
      <c r="P22" s="9">
        <v>0</v>
      </c>
      <c r="Q22" s="9">
        <v>2</v>
      </c>
      <c r="R22" s="9">
        <v>0</v>
      </c>
      <c r="S22" s="9">
        <v>1</v>
      </c>
      <c r="T22" s="10">
        <f t="shared" si="3"/>
        <v>9</v>
      </c>
      <c r="W22" s="58"/>
      <c r="X22" s="58">
        <f>SUM(X2:X21)</f>
        <v>127</v>
      </c>
      <c r="Y22" s="58"/>
    </row>
    <row r="23" spans="1:25" ht="30" customHeight="1" x14ac:dyDescent="0.25">
      <c r="A23" s="3" t="s">
        <v>11</v>
      </c>
      <c r="B23" s="4" t="str">
        <f t="shared" si="5"/>
        <v xml:space="preserve">ГБОУ СОШ №358 </v>
      </c>
      <c r="C23" s="5">
        <f t="shared" si="5"/>
        <v>11358</v>
      </c>
      <c r="D23" s="5" t="str">
        <f t="shared" si="5"/>
        <v>СОШ</v>
      </c>
      <c r="E23" s="11" t="str">
        <f t="shared" si="5"/>
        <v>5а</v>
      </c>
      <c r="F23" s="7">
        <f t="shared" si="5"/>
        <v>133</v>
      </c>
      <c r="G23" s="7">
        <f t="shared" si="5"/>
        <v>127</v>
      </c>
      <c r="H23" s="8">
        <f t="shared" si="4"/>
        <v>11358021</v>
      </c>
      <c r="I23" s="9">
        <v>0</v>
      </c>
      <c r="J23" s="9">
        <v>1</v>
      </c>
      <c r="K23" s="9">
        <v>0</v>
      </c>
      <c r="L23" s="9">
        <v>2</v>
      </c>
      <c r="M23" s="9">
        <v>2</v>
      </c>
      <c r="N23" s="9">
        <v>0</v>
      </c>
      <c r="O23" s="9">
        <v>0</v>
      </c>
      <c r="P23" s="9">
        <v>2</v>
      </c>
      <c r="Q23" s="9">
        <v>1</v>
      </c>
      <c r="R23" s="9">
        <v>2</v>
      </c>
      <c r="S23" s="9">
        <v>2</v>
      </c>
      <c r="T23" s="10">
        <f t="shared" si="3"/>
        <v>12</v>
      </c>
    </row>
    <row r="24" spans="1:25" ht="30" customHeight="1" x14ac:dyDescent="0.25">
      <c r="A24" s="3" t="s">
        <v>11</v>
      </c>
      <c r="B24" s="4" t="str">
        <f t="shared" si="5"/>
        <v xml:space="preserve">ГБОУ СОШ №358 </v>
      </c>
      <c r="C24" s="5">
        <f t="shared" si="5"/>
        <v>11358</v>
      </c>
      <c r="D24" s="5" t="str">
        <f t="shared" si="5"/>
        <v>СОШ</v>
      </c>
      <c r="E24" s="11" t="str">
        <f t="shared" si="5"/>
        <v>5а</v>
      </c>
      <c r="F24" s="7">
        <f t="shared" si="5"/>
        <v>133</v>
      </c>
      <c r="G24" s="7">
        <f t="shared" si="5"/>
        <v>127</v>
      </c>
      <c r="H24" s="8">
        <f t="shared" si="4"/>
        <v>11358022</v>
      </c>
      <c r="I24" s="9">
        <v>0</v>
      </c>
      <c r="J24" s="9">
        <v>1</v>
      </c>
      <c r="K24" s="9">
        <v>1</v>
      </c>
      <c r="L24" s="9">
        <v>2</v>
      </c>
      <c r="M24" s="9">
        <v>2</v>
      </c>
      <c r="N24" s="9">
        <v>1</v>
      </c>
      <c r="O24" s="9">
        <v>1</v>
      </c>
      <c r="P24" s="9">
        <v>0</v>
      </c>
      <c r="Q24" s="9">
        <v>1</v>
      </c>
      <c r="R24" s="9">
        <v>0</v>
      </c>
      <c r="S24" s="9">
        <v>1</v>
      </c>
      <c r="T24" s="10">
        <f t="shared" si="3"/>
        <v>10</v>
      </c>
    </row>
    <row r="25" spans="1:25" ht="30" customHeight="1" x14ac:dyDescent="0.25">
      <c r="A25" s="3" t="s">
        <v>11</v>
      </c>
      <c r="B25" s="4" t="str">
        <f t="shared" si="5"/>
        <v xml:space="preserve">ГБОУ СОШ №358 </v>
      </c>
      <c r="C25" s="5">
        <f t="shared" si="5"/>
        <v>11358</v>
      </c>
      <c r="D25" s="5" t="str">
        <f t="shared" si="5"/>
        <v>СОШ</v>
      </c>
      <c r="E25" s="11" t="str">
        <f t="shared" si="5"/>
        <v>5а</v>
      </c>
      <c r="F25" s="7">
        <f t="shared" si="5"/>
        <v>133</v>
      </c>
      <c r="G25" s="7">
        <f t="shared" si="5"/>
        <v>127</v>
      </c>
      <c r="H25" s="8">
        <f t="shared" si="4"/>
        <v>11358023</v>
      </c>
      <c r="I25" s="9">
        <v>0</v>
      </c>
      <c r="J25" s="9">
        <v>2</v>
      </c>
      <c r="K25" s="9">
        <v>1</v>
      </c>
      <c r="L25" s="9">
        <v>2</v>
      </c>
      <c r="M25" s="9">
        <v>1</v>
      </c>
      <c r="N25" s="9">
        <v>0</v>
      </c>
      <c r="O25" s="9">
        <v>0</v>
      </c>
      <c r="P25" s="9">
        <v>2</v>
      </c>
      <c r="Q25" s="9">
        <v>2</v>
      </c>
      <c r="R25" s="9">
        <v>1</v>
      </c>
      <c r="S25" s="9">
        <v>1</v>
      </c>
      <c r="T25" s="10">
        <f t="shared" si="3"/>
        <v>12</v>
      </c>
    </row>
    <row r="26" spans="1:25" ht="30" customHeight="1" x14ac:dyDescent="0.25">
      <c r="A26" s="3" t="s">
        <v>11</v>
      </c>
      <c r="B26" s="4" t="str">
        <f t="shared" si="5"/>
        <v xml:space="preserve">ГБОУ СОШ №358 </v>
      </c>
      <c r="C26" s="5">
        <f t="shared" si="5"/>
        <v>11358</v>
      </c>
      <c r="D26" s="5" t="str">
        <f t="shared" si="5"/>
        <v>СОШ</v>
      </c>
      <c r="E26" s="11" t="str">
        <f t="shared" si="5"/>
        <v>5а</v>
      </c>
      <c r="F26" s="7">
        <f t="shared" si="5"/>
        <v>133</v>
      </c>
      <c r="G26" s="7">
        <f t="shared" si="5"/>
        <v>127</v>
      </c>
      <c r="H26" s="8">
        <f t="shared" si="4"/>
        <v>11358024</v>
      </c>
      <c r="I26" s="9">
        <v>2</v>
      </c>
      <c r="J26" s="9">
        <v>2</v>
      </c>
      <c r="K26" s="9">
        <v>1</v>
      </c>
      <c r="L26" s="9">
        <v>2</v>
      </c>
      <c r="M26" s="9">
        <v>1</v>
      </c>
      <c r="N26" s="9">
        <v>1</v>
      </c>
      <c r="O26" s="9">
        <v>1</v>
      </c>
      <c r="P26" s="9">
        <v>0</v>
      </c>
      <c r="Q26" s="9">
        <v>1</v>
      </c>
      <c r="R26" s="9">
        <v>2</v>
      </c>
      <c r="S26" s="9">
        <v>1</v>
      </c>
      <c r="T26" s="10">
        <f t="shared" si="3"/>
        <v>14</v>
      </c>
    </row>
    <row r="27" spans="1:25" ht="30" customHeight="1" x14ac:dyDescent="0.25">
      <c r="A27" s="3" t="s">
        <v>11</v>
      </c>
      <c r="B27" s="4" t="str">
        <f t="shared" si="5"/>
        <v xml:space="preserve">ГБОУ СОШ №358 </v>
      </c>
      <c r="C27" s="5">
        <f t="shared" si="5"/>
        <v>11358</v>
      </c>
      <c r="D27" s="5" t="str">
        <f t="shared" si="5"/>
        <v>СОШ</v>
      </c>
      <c r="E27" s="11" t="str">
        <f t="shared" si="5"/>
        <v>5а</v>
      </c>
      <c r="F27" s="7">
        <f t="shared" si="5"/>
        <v>133</v>
      </c>
      <c r="G27" s="7">
        <f t="shared" si="5"/>
        <v>127</v>
      </c>
      <c r="H27" s="8">
        <f t="shared" si="4"/>
        <v>11358025</v>
      </c>
      <c r="I27" s="9">
        <v>2</v>
      </c>
      <c r="J27" s="9">
        <v>1</v>
      </c>
      <c r="K27" s="9">
        <v>1</v>
      </c>
      <c r="L27" s="9">
        <v>2</v>
      </c>
      <c r="M27" s="9">
        <v>2</v>
      </c>
      <c r="N27" s="9">
        <v>0</v>
      </c>
      <c r="O27" s="9">
        <v>1</v>
      </c>
      <c r="P27" s="9">
        <v>2</v>
      </c>
      <c r="Q27" s="9">
        <v>2</v>
      </c>
      <c r="R27" s="9">
        <v>2</v>
      </c>
      <c r="S27" s="9">
        <v>2</v>
      </c>
      <c r="T27" s="10">
        <f t="shared" si="3"/>
        <v>17</v>
      </c>
    </row>
    <row r="28" spans="1:25" ht="30" customHeight="1" x14ac:dyDescent="0.25">
      <c r="A28" s="3" t="s">
        <v>11</v>
      </c>
      <c r="B28" s="4" t="str">
        <f t="shared" si="5"/>
        <v xml:space="preserve">ГБОУ СОШ №358 </v>
      </c>
      <c r="C28" s="5">
        <f t="shared" si="5"/>
        <v>11358</v>
      </c>
      <c r="D28" s="5" t="str">
        <f t="shared" si="5"/>
        <v>СОШ</v>
      </c>
      <c r="E28" s="11" t="str">
        <f t="shared" si="5"/>
        <v>5а</v>
      </c>
      <c r="F28" s="7">
        <f t="shared" si="5"/>
        <v>133</v>
      </c>
      <c r="G28" s="7">
        <f t="shared" si="5"/>
        <v>127</v>
      </c>
      <c r="H28" s="8">
        <f t="shared" si="4"/>
        <v>11358026</v>
      </c>
      <c r="I28" s="9">
        <v>0</v>
      </c>
      <c r="J28" s="9">
        <v>1</v>
      </c>
      <c r="K28" s="9">
        <v>0</v>
      </c>
      <c r="L28" s="9">
        <v>2</v>
      </c>
      <c r="M28" s="9">
        <v>1</v>
      </c>
      <c r="N28" s="9">
        <v>0</v>
      </c>
      <c r="O28" s="9">
        <v>0</v>
      </c>
      <c r="P28" s="9">
        <v>1</v>
      </c>
      <c r="Q28" s="9">
        <v>1</v>
      </c>
      <c r="R28" s="9">
        <v>2</v>
      </c>
      <c r="S28" s="9">
        <v>1</v>
      </c>
      <c r="T28" s="10">
        <f t="shared" si="3"/>
        <v>9</v>
      </c>
    </row>
    <row r="29" spans="1:25" ht="30" customHeight="1" x14ac:dyDescent="0.25">
      <c r="A29" s="3" t="s">
        <v>11</v>
      </c>
      <c r="B29" s="4" t="str">
        <f t="shared" si="5"/>
        <v xml:space="preserve">ГБОУ СОШ №358 </v>
      </c>
      <c r="C29" s="5">
        <f t="shared" si="5"/>
        <v>11358</v>
      </c>
      <c r="D29" s="5" t="str">
        <f t="shared" si="5"/>
        <v>СОШ</v>
      </c>
      <c r="E29" s="11" t="str">
        <f t="shared" si="5"/>
        <v>5а</v>
      </c>
      <c r="F29" s="7">
        <f t="shared" si="5"/>
        <v>133</v>
      </c>
      <c r="G29" s="7">
        <f t="shared" si="5"/>
        <v>127</v>
      </c>
      <c r="H29" s="8">
        <f t="shared" si="4"/>
        <v>11358027</v>
      </c>
      <c r="I29" s="9">
        <v>0</v>
      </c>
      <c r="J29" s="9">
        <v>2</v>
      </c>
      <c r="K29" s="9">
        <v>1</v>
      </c>
      <c r="L29" s="9">
        <v>2</v>
      </c>
      <c r="M29" s="9">
        <v>2</v>
      </c>
      <c r="N29" s="9">
        <v>1</v>
      </c>
      <c r="O29" s="9">
        <v>0</v>
      </c>
      <c r="P29" s="9">
        <v>2</v>
      </c>
      <c r="Q29" s="9">
        <v>2</v>
      </c>
      <c r="R29" s="9">
        <v>2</v>
      </c>
      <c r="S29" s="9">
        <v>1</v>
      </c>
      <c r="T29" s="10">
        <f t="shared" si="3"/>
        <v>15</v>
      </c>
    </row>
    <row r="30" spans="1:25" ht="30" customHeight="1" x14ac:dyDescent="0.25">
      <c r="A30" s="3" t="s">
        <v>11</v>
      </c>
      <c r="B30" s="4" t="str">
        <f t="shared" si="5"/>
        <v xml:space="preserve">ГБОУ СОШ №358 </v>
      </c>
      <c r="C30" s="5">
        <f t="shared" si="5"/>
        <v>11358</v>
      </c>
      <c r="D30" s="5" t="str">
        <f t="shared" si="5"/>
        <v>СОШ</v>
      </c>
      <c r="E30" s="11" t="str">
        <f t="shared" si="5"/>
        <v>5а</v>
      </c>
      <c r="F30" s="7">
        <f t="shared" si="5"/>
        <v>133</v>
      </c>
      <c r="G30" s="7">
        <f t="shared" si="5"/>
        <v>127</v>
      </c>
      <c r="H30" s="8">
        <f t="shared" si="4"/>
        <v>11358028</v>
      </c>
      <c r="I30" s="9">
        <v>0</v>
      </c>
      <c r="J30" s="9">
        <v>2</v>
      </c>
      <c r="K30" s="9">
        <v>1</v>
      </c>
      <c r="L30" s="9">
        <v>2</v>
      </c>
      <c r="M30" s="9">
        <v>2</v>
      </c>
      <c r="N30" s="9">
        <v>1</v>
      </c>
      <c r="O30" s="9">
        <v>0</v>
      </c>
      <c r="P30" s="9">
        <v>2</v>
      </c>
      <c r="Q30" s="9">
        <v>1</v>
      </c>
      <c r="R30" s="9">
        <v>0</v>
      </c>
      <c r="S30" s="9">
        <v>0</v>
      </c>
      <c r="T30" s="10">
        <f t="shared" si="3"/>
        <v>11</v>
      </c>
    </row>
    <row r="31" spans="1:25" ht="30" customHeight="1" x14ac:dyDescent="0.25">
      <c r="A31" s="3" t="s">
        <v>11</v>
      </c>
      <c r="B31" s="4" t="str">
        <f t="shared" si="5"/>
        <v xml:space="preserve">ГБОУ СОШ №358 </v>
      </c>
      <c r="C31" s="5">
        <f t="shared" si="5"/>
        <v>11358</v>
      </c>
      <c r="D31" s="5" t="str">
        <f t="shared" si="5"/>
        <v>СОШ</v>
      </c>
      <c r="E31" s="11" t="str">
        <f t="shared" si="5"/>
        <v>5а</v>
      </c>
      <c r="F31" s="7">
        <f t="shared" si="5"/>
        <v>133</v>
      </c>
      <c r="G31" s="7">
        <f t="shared" si="5"/>
        <v>127</v>
      </c>
      <c r="H31" s="8">
        <f t="shared" si="4"/>
        <v>11358029</v>
      </c>
      <c r="I31" s="9">
        <v>0</v>
      </c>
      <c r="J31" s="9">
        <v>1</v>
      </c>
      <c r="K31" s="9">
        <v>1</v>
      </c>
      <c r="L31" s="9">
        <v>2</v>
      </c>
      <c r="M31" s="9">
        <v>1</v>
      </c>
      <c r="N31" s="9">
        <v>1</v>
      </c>
      <c r="O31" s="9">
        <v>1</v>
      </c>
      <c r="P31" s="9">
        <v>2</v>
      </c>
      <c r="Q31" s="9">
        <v>2</v>
      </c>
      <c r="R31" s="9">
        <v>0</v>
      </c>
      <c r="S31" s="9">
        <v>1</v>
      </c>
      <c r="T31" s="10">
        <f t="shared" si="3"/>
        <v>12</v>
      </c>
    </row>
    <row r="32" spans="1:25" ht="30" customHeight="1" x14ac:dyDescent="0.25">
      <c r="A32" s="3" t="s">
        <v>11</v>
      </c>
      <c r="B32" s="4" t="str">
        <f t="shared" si="5"/>
        <v xml:space="preserve">ГБОУ СОШ №358 </v>
      </c>
      <c r="C32" s="5">
        <f t="shared" si="5"/>
        <v>11358</v>
      </c>
      <c r="D32" s="5" t="str">
        <f t="shared" si="5"/>
        <v>СОШ</v>
      </c>
      <c r="E32" s="11" t="str">
        <f t="shared" si="5"/>
        <v>5а</v>
      </c>
      <c r="F32" s="7">
        <f t="shared" si="5"/>
        <v>133</v>
      </c>
      <c r="G32" s="7">
        <f t="shared" si="5"/>
        <v>127</v>
      </c>
      <c r="H32" s="8">
        <f t="shared" si="4"/>
        <v>11358030</v>
      </c>
      <c r="I32" s="21">
        <v>2</v>
      </c>
      <c r="J32" s="21">
        <v>2</v>
      </c>
      <c r="K32" s="21">
        <v>1</v>
      </c>
      <c r="L32" s="21">
        <v>2</v>
      </c>
      <c r="M32" s="21">
        <v>1</v>
      </c>
      <c r="N32" s="21">
        <v>1</v>
      </c>
      <c r="O32" s="21">
        <v>1</v>
      </c>
      <c r="P32" s="21">
        <v>0</v>
      </c>
      <c r="Q32" s="21">
        <v>1</v>
      </c>
      <c r="R32" s="21">
        <v>2</v>
      </c>
      <c r="S32" s="21">
        <v>1</v>
      </c>
      <c r="T32" s="10">
        <f t="shared" si="3"/>
        <v>14</v>
      </c>
    </row>
    <row r="33" spans="1:20" ht="30" customHeight="1" x14ac:dyDescent="0.25">
      <c r="A33" s="3" t="s">
        <v>11</v>
      </c>
      <c r="B33" s="4" t="str">
        <f t="shared" si="5"/>
        <v xml:space="preserve">ГБОУ СОШ №358 </v>
      </c>
      <c r="C33" s="5">
        <f t="shared" si="5"/>
        <v>11358</v>
      </c>
      <c r="D33" s="5" t="str">
        <f t="shared" si="5"/>
        <v>СОШ</v>
      </c>
      <c r="E33" s="13" t="s">
        <v>16</v>
      </c>
      <c r="F33" s="7">
        <f t="shared" si="5"/>
        <v>133</v>
      </c>
      <c r="G33" s="7">
        <f t="shared" si="5"/>
        <v>127</v>
      </c>
      <c r="H33" s="22">
        <f t="shared" si="4"/>
        <v>11358031</v>
      </c>
      <c r="I33" s="23">
        <v>1</v>
      </c>
      <c r="J33" s="24">
        <v>1</v>
      </c>
      <c r="K33" s="23">
        <v>1</v>
      </c>
      <c r="L33" s="25">
        <v>2</v>
      </c>
      <c r="M33" s="24">
        <v>1</v>
      </c>
      <c r="N33" s="23">
        <v>1</v>
      </c>
      <c r="O33" s="24">
        <v>1</v>
      </c>
      <c r="P33" s="23">
        <v>1</v>
      </c>
      <c r="Q33" s="24">
        <v>2</v>
      </c>
      <c r="R33" s="23">
        <v>1</v>
      </c>
      <c r="S33" s="25">
        <v>2</v>
      </c>
      <c r="T33" s="26">
        <f t="shared" si="3"/>
        <v>14</v>
      </c>
    </row>
    <row r="34" spans="1:20" ht="30" customHeight="1" x14ac:dyDescent="0.25">
      <c r="A34" s="3" t="s">
        <v>11</v>
      </c>
      <c r="B34" s="4" t="str">
        <f t="shared" si="5"/>
        <v xml:space="preserve">ГБОУ СОШ №358 </v>
      </c>
      <c r="C34" s="5">
        <f t="shared" si="5"/>
        <v>11358</v>
      </c>
      <c r="D34" s="5" t="str">
        <f t="shared" si="5"/>
        <v>СОШ</v>
      </c>
      <c r="E34" s="11" t="str">
        <f t="shared" si="5"/>
        <v>5б</v>
      </c>
      <c r="F34" s="7">
        <f t="shared" si="5"/>
        <v>133</v>
      </c>
      <c r="G34" s="7">
        <f t="shared" si="5"/>
        <v>127</v>
      </c>
      <c r="H34" s="8">
        <f t="shared" si="4"/>
        <v>11358032</v>
      </c>
      <c r="I34" s="27">
        <v>2</v>
      </c>
      <c r="J34" s="28">
        <v>1</v>
      </c>
      <c r="K34" s="27">
        <v>0</v>
      </c>
      <c r="L34" s="29">
        <v>2</v>
      </c>
      <c r="M34" s="28">
        <v>1</v>
      </c>
      <c r="N34" s="27">
        <v>0</v>
      </c>
      <c r="O34" s="28">
        <v>1</v>
      </c>
      <c r="P34" s="27">
        <v>2</v>
      </c>
      <c r="Q34" s="28">
        <v>2</v>
      </c>
      <c r="R34" s="27">
        <v>2</v>
      </c>
      <c r="S34" s="29">
        <v>2</v>
      </c>
      <c r="T34" s="26">
        <f t="shared" si="3"/>
        <v>15</v>
      </c>
    </row>
    <row r="35" spans="1:20" ht="30" customHeight="1" x14ac:dyDescent="0.25">
      <c r="A35" s="3" t="s">
        <v>11</v>
      </c>
      <c r="B35" s="4" t="str">
        <f t="shared" si="5"/>
        <v xml:space="preserve">ГБОУ СОШ №358 </v>
      </c>
      <c r="C35" s="5">
        <f t="shared" si="5"/>
        <v>11358</v>
      </c>
      <c r="D35" s="5" t="str">
        <f t="shared" si="5"/>
        <v>СОШ</v>
      </c>
      <c r="E35" s="11" t="str">
        <f t="shared" si="5"/>
        <v>5б</v>
      </c>
      <c r="F35" s="7">
        <f t="shared" si="5"/>
        <v>133</v>
      </c>
      <c r="G35" s="7">
        <f t="shared" si="5"/>
        <v>127</v>
      </c>
      <c r="H35" s="8">
        <f t="shared" si="4"/>
        <v>11358033</v>
      </c>
      <c r="I35" s="23">
        <v>1</v>
      </c>
      <c r="J35" s="24">
        <v>1</v>
      </c>
      <c r="K35" s="23">
        <v>1</v>
      </c>
      <c r="L35" s="25">
        <v>2</v>
      </c>
      <c r="M35" s="24">
        <v>1</v>
      </c>
      <c r="N35" s="23">
        <v>0</v>
      </c>
      <c r="O35" s="24">
        <v>0</v>
      </c>
      <c r="P35" s="23">
        <v>2</v>
      </c>
      <c r="Q35" s="24">
        <v>2</v>
      </c>
      <c r="R35" s="23">
        <v>1</v>
      </c>
      <c r="S35" s="25">
        <v>2</v>
      </c>
      <c r="T35" s="26">
        <f t="shared" si="3"/>
        <v>13</v>
      </c>
    </row>
    <row r="36" spans="1:20" ht="30" customHeight="1" x14ac:dyDescent="0.25">
      <c r="A36" s="3" t="s">
        <v>11</v>
      </c>
      <c r="B36" s="4" t="str">
        <f t="shared" ref="B36:G51" si="6">B35</f>
        <v xml:space="preserve">ГБОУ СОШ №358 </v>
      </c>
      <c r="C36" s="5">
        <f t="shared" si="6"/>
        <v>11358</v>
      </c>
      <c r="D36" s="5" t="str">
        <f t="shared" si="6"/>
        <v>СОШ</v>
      </c>
      <c r="E36" s="11" t="str">
        <f t="shared" si="6"/>
        <v>5б</v>
      </c>
      <c r="F36" s="7">
        <f t="shared" si="6"/>
        <v>133</v>
      </c>
      <c r="G36" s="7">
        <f t="shared" si="6"/>
        <v>127</v>
      </c>
      <c r="H36" s="8">
        <f t="shared" si="4"/>
        <v>11358034</v>
      </c>
      <c r="I36" s="23">
        <v>0</v>
      </c>
      <c r="J36" s="24">
        <v>2</v>
      </c>
      <c r="K36" s="23">
        <v>0</v>
      </c>
      <c r="L36" s="25">
        <v>2</v>
      </c>
      <c r="M36" s="24">
        <v>1</v>
      </c>
      <c r="N36" s="23">
        <v>1</v>
      </c>
      <c r="O36" s="24">
        <v>1</v>
      </c>
      <c r="P36" s="23">
        <v>1</v>
      </c>
      <c r="Q36" s="24">
        <v>1</v>
      </c>
      <c r="R36" s="23">
        <v>1</v>
      </c>
      <c r="S36" s="25">
        <v>2</v>
      </c>
      <c r="T36" s="26">
        <f t="shared" si="3"/>
        <v>12</v>
      </c>
    </row>
    <row r="37" spans="1:20" ht="30" customHeight="1" x14ac:dyDescent="0.25">
      <c r="A37" s="3" t="s">
        <v>11</v>
      </c>
      <c r="B37" s="4" t="str">
        <f t="shared" si="6"/>
        <v xml:space="preserve">ГБОУ СОШ №358 </v>
      </c>
      <c r="C37" s="5">
        <f t="shared" si="6"/>
        <v>11358</v>
      </c>
      <c r="D37" s="5" t="str">
        <f t="shared" si="6"/>
        <v>СОШ</v>
      </c>
      <c r="E37" s="11" t="str">
        <f t="shared" si="6"/>
        <v>5б</v>
      </c>
      <c r="F37" s="7">
        <f t="shared" si="6"/>
        <v>133</v>
      </c>
      <c r="G37" s="7">
        <f t="shared" si="6"/>
        <v>127</v>
      </c>
      <c r="H37" s="8">
        <f t="shared" si="4"/>
        <v>11358035</v>
      </c>
      <c r="I37" s="23">
        <v>0</v>
      </c>
      <c r="J37" s="24">
        <v>0</v>
      </c>
      <c r="K37" s="23">
        <v>1</v>
      </c>
      <c r="L37" s="25">
        <v>2</v>
      </c>
      <c r="M37" s="24">
        <v>1</v>
      </c>
      <c r="N37" s="23">
        <v>0</v>
      </c>
      <c r="O37" s="24">
        <v>0</v>
      </c>
      <c r="P37" s="23">
        <v>1</v>
      </c>
      <c r="Q37" s="24">
        <v>2</v>
      </c>
      <c r="R37" s="23">
        <v>2</v>
      </c>
      <c r="S37" s="25">
        <v>2</v>
      </c>
      <c r="T37" s="26">
        <f t="shared" si="3"/>
        <v>11</v>
      </c>
    </row>
    <row r="38" spans="1:20" ht="30" customHeight="1" x14ac:dyDescent="0.25">
      <c r="A38" s="3" t="s">
        <v>11</v>
      </c>
      <c r="B38" s="4" t="str">
        <f t="shared" si="6"/>
        <v xml:space="preserve">ГБОУ СОШ №358 </v>
      </c>
      <c r="C38" s="5">
        <f t="shared" si="6"/>
        <v>11358</v>
      </c>
      <c r="D38" s="5" t="str">
        <f t="shared" si="6"/>
        <v>СОШ</v>
      </c>
      <c r="E38" s="11" t="str">
        <f t="shared" si="6"/>
        <v>5б</v>
      </c>
      <c r="F38" s="7">
        <f t="shared" si="6"/>
        <v>133</v>
      </c>
      <c r="G38" s="7">
        <f t="shared" si="6"/>
        <v>127</v>
      </c>
      <c r="H38" s="8">
        <f t="shared" si="4"/>
        <v>11358036</v>
      </c>
      <c r="I38" s="23">
        <v>0</v>
      </c>
      <c r="J38" s="24">
        <v>1</v>
      </c>
      <c r="K38" s="23">
        <v>1</v>
      </c>
      <c r="L38" s="25">
        <v>2</v>
      </c>
      <c r="M38" s="24">
        <v>2</v>
      </c>
      <c r="N38" s="23">
        <v>1</v>
      </c>
      <c r="O38" s="24">
        <v>1</v>
      </c>
      <c r="P38" s="23">
        <v>1</v>
      </c>
      <c r="Q38" s="24">
        <v>0</v>
      </c>
      <c r="R38" s="23">
        <v>2</v>
      </c>
      <c r="S38" s="25">
        <v>2</v>
      </c>
      <c r="T38" s="26">
        <f t="shared" si="3"/>
        <v>13</v>
      </c>
    </row>
    <row r="39" spans="1:20" ht="30" customHeight="1" x14ac:dyDescent="0.25">
      <c r="A39" s="3" t="s">
        <v>11</v>
      </c>
      <c r="B39" s="4" t="str">
        <f t="shared" si="6"/>
        <v xml:space="preserve">ГБОУ СОШ №358 </v>
      </c>
      <c r="C39" s="5">
        <f t="shared" si="6"/>
        <v>11358</v>
      </c>
      <c r="D39" s="5" t="str">
        <f t="shared" si="6"/>
        <v>СОШ</v>
      </c>
      <c r="E39" s="11" t="str">
        <f t="shared" si="6"/>
        <v>5б</v>
      </c>
      <c r="F39" s="7">
        <f t="shared" si="6"/>
        <v>133</v>
      </c>
      <c r="G39" s="7">
        <f t="shared" si="6"/>
        <v>127</v>
      </c>
      <c r="H39" s="8">
        <f t="shared" si="4"/>
        <v>11358037</v>
      </c>
      <c r="I39" s="27">
        <v>2</v>
      </c>
      <c r="J39" s="28">
        <v>2</v>
      </c>
      <c r="K39" s="27">
        <v>1</v>
      </c>
      <c r="L39" s="29">
        <v>2</v>
      </c>
      <c r="M39" s="28">
        <v>1</v>
      </c>
      <c r="N39" s="27">
        <v>1</v>
      </c>
      <c r="O39" s="28">
        <v>0</v>
      </c>
      <c r="P39" s="27">
        <v>1</v>
      </c>
      <c r="Q39" s="28">
        <v>2</v>
      </c>
      <c r="R39" s="27">
        <v>2</v>
      </c>
      <c r="S39" s="29">
        <v>2</v>
      </c>
      <c r="T39" s="30">
        <f t="shared" si="3"/>
        <v>16</v>
      </c>
    </row>
    <row r="40" spans="1:20" ht="30" customHeight="1" x14ac:dyDescent="0.25">
      <c r="A40" s="3" t="s">
        <v>11</v>
      </c>
      <c r="B40" s="4" t="str">
        <f t="shared" si="6"/>
        <v xml:space="preserve">ГБОУ СОШ №358 </v>
      </c>
      <c r="C40" s="5">
        <f t="shared" si="6"/>
        <v>11358</v>
      </c>
      <c r="D40" s="5" t="str">
        <f t="shared" si="6"/>
        <v>СОШ</v>
      </c>
      <c r="E40" s="11" t="str">
        <f t="shared" si="6"/>
        <v>5б</v>
      </c>
      <c r="F40" s="7">
        <f t="shared" si="6"/>
        <v>133</v>
      </c>
      <c r="G40" s="7">
        <f t="shared" si="6"/>
        <v>127</v>
      </c>
      <c r="H40" s="8">
        <f t="shared" si="4"/>
        <v>11358038</v>
      </c>
      <c r="I40" s="23">
        <v>2</v>
      </c>
      <c r="J40" s="24">
        <v>2</v>
      </c>
      <c r="K40" s="23">
        <v>1</v>
      </c>
      <c r="L40" s="25">
        <v>2</v>
      </c>
      <c r="M40" s="24">
        <v>1</v>
      </c>
      <c r="N40" s="23">
        <v>1</v>
      </c>
      <c r="O40" s="24">
        <v>1</v>
      </c>
      <c r="P40" s="23">
        <v>2</v>
      </c>
      <c r="Q40" s="24">
        <v>2</v>
      </c>
      <c r="R40" s="23">
        <v>2</v>
      </c>
      <c r="S40" s="25">
        <v>2</v>
      </c>
      <c r="T40" s="26">
        <f t="shared" si="3"/>
        <v>18</v>
      </c>
    </row>
    <row r="41" spans="1:20" ht="30" customHeight="1" x14ac:dyDescent="0.25">
      <c r="A41" s="3" t="s">
        <v>11</v>
      </c>
      <c r="B41" s="4" t="str">
        <f t="shared" si="6"/>
        <v xml:space="preserve">ГБОУ СОШ №358 </v>
      </c>
      <c r="C41" s="5">
        <f t="shared" si="6"/>
        <v>11358</v>
      </c>
      <c r="D41" s="5" t="str">
        <f t="shared" si="6"/>
        <v>СОШ</v>
      </c>
      <c r="E41" s="11" t="str">
        <f t="shared" si="6"/>
        <v>5б</v>
      </c>
      <c r="F41" s="7">
        <f t="shared" si="6"/>
        <v>133</v>
      </c>
      <c r="G41" s="7">
        <f t="shared" si="6"/>
        <v>127</v>
      </c>
      <c r="H41" s="22">
        <f t="shared" si="4"/>
        <v>11358039</v>
      </c>
      <c r="I41" s="23">
        <v>0</v>
      </c>
      <c r="J41" s="24">
        <v>0</v>
      </c>
      <c r="K41" s="23">
        <v>1</v>
      </c>
      <c r="L41" s="25">
        <v>2</v>
      </c>
      <c r="M41" s="24">
        <v>2</v>
      </c>
      <c r="N41" s="23">
        <v>1</v>
      </c>
      <c r="O41" s="24">
        <v>1</v>
      </c>
      <c r="P41" s="23">
        <v>1</v>
      </c>
      <c r="Q41" s="24">
        <v>1</v>
      </c>
      <c r="R41" s="23">
        <v>2</v>
      </c>
      <c r="S41" s="25">
        <v>2</v>
      </c>
      <c r="T41" s="26">
        <f t="shared" si="3"/>
        <v>13</v>
      </c>
    </row>
    <row r="42" spans="1:20" ht="30" customHeight="1" x14ac:dyDescent="0.25">
      <c r="A42" s="3" t="s">
        <v>11</v>
      </c>
      <c r="B42" s="4" t="str">
        <f t="shared" si="6"/>
        <v xml:space="preserve">ГБОУ СОШ №358 </v>
      </c>
      <c r="C42" s="5">
        <f t="shared" si="6"/>
        <v>11358</v>
      </c>
      <c r="D42" s="5" t="str">
        <f t="shared" si="6"/>
        <v>СОШ</v>
      </c>
      <c r="E42" s="11" t="str">
        <f t="shared" si="6"/>
        <v>5б</v>
      </c>
      <c r="F42" s="7">
        <f t="shared" si="6"/>
        <v>133</v>
      </c>
      <c r="G42" s="7">
        <f t="shared" si="6"/>
        <v>127</v>
      </c>
      <c r="H42" s="22">
        <f t="shared" si="4"/>
        <v>11358040</v>
      </c>
      <c r="I42" s="31">
        <v>0</v>
      </c>
      <c r="J42" s="32">
        <v>1</v>
      </c>
      <c r="K42" s="32">
        <v>0</v>
      </c>
      <c r="L42" s="32">
        <v>1</v>
      </c>
      <c r="M42" s="32">
        <v>1</v>
      </c>
      <c r="N42" s="32">
        <v>1</v>
      </c>
      <c r="O42" s="32">
        <v>0</v>
      </c>
      <c r="P42" s="32">
        <v>0</v>
      </c>
      <c r="Q42" s="33">
        <v>2</v>
      </c>
      <c r="R42" s="31">
        <v>2</v>
      </c>
      <c r="S42" s="32">
        <v>2</v>
      </c>
      <c r="T42" s="34">
        <f t="shared" si="3"/>
        <v>10</v>
      </c>
    </row>
    <row r="43" spans="1:20" ht="30" customHeight="1" x14ac:dyDescent="0.25">
      <c r="A43" s="3" t="s">
        <v>11</v>
      </c>
      <c r="B43" s="4" t="str">
        <f t="shared" si="6"/>
        <v xml:space="preserve">ГБОУ СОШ №358 </v>
      </c>
      <c r="C43" s="5">
        <f t="shared" si="6"/>
        <v>11358</v>
      </c>
      <c r="D43" s="5" t="str">
        <f t="shared" si="6"/>
        <v>СОШ</v>
      </c>
      <c r="E43" s="11" t="str">
        <f t="shared" si="6"/>
        <v>5б</v>
      </c>
      <c r="F43" s="7">
        <f t="shared" si="6"/>
        <v>133</v>
      </c>
      <c r="G43" s="7">
        <f t="shared" si="6"/>
        <v>127</v>
      </c>
      <c r="H43" s="22">
        <f t="shared" si="4"/>
        <v>11358041</v>
      </c>
      <c r="I43" s="23">
        <v>0</v>
      </c>
      <c r="J43" s="25">
        <v>0</v>
      </c>
      <c r="K43" s="25">
        <v>1</v>
      </c>
      <c r="L43" s="25">
        <v>1</v>
      </c>
      <c r="M43" s="25">
        <v>1</v>
      </c>
      <c r="N43" s="25">
        <v>0</v>
      </c>
      <c r="O43" s="25">
        <v>1</v>
      </c>
      <c r="P43" s="25">
        <v>2</v>
      </c>
      <c r="Q43" s="24">
        <v>1</v>
      </c>
      <c r="R43" s="23">
        <v>1</v>
      </c>
      <c r="S43" s="25">
        <v>2</v>
      </c>
      <c r="T43" s="26">
        <f t="shared" si="3"/>
        <v>10</v>
      </c>
    </row>
    <row r="44" spans="1:20" ht="30" customHeight="1" x14ac:dyDescent="0.25">
      <c r="A44" s="3" t="s">
        <v>11</v>
      </c>
      <c r="B44" s="4" t="str">
        <f t="shared" si="6"/>
        <v xml:space="preserve">ГБОУ СОШ №358 </v>
      </c>
      <c r="C44" s="5">
        <f t="shared" si="6"/>
        <v>11358</v>
      </c>
      <c r="D44" s="5" t="str">
        <f t="shared" si="6"/>
        <v>СОШ</v>
      </c>
      <c r="E44" s="11" t="str">
        <f t="shared" si="6"/>
        <v>5б</v>
      </c>
      <c r="F44" s="7">
        <f t="shared" si="6"/>
        <v>133</v>
      </c>
      <c r="G44" s="7">
        <f t="shared" si="6"/>
        <v>127</v>
      </c>
      <c r="H44" s="8">
        <f t="shared" si="4"/>
        <v>11358042</v>
      </c>
      <c r="I44" s="35">
        <v>0</v>
      </c>
      <c r="J44" s="35">
        <v>0</v>
      </c>
      <c r="K44" s="35">
        <v>0</v>
      </c>
      <c r="L44" s="36">
        <v>2</v>
      </c>
      <c r="M44" s="35">
        <v>2</v>
      </c>
      <c r="N44" s="35">
        <v>0</v>
      </c>
      <c r="O44" s="35">
        <v>0</v>
      </c>
      <c r="P44" s="36">
        <v>1</v>
      </c>
      <c r="Q44" s="37">
        <v>1</v>
      </c>
      <c r="R44" s="35">
        <v>0</v>
      </c>
      <c r="S44" s="36">
        <v>1</v>
      </c>
      <c r="T44" s="26">
        <f t="shared" si="3"/>
        <v>7</v>
      </c>
    </row>
    <row r="45" spans="1:20" ht="30" customHeight="1" x14ac:dyDescent="0.25">
      <c r="A45" s="3" t="s">
        <v>11</v>
      </c>
      <c r="B45" s="4" t="str">
        <f t="shared" si="6"/>
        <v xml:space="preserve">ГБОУ СОШ №358 </v>
      </c>
      <c r="C45" s="5">
        <f t="shared" si="6"/>
        <v>11358</v>
      </c>
      <c r="D45" s="5" t="str">
        <f t="shared" si="6"/>
        <v>СОШ</v>
      </c>
      <c r="E45" s="11" t="str">
        <f t="shared" si="6"/>
        <v>5б</v>
      </c>
      <c r="F45" s="7">
        <f t="shared" si="6"/>
        <v>133</v>
      </c>
      <c r="G45" s="7">
        <f t="shared" si="6"/>
        <v>127</v>
      </c>
      <c r="H45" s="8">
        <f t="shared" si="4"/>
        <v>11358043</v>
      </c>
      <c r="I45" s="27">
        <v>0</v>
      </c>
      <c r="J45" s="23">
        <v>1</v>
      </c>
      <c r="K45" s="23">
        <v>1</v>
      </c>
      <c r="L45" s="23">
        <v>2</v>
      </c>
      <c r="M45" s="23">
        <v>0</v>
      </c>
      <c r="N45" s="23">
        <v>0</v>
      </c>
      <c r="O45" s="23">
        <v>1</v>
      </c>
      <c r="P45" s="23">
        <v>0</v>
      </c>
      <c r="Q45" s="24">
        <v>0</v>
      </c>
      <c r="R45" s="23">
        <v>1</v>
      </c>
      <c r="S45" s="25">
        <v>1</v>
      </c>
      <c r="T45" s="26">
        <f t="shared" si="3"/>
        <v>7</v>
      </c>
    </row>
    <row r="46" spans="1:20" ht="30" customHeight="1" x14ac:dyDescent="0.25">
      <c r="A46" s="3" t="s">
        <v>11</v>
      </c>
      <c r="B46" s="4" t="str">
        <f t="shared" si="6"/>
        <v xml:space="preserve">ГБОУ СОШ №358 </v>
      </c>
      <c r="C46" s="5">
        <f t="shared" si="6"/>
        <v>11358</v>
      </c>
      <c r="D46" s="5" t="str">
        <f t="shared" si="6"/>
        <v>СОШ</v>
      </c>
      <c r="E46" s="11" t="str">
        <f t="shared" si="6"/>
        <v>5б</v>
      </c>
      <c r="F46" s="7">
        <f t="shared" si="6"/>
        <v>133</v>
      </c>
      <c r="G46" s="7">
        <f t="shared" si="6"/>
        <v>127</v>
      </c>
      <c r="H46" s="8">
        <f t="shared" si="4"/>
        <v>11358044</v>
      </c>
      <c r="I46" s="23">
        <v>1</v>
      </c>
      <c r="J46" s="35">
        <v>1</v>
      </c>
      <c r="K46" s="35">
        <v>0</v>
      </c>
      <c r="L46" s="35">
        <v>2</v>
      </c>
      <c r="M46" s="35">
        <v>1</v>
      </c>
      <c r="N46" s="35">
        <v>0</v>
      </c>
      <c r="O46" s="35">
        <v>1</v>
      </c>
      <c r="P46" s="35">
        <v>2</v>
      </c>
      <c r="Q46" s="37">
        <v>1</v>
      </c>
      <c r="R46" s="35">
        <v>2</v>
      </c>
      <c r="S46" s="29">
        <v>2</v>
      </c>
      <c r="T46" s="26">
        <f t="shared" si="3"/>
        <v>13</v>
      </c>
    </row>
    <row r="47" spans="1:20" ht="30" customHeight="1" x14ac:dyDescent="0.25">
      <c r="A47" s="3" t="s">
        <v>11</v>
      </c>
      <c r="B47" s="4" t="str">
        <f t="shared" si="6"/>
        <v xml:space="preserve">ГБОУ СОШ №358 </v>
      </c>
      <c r="C47" s="5">
        <f t="shared" si="6"/>
        <v>11358</v>
      </c>
      <c r="D47" s="5" t="str">
        <f t="shared" si="6"/>
        <v>СОШ</v>
      </c>
      <c r="E47" s="11" t="str">
        <f t="shared" si="6"/>
        <v>5б</v>
      </c>
      <c r="F47" s="7">
        <f t="shared" si="6"/>
        <v>133</v>
      </c>
      <c r="G47" s="7">
        <f t="shared" si="6"/>
        <v>127</v>
      </c>
      <c r="H47" s="8">
        <f t="shared" si="4"/>
        <v>11358045</v>
      </c>
      <c r="I47" s="27">
        <v>2</v>
      </c>
      <c r="J47" s="35">
        <v>2</v>
      </c>
      <c r="K47" s="27">
        <v>1</v>
      </c>
      <c r="L47" s="27">
        <v>2</v>
      </c>
      <c r="M47" s="35">
        <v>1</v>
      </c>
      <c r="N47" s="27">
        <v>1</v>
      </c>
      <c r="O47" s="27">
        <v>0</v>
      </c>
      <c r="P47" s="35">
        <v>2</v>
      </c>
      <c r="Q47" s="28">
        <v>2</v>
      </c>
      <c r="R47" s="27">
        <v>1</v>
      </c>
      <c r="S47" s="23">
        <v>2</v>
      </c>
      <c r="T47" s="26">
        <f t="shared" si="3"/>
        <v>16</v>
      </c>
    </row>
    <row r="48" spans="1:20" ht="30" customHeight="1" x14ac:dyDescent="0.25">
      <c r="A48" s="3" t="s">
        <v>11</v>
      </c>
      <c r="B48" s="4" t="str">
        <f t="shared" si="6"/>
        <v xml:space="preserve">ГБОУ СОШ №358 </v>
      </c>
      <c r="C48" s="5">
        <f t="shared" si="6"/>
        <v>11358</v>
      </c>
      <c r="D48" s="5" t="str">
        <f t="shared" si="6"/>
        <v>СОШ</v>
      </c>
      <c r="E48" s="11" t="str">
        <f t="shared" si="6"/>
        <v>5б</v>
      </c>
      <c r="F48" s="7">
        <f t="shared" si="6"/>
        <v>133</v>
      </c>
      <c r="G48" s="7">
        <f t="shared" si="6"/>
        <v>127</v>
      </c>
      <c r="H48" s="8">
        <f t="shared" si="4"/>
        <v>11358046</v>
      </c>
      <c r="I48" s="23">
        <v>0</v>
      </c>
      <c r="J48" s="25">
        <v>0</v>
      </c>
      <c r="K48" s="23">
        <v>1</v>
      </c>
      <c r="L48" s="23">
        <v>2</v>
      </c>
      <c r="M48" s="25">
        <v>1</v>
      </c>
      <c r="N48" s="23">
        <v>0</v>
      </c>
      <c r="O48" s="23">
        <v>1</v>
      </c>
      <c r="P48" s="25">
        <v>0</v>
      </c>
      <c r="Q48" s="24">
        <v>0</v>
      </c>
      <c r="R48" s="23">
        <v>1</v>
      </c>
      <c r="S48" s="25">
        <v>1</v>
      </c>
      <c r="T48" s="26">
        <f t="shared" si="3"/>
        <v>7</v>
      </c>
    </row>
    <row r="49" spans="1:20" ht="30" customHeight="1" x14ac:dyDescent="0.25">
      <c r="A49" s="3" t="s">
        <v>11</v>
      </c>
      <c r="B49" s="4" t="str">
        <f t="shared" si="6"/>
        <v xml:space="preserve">ГБОУ СОШ №358 </v>
      </c>
      <c r="C49" s="5">
        <f t="shared" si="6"/>
        <v>11358</v>
      </c>
      <c r="D49" s="5" t="str">
        <f t="shared" si="6"/>
        <v>СОШ</v>
      </c>
      <c r="E49" s="11" t="str">
        <f t="shared" si="6"/>
        <v>5б</v>
      </c>
      <c r="F49" s="7">
        <f t="shared" si="6"/>
        <v>133</v>
      </c>
      <c r="G49" s="7">
        <f t="shared" si="6"/>
        <v>127</v>
      </c>
      <c r="H49" s="8">
        <f t="shared" si="4"/>
        <v>11358047</v>
      </c>
      <c r="I49" s="27">
        <v>0</v>
      </c>
      <c r="J49" s="29">
        <v>1</v>
      </c>
      <c r="K49" s="35">
        <v>0</v>
      </c>
      <c r="L49" s="29">
        <v>2</v>
      </c>
      <c r="M49" s="28">
        <v>1</v>
      </c>
      <c r="N49" s="27">
        <v>1</v>
      </c>
      <c r="O49" s="29">
        <v>0</v>
      </c>
      <c r="P49" s="29">
        <v>1</v>
      </c>
      <c r="Q49" s="28">
        <v>1</v>
      </c>
      <c r="R49" s="27">
        <v>0</v>
      </c>
      <c r="S49" s="29">
        <v>2</v>
      </c>
      <c r="T49" s="26">
        <f t="shared" si="3"/>
        <v>9</v>
      </c>
    </row>
    <row r="50" spans="1:20" ht="30" customHeight="1" x14ac:dyDescent="0.25">
      <c r="A50" s="3" t="s">
        <v>11</v>
      </c>
      <c r="B50" s="4" t="str">
        <f t="shared" si="6"/>
        <v xml:space="preserve">ГБОУ СОШ №358 </v>
      </c>
      <c r="C50" s="5">
        <f t="shared" si="6"/>
        <v>11358</v>
      </c>
      <c r="D50" s="5" t="str">
        <f t="shared" si="6"/>
        <v>СОШ</v>
      </c>
      <c r="E50" s="11" t="str">
        <f t="shared" si="6"/>
        <v>5б</v>
      </c>
      <c r="F50" s="7">
        <f t="shared" si="6"/>
        <v>133</v>
      </c>
      <c r="G50" s="7">
        <f t="shared" si="6"/>
        <v>127</v>
      </c>
      <c r="H50" s="8">
        <f t="shared" si="4"/>
        <v>11358048</v>
      </c>
      <c r="I50" s="23">
        <v>0</v>
      </c>
      <c r="J50" s="25">
        <v>0</v>
      </c>
      <c r="K50" s="24">
        <v>1</v>
      </c>
      <c r="L50" s="23">
        <v>2</v>
      </c>
      <c r="M50" s="24">
        <v>1</v>
      </c>
      <c r="N50" s="23">
        <v>1</v>
      </c>
      <c r="O50" s="25">
        <v>0</v>
      </c>
      <c r="P50" s="25">
        <v>1</v>
      </c>
      <c r="Q50" s="24">
        <v>1</v>
      </c>
      <c r="R50" s="23">
        <v>2</v>
      </c>
      <c r="S50" s="25">
        <v>2</v>
      </c>
      <c r="T50" s="26">
        <f t="shared" si="3"/>
        <v>11</v>
      </c>
    </row>
    <row r="51" spans="1:20" ht="30" customHeight="1" x14ac:dyDescent="0.25">
      <c r="A51" s="3" t="s">
        <v>11</v>
      </c>
      <c r="B51" s="4" t="str">
        <f t="shared" si="6"/>
        <v xml:space="preserve">ГБОУ СОШ №358 </v>
      </c>
      <c r="C51" s="5">
        <f t="shared" si="6"/>
        <v>11358</v>
      </c>
      <c r="D51" s="5" t="str">
        <f t="shared" si="6"/>
        <v>СОШ</v>
      </c>
      <c r="E51" s="11" t="str">
        <f t="shared" si="6"/>
        <v>5б</v>
      </c>
      <c r="F51" s="7">
        <f t="shared" si="6"/>
        <v>133</v>
      </c>
      <c r="G51" s="7">
        <f t="shared" si="6"/>
        <v>127</v>
      </c>
      <c r="H51" s="8">
        <f t="shared" si="4"/>
        <v>11358049</v>
      </c>
      <c r="I51" s="35">
        <v>0</v>
      </c>
      <c r="J51" s="36">
        <v>2</v>
      </c>
      <c r="K51" s="37">
        <v>0</v>
      </c>
      <c r="L51" s="35">
        <v>2</v>
      </c>
      <c r="M51" s="37">
        <v>1</v>
      </c>
      <c r="N51" s="35">
        <v>1</v>
      </c>
      <c r="O51" s="36">
        <v>0</v>
      </c>
      <c r="P51" s="36">
        <v>1</v>
      </c>
      <c r="Q51" s="37">
        <v>2</v>
      </c>
      <c r="R51" s="35">
        <v>1</v>
      </c>
      <c r="S51" s="36">
        <v>2</v>
      </c>
      <c r="T51" s="26">
        <f t="shared" si="3"/>
        <v>12</v>
      </c>
    </row>
    <row r="52" spans="1:20" ht="30" customHeight="1" x14ac:dyDescent="0.25">
      <c r="A52" s="3" t="s">
        <v>11</v>
      </c>
      <c r="B52" s="4" t="str">
        <f t="shared" ref="B52:E67" si="7">B51</f>
        <v xml:space="preserve">ГБОУ СОШ №358 </v>
      </c>
      <c r="C52" s="5">
        <f t="shared" si="7"/>
        <v>11358</v>
      </c>
      <c r="D52" s="5" t="str">
        <f t="shared" si="7"/>
        <v>СОШ</v>
      </c>
      <c r="E52" s="13" t="s">
        <v>28</v>
      </c>
      <c r="F52" s="7">
        <f t="shared" ref="F52:G67" si="8">F51</f>
        <v>133</v>
      </c>
      <c r="G52" s="7">
        <f t="shared" si="8"/>
        <v>127</v>
      </c>
      <c r="H52" s="8">
        <f t="shared" si="4"/>
        <v>11358050</v>
      </c>
      <c r="I52" s="9">
        <v>0</v>
      </c>
      <c r="J52" s="9">
        <v>0</v>
      </c>
      <c r="K52" s="9">
        <v>1</v>
      </c>
      <c r="L52" s="9">
        <v>2</v>
      </c>
      <c r="M52" s="9">
        <v>2</v>
      </c>
      <c r="N52" s="9">
        <v>1</v>
      </c>
      <c r="O52" s="9">
        <v>0</v>
      </c>
      <c r="P52" s="9">
        <v>0</v>
      </c>
      <c r="Q52" s="9">
        <v>1</v>
      </c>
      <c r="R52" s="9">
        <v>0</v>
      </c>
      <c r="S52" s="9">
        <v>1</v>
      </c>
      <c r="T52" s="26">
        <f t="shared" si="3"/>
        <v>8</v>
      </c>
    </row>
    <row r="53" spans="1:20" ht="30" customHeight="1" x14ac:dyDescent="0.25">
      <c r="A53" s="3" t="s">
        <v>11</v>
      </c>
      <c r="B53" s="4" t="str">
        <f t="shared" si="7"/>
        <v xml:space="preserve">ГБОУ СОШ №358 </v>
      </c>
      <c r="C53" s="5">
        <f t="shared" si="7"/>
        <v>11358</v>
      </c>
      <c r="D53" s="5" t="str">
        <f t="shared" si="7"/>
        <v>СОШ</v>
      </c>
      <c r="E53" s="11" t="str">
        <f t="shared" si="7"/>
        <v>5в</v>
      </c>
      <c r="F53" s="7">
        <f t="shared" si="8"/>
        <v>133</v>
      </c>
      <c r="G53" s="7">
        <f t="shared" si="8"/>
        <v>127</v>
      </c>
      <c r="H53" s="8">
        <f t="shared" si="4"/>
        <v>11358051</v>
      </c>
      <c r="I53" s="9">
        <v>0</v>
      </c>
      <c r="J53" s="9">
        <v>0</v>
      </c>
      <c r="K53" s="9">
        <v>1</v>
      </c>
      <c r="L53" s="9">
        <v>2</v>
      </c>
      <c r="M53" s="9">
        <v>2</v>
      </c>
      <c r="N53" s="9">
        <v>1</v>
      </c>
      <c r="O53" s="9">
        <v>0</v>
      </c>
      <c r="P53" s="9">
        <v>0</v>
      </c>
      <c r="Q53" s="9">
        <v>1</v>
      </c>
      <c r="R53" s="9">
        <v>0</v>
      </c>
      <c r="S53" s="9">
        <v>1</v>
      </c>
      <c r="T53" s="26">
        <f t="shared" si="3"/>
        <v>8</v>
      </c>
    </row>
    <row r="54" spans="1:20" ht="30" customHeight="1" x14ac:dyDescent="0.25">
      <c r="A54" s="3" t="s">
        <v>11</v>
      </c>
      <c r="B54" s="4" t="str">
        <f t="shared" si="7"/>
        <v xml:space="preserve">ГБОУ СОШ №358 </v>
      </c>
      <c r="C54" s="5">
        <f t="shared" si="7"/>
        <v>11358</v>
      </c>
      <c r="D54" s="5" t="str">
        <f t="shared" si="7"/>
        <v>СОШ</v>
      </c>
      <c r="E54" s="11" t="str">
        <f t="shared" si="7"/>
        <v>5в</v>
      </c>
      <c r="F54" s="7">
        <f t="shared" si="8"/>
        <v>133</v>
      </c>
      <c r="G54" s="7">
        <f t="shared" si="8"/>
        <v>127</v>
      </c>
      <c r="H54" s="8">
        <f t="shared" si="4"/>
        <v>11358052</v>
      </c>
      <c r="I54" s="9">
        <v>2</v>
      </c>
      <c r="J54" s="9">
        <v>1</v>
      </c>
      <c r="K54" s="9">
        <v>0</v>
      </c>
      <c r="L54" s="9">
        <v>2</v>
      </c>
      <c r="M54" s="9">
        <v>2</v>
      </c>
      <c r="N54" s="9">
        <v>1</v>
      </c>
      <c r="O54" s="9">
        <v>0</v>
      </c>
      <c r="P54" s="9">
        <v>2</v>
      </c>
      <c r="Q54" s="9">
        <v>1</v>
      </c>
      <c r="R54" s="9">
        <v>0</v>
      </c>
      <c r="S54" s="9">
        <v>1</v>
      </c>
      <c r="T54" s="26">
        <f t="shared" si="3"/>
        <v>12</v>
      </c>
    </row>
    <row r="55" spans="1:20" ht="30" customHeight="1" x14ac:dyDescent="0.25">
      <c r="A55" s="3" t="s">
        <v>11</v>
      </c>
      <c r="B55" s="4" t="str">
        <f t="shared" si="7"/>
        <v xml:space="preserve">ГБОУ СОШ №358 </v>
      </c>
      <c r="C55" s="5">
        <f t="shared" si="7"/>
        <v>11358</v>
      </c>
      <c r="D55" s="5" t="str">
        <f t="shared" si="7"/>
        <v>СОШ</v>
      </c>
      <c r="E55" s="11" t="str">
        <f t="shared" si="7"/>
        <v>5в</v>
      </c>
      <c r="F55" s="7">
        <f t="shared" si="8"/>
        <v>133</v>
      </c>
      <c r="G55" s="7">
        <f t="shared" si="8"/>
        <v>127</v>
      </c>
      <c r="H55" s="8">
        <f t="shared" si="4"/>
        <v>11358053</v>
      </c>
      <c r="I55" s="9">
        <v>0</v>
      </c>
      <c r="J55" s="9">
        <v>0</v>
      </c>
      <c r="K55" s="9">
        <v>0</v>
      </c>
      <c r="L55" s="9">
        <v>2</v>
      </c>
      <c r="M55" s="9">
        <v>0</v>
      </c>
      <c r="N55" s="9">
        <v>0</v>
      </c>
      <c r="O55" s="9">
        <v>0</v>
      </c>
      <c r="P55" s="9">
        <v>1</v>
      </c>
      <c r="Q55" s="9">
        <v>1</v>
      </c>
      <c r="R55" s="9">
        <v>0</v>
      </c>
      <c r="S55" s="9">
        <v>0</v>
      </c>
      <c r="T55" s="26">
        <f t="shared" si="3"/>
        <v>4</v>
      </c>
    </row>
    <row r="56" spans="1:20" ht="30" customHeight="1" x14ac:dyDescent="0.25">
      <c r="A56" s="3" t="s">
        <v>11</v>
      </c>
      <c r="B56" s="4" t="str">
        <f t="shared" si="7"/>
        <v xml:space="preserve">ГБОУ СОШ №358 </v>
      </c>
      <c r="C56" s="5">
        <f t="shared" si="7"/>
        <v>11358</v>
      </c>
      <c r="D56" s="5" t="str">
        <f t="shared" si="7"/>
        <v>СОШ</v>
      </c>
      <c r="E56" s="11" t="str">
        <f t="shared" si="7"/>
        <v>5в</v>
      </c>
      <c r="F56" s="7">
        <f t="shared" si="8"/>
        <v>133</v>
      </c>
      <c r="G56" s="7">
        <f t="shared" si="8"/>
        <v>127</v>
      </c>
      <c r="H56" s="8">
        <f t="shared" si="4"/>
        <v>11358054</v>
      </c>
      <c r="I56" s="9">
        <v>0</v>
      </c>
      <c r="J56" s="9">
        <v>2</v>
      </c>
      <c r="K56" s="9">
        <v>0</v>
      </c>
      <c r="L56" s="9">
        <v>2</v>
      </c>
      <c r="M56" s="9">
        <v>1</v>
      </c>
      <c r="N56" s="9">
        <v>0</v>
      </c>
      <c r="O56" s="9">
        <v>0</v>
      </c>
      <c r="P56" s="9">
        <v>2</v>
      </c>
      <c r="Q56" s="9">
        <v>1</v>
      </c>
      <c r="R56" s="9">
        <v>0</v>
      </c>
      <c r="S56" s="9">
        <v>2</v>
      </c>
      <c r="T56" s="26">
        <f t="shared" si="3"/>
        <v>10</v>
      </c>
    </row>
    <row r="57" spans="1:20" ht="30" customHeight="1" x14ac:dyDescent="0.25">
      <c r="A57" s="3" t="s">
        <v>11</v>
      </c>
      <c r="B57" s="4" t="str">
        <f t="shared" si="7"/>
        <v xml:space="preserve">ГБОУ СОШ №358 </v>
      </c>
      <c r="C57" s="5">
        <f t="shared" si="7"/>
        <v>11358</v>
      </c>
      <c r="D57" s="5" t="str">
        <f t="shared" si="7"/>
        <v>СОШ</v>
      </c>
      <c r="E57" s="11" t="str">
        <f t="shared" si="7"/>
        <v>5в</v>
      </c>
      <c r="F57" s="7">
        <f t="shared" si="8"/>
        <v>133</v>
      </c>
      <c r="G57" s="7">
        <f t="shared" si="8"/>
        <v>127</v>
      </c>
      <c r="H57" s="8">
        <f t="shared" si="4"/>
        <v>11358055</v>
      </c>
      <c r="I57" s="9">
        <v>0</v>
      </c>
      <c r="J57" s="9">
        <v>0</v>
      </c>
      <c r="K57" s="9">
        <v>0</v>
      </c>
      <c r="L57" s="9">
        <v>2</v>
      </c>
      <c r="M57" s="9">
        <v>1</v>
      </c>
      <c r="N57" s="9">
        <v>1</v>
      </c>
      <c r="O57" s="9">
        <v>0</v>
      </c>
      <c r="P57" s="9">
        <v>1</v>
      </c>
      <c r="Q57" s="9">
        <v>1</v>
      </c>
      <c r="R57" s="9">
        <v>0</v>
      </c>
      <c r="S57" s="9">
        <v>1</v>
      </c>
      <c r="T57" s="26">
        <f t="shared" si="3"/>
        <v>7</v>
      </c>
    </row>
    <row r="58" spans="1:20" ht="30" customHeight="1" x14ac:dyDescent="0.25">
      <c r="A58" s="3" t="s">
        <v>11</v>
      </c>
      <c r="B58" s="4" t="str">
        <f t="shared" si="7"/>
        <v xml:space="preserve">ГБОУ СОШ №358 </v>
      </c>
      <c r="C58" s="5">
        <f t="shared" si="7"/>
        <v>11358</v>
      </c>
      <c r="D58" s="5" t="str">
        <f t="shared" si="7"/>
        <v>СОШ</v>
      </c>
      <c r="E58" s="11" t="str">
        <f t="shared" si="7"/>
        <v>5в</v>
      </c>
      <c r="F58" s="7">
        <f t="shared" si="8"/>
        <v>133</v>
      </c>
      <c r="G58" s="7">
        <f t="shared" si="8"/>
        <v>127</v>
      </c>
      <c r="H58" s="8">
        <f t="shared" si="4"/>
        <v>11358056</v>
      </c>
      <c r="I58" s="9">
        <v>2</v>
      </c>
      <c r="J58" s="9">
        <v>2</v>
      </c>
      <c r="K58" s="9">
        <v>0</v>
      </c>
      <c r="L58" s="9">
        <v>2</v>
      </c>
      <c r="M58" s="9">
        <v>0</v>
      </c>
      <c r="N58" s="9">
        <v>0</v>
      </c>
      <c r="O58" s="9">
        <v>0</v>
      </c>
      <c r="P58" s="9">
        <v>2</v>
      </c>
      <c r="Q58" s="9">
        <v>2</v>
      </c>
      <c r="R58" s="9">
        <v>0</v>
      </c>
      <c r="S58" s="9">
        <v>1</v>
      </c>
      <c r="T58" s="10">
        <f t="shared" si="3"/>
        <v>11</v>
      </c>
    </row>
    <row r="59" spans="1:20" ht="30" customHeight="1" x14ac:dyDescent="0.25">
      <c r="A59" s="3" t="s">
        <v>11</v>
      </c>
      <c r="B59" s="4" t="str">
        <f t="shared" si="7"/>
        <v xml:space="preserve">ГБОУ СОШ №358 </v>
      </c>
      <c r="C59" s="5">
        <f t="shared" si="7"/>
        <v>11358</v>
      </c>
      <c r="D59" s="5" t="str">
        <f t="shared" si="7"/>
        <v>СОШ</v>
      </c>
      <c r="E59" s="11" t="str">
        <f t="shared" si="7"/>
        <v>5в</v>
      </c>
      <c r="F59" s="7">
        <f t="shared" si="8"/>
        <v>133</v>
      </c>
      <c r="G59" s="7">
        <f t="shared" si="8"/>
        <v>127</v>
      </c>
      <c r="H59" s="8">
        <f t="shared" si="4"/>
        <v>11358057</v>
      </c>
      <c r="I59" s="9">
        <v>0</v>
      </c>
      <c r="J59" s="9">
        <v>1</v>
      </c>
      <c r="K59" s="9">
        <v>0</v>
      </c>
      <c r="L59" s="9">
        <v>2</v>
      </c>
      <c r="M59" s="9">
        <v>1</v>
      </c>
      <c r="N59" s="9">
        <v>0</v>
      </c>
      <c r="O59" s="9">
        <v>0</v>
      </c>
      <c r="P59" s="9">
        <v>1</v>
      </c>
      <c r="Q59" s="9">
        <v>2</v>
      </c>
      <c r="R59" s="9">
        <v>1</v>
      </c>
      <c r="S59" s="9">
        <v>1</v>
      </c>
      <c r="T59" s="10">
        <f t="shared" si="3"/>
        <v>9</v>
      </c>
    </row>
    <row r="60" spans="1:20" ht="30" customHeight="1" x14ac:dyDescent="0.25">
      <c r="A60" s="3" t="s">
        <v>11</v>
      </c>
      <c r="B60" s="4" t="str">
        <f t="shared" si="7"/>
        <v xml:space="preserve">ГБОУ СОШ №358 </v>
      </c>
      <c r="C60" s="5">
        <f t="shared" si="7"/>
        <v>11358</v>
      </c>
      <c r="D60" s="5" t="str">
        <f t="shared" si="7"/>
        <v>СОШ</v>
      </c>
      <c r="E60" s="11" t="str">
        <f t="shared" si="7"/>
        <v>5в</v>
      </c>
      <c r="F60" s="7">
        <f t="shared" si="8"/>
        <v>133</v>
      </c>
      <c r="G60" s="7">
        <f t="shared" si="8"/>
        <v>127</v>
      </c>
      <c r="H60" s="8">
        <f t="shared" si="4"/>
        <v>11358058</v>
      </c>
      <c r="I60" s="9">
        <v>0</v>
      </c>
      <c r="J60" s="9">
        <v>1</v>
      </c>
      <c r="K60" s="9">
        <v>0</v>
      </c>
      <c r="L60" s="9">
        <v>2</v>
      </c>
      <c r="M60" s="9">
        <v>2</v>
      </c>
      <c r="N60" s="9">
        <v>0</v>
      </c>
      <c r="O60" s="9">
        <v>1</v>
      </c>
      <c r="P60" s="9">
        <v>2</v>
      </c>
      <c r="Q60" s="9">
        <v>2</v>
      </c>
      <c r="R60" s="9">
        <v>1</v>
      </c>
      <c r="S60" s="9">
        <v>1</v>
      </c>
      <c r="T60" s="10">
        <f t="shared" si="3"/>
        <v>12</v>
      </c>
    </row>
    <row r="61" spans="1:20" ht="30" customHeight="1" x14ac:dyDescent="0.25">
      <c r="A61" s="3" t="s">
        <v>11</v>
      </c>
      <c r="B61" s="4" t="str">
        <f t="shared" si="7"/>
        <v xml:space="preserve">ГБОУ СОШ №358 </v>
      </c>
      <c r="C61" s="5">
        <f t="shared" si="7"/>
        <v>11358</v>
      </c>
      <c r="D61" s="5" t="str">
        <f t="shared" si="7"/>
        <v>СОШ</v>
      </c>
      <c r="E61" s="11" t="str">
        <f t="shared" si="7"/>
        <v>5в</v>
      </c>
      <c r="F61" s="7">
        <f t="shared" si="8"/>
        <v>133</v>
      </c>
      <c r="G61" s="7">
        <f t="shared" si="8"/>
        <v>127</v>
      </c>
      <c r="H61" s="8">
        <f t="shared" si="4"/>
        <v>11358059</v>
      </c>
      <c r="I61" s="9">
        <v>0</v>
      </c>
      <c r="J61" s="9">
        <v>1</v>
      </c>
      <c r="K61" s="9">
        <v>1</v>
      </c>
      <c r="L61" s="9">
        <v>2</v>
      </c>
      <c r="M61" s="9">
        <v>2</v>
      </c>
      <c r="N61" s="9">
        <v>1</v>
      </c>
      <c r="O61" s="9">
        <v>0</v>
      </c>
      <c r="P61" s="9">
        <v>1</v>
      </c>
      <c r="Q61" s="9">
        <v>1</v>
      </c>
      <c r="R61" s="9">
        <v>0</v>
      </c>
      <c r="S61" s="9">
        <v>1</v>
      </c>
      <c r="T61" s="10">
        <f t="shared" si="3"/>
        <v>10</v>
      </c>
    </row>
    <row r="62" spans="1:20" ht="30" customHeight="1" x14ac:dyDescent="0.25">
      <c r="A62" s="3" t="s">
        <v>11</v>
      </c>
      <c r="B62" s="4" t="str">
        <f t="shared" si="7"/>
        <v xml:space="preserve">ГБОУ СОШ №358 </v>
      </c>
      <c r="C62" s="5">
        <f t="shared" si="7"/>
        <v>11358</v>
      </c>
      <c r="D62" s="5" t="str">
        <f t="shared" si="7"/>
        <v>СОШ</v>
      </c>
      <c r="E62" s="11" t="str">
        <f t="shared" si="7"/>
        <v>5в</v>
      </c>
      <c r="F62" s="7">
        <f t="shared" si="8"/>
        <v>133</v>
      </c>
      <c r="G62" s="7">
        <f t="shared" si="8"/>
        <v>127</v>
      </c>
      <c r="H62" s="8">
        <f t="shared" si="4"/>
        <v>11358060</v>
      </c>
      <c r="I62" s="9">
        <v>0</v>
      </c>
      <c r="J62" s="9">
        <v>0</v>
      </c>
      <c r="K62" s="9">
        <v>0</v>
      </c>
      <c r="L62" s="9">
        <v>2</v>
      </c>
      <c r="M62" s="9">
        <v>1</v>
      </c>
      <c r="N62" s="9">
        <v>0</v>
      </c>
      <c r="O62" s="9">
        <v>0</v>
      </c>
      <c r="P62" s="9">
        <v>2</v>
      </c>
      <c r="Q62" s="9">
        <v>1</v>
      </c>
      <c r="R62" s="9">
        <v>0</v>
      </c>
      <c r="S62" s="9">
        <v>1</v>
      </c>
      <c r="T62" s="10">
        <f t="shared" si="3"/>
        <v>7</v>
      </c>
    </row>
    <row r="63" spans="1:20" ht="30" customHeight="1" x14ac:dyDescent="0.25">
      <c r="A63" s="3" t="s">
        <v>11</v>
      </c>
      <c r="B63" s="4" t="str">
        <f t="shared" si="7"/>
        <v xml:space="preserve">ГБОУ СОШ №358 </v>
      </c>
      <c r="C63" s="5">
        <f t="shared" si="7"/>
        <v>11358</v>
      </c>
      <c r="D63" s="5" t="str">
        <f t="shared" si="7"/>
        <v>СОШ</v>
      </c>
      <c r="E63" s="11" t="str">
        <f t="shared" si="7"/>
        <v>5в</v>
      </c>
      <c r="F63" s="7">
        <f t="shared" si="8"/>
        <v>133</v>
      </c>
      <c r="G63" s="7">
        <f t="shared" si="8"/>
        <v>127</v>
      </c>
      <c r="H63" s="8">
        <f t="shared" si="4"/>
        <v>11358061</v>
      </c>
      <c r="I63" s="9">
        <v>0</v>
      </c>
      <c r="J63" s="9">
        <v>0</v>
      </c>
      <c r="K63" s="9">
        <v>0</v>
      </c>
      <c r="L63" s="9">
        <v>2</v>
      </c>
      <c r="M63" s="9">
        <v>1</v>
      </c>
      <c r="N63" s="9">
        <v>0</v>
      </c>
      <c r="O63" s="9">
        <v>0</v>
      </c>
      <c r="P63" s="9">
        <v>2</v>
      </c>
      <c r="Q63" s="9">
        <v>1</v>
      </c>
      <c r="R63" s="9">
        <v>0</v>
      </c>
      <c r="S63" s="9">
        <v>1</v>
      </c>
      <c r="T63" s="10">
        <f t="shared" si="3"/>
        <v>7</v>
      </c>
    </row>
    <row r="64" spans="1:20" ht="30" customHeight="1" x14ac:dyDescent="0.25">
      <c r="A64" s="3" t="s">
        <v>11</v>
      </c>
      <c r="B64" s="4" t="str">
        <f t="shared" si="7"/>
        <v xml:space="preserve">ГБОУ СОШ №358 </v>
      </c>
      <c r="C64" s="5">
        <f t="shared" si="7"/>
        <v>11358</v>
      </c>
      <c r="D64" s="5" t="str">
        <f t="shared" si="7"/>
        <v>СОШ</v>
      </c>
      <c r="E64" s="11" t="str">
        <f t="shared" si="7"/>
        <v>5в</v>
      </c>
      <c r="F64" s="7">
        <f t="shared" si="8"/>
        <v>133</v>
      </c>
      <c r="G64" s="7">
        <f t="shared" si="8"/>
        <v>127</v>
      </c>
      <c r="H64" s="8">
        <f t="shared" si="4"/>
        <v>11358062</v>
      </c>
      <c r="I64" s="9">
        <v>0</v>
      </c>
      <c r="J64" s="9">
        <v>2</v>
      </c>
      <c r="K64" s="9">
        <v>0</v>
      </c>
      <c r="L64" s="9">
        <v>2</v>
      </c>
      <c r="M64" s="9">
        <v>0</v>
      </c>
      <c r="N64" s="9">
        <v>0</v>
      </c>
      <c r="O64" s="9">
        <v>0</v>
      </c>
      <c r="P64" s="9">
        <v>1</v>
      </c>
      <c r="Q64" s="9">
        <v>2</v>
      </c>
      <c r="R64" s="9">
        <v>1</v>
      </c>
      <c r="S64" s="9">
        <v>1</v>
      </c>
      <c r="T64" s="10">
        <f t="shared" si="3"/>
        <v>9</v>
      </c>
    </row>
    <row r="65" spans="1:20" ht="30" customHeight="1" x14ac:dyDescent="0.25">
      <c r="A65" s="3" t="s">
        <v>11</v>
      </c>
      <c r="B65" s="4" t="str">
        <f t="shared" si="7"/>
        <v xml:space="preserve">ГБОУ СОШ №358 </v>
      </c>
      <c r="C65" s="5">
        <f t="shared" si="7"/>
        <v>11358</v>
      </c>
      <c r="D65" s="5" t="str">
        <f t="shared" si="7"/>
        <v>СОШ</v>
      </c>
      <c r="E65" s="11" t="str">
        <f t="shared" si="7"/>
        <v>5в</v>
      </c>
      <c r="F65" s="7">
        <f t="shared" si="8"/>
        <v>133</v>
      </c>
      <c r="G65" s="7">
        <f t="shared" si="8"/>
        <v>127</v>
      </c>
      <c r="H65" s="8">
        <f t="shared" si="4"/>
        <v>11358063</v>
      </c>
      <c r="I65" s="9">
        <v>0</v>
      </c>
      <c r="J65" s="9">
        <v>2</v>
      </c>
      <c r="K65" s="9">
        <v>0</v>
      </c>
      <c r="L65" s="9">
        <v>2</v>
      </c>
      <c r="M65" s="9">
        <v>2</v>
      </c>
      <c r="N65" s="9">
        <v>1</v>
      </c>
      <c r="O65" s="9">
        <v>1</v>
      </c>
      <c r="P65" s="9">
        <v>2</v>
      </c>
      <c r="Q65" s="9">
        <v>1</v>
      </c>
      <c r="R65" s="9">
        <v>0</v>
      </c>
      <c r="S65" s="9">
        <v>1</v>
      </c>
      <c r="T65" s="10">
        <f t="shared" si="3"/>
        <v>12</v>
      </c>
    </row>
    <row r="66" spans="1:20" ht="30" customHeight="1" x14ac:dyDescent="0.25">
      <c r="A66" s="3" t="s">
        <v>11</v>
      </c>
      <c r="B66" s="4" t="str">
        <f t="shared" si="7"/>
        <v xml:space="preserve">ГБОУ СОШ №358 </v>
      </c>
      <c r="C66" s="5">
        <f t="shared" si="7"/>
        <v>11358</v>
      </c>
      <c r="D66" s="5" t="str">
        <f t="shared" si="7"/>
        <v>СОШ</v>
      </c>
      <c r="E66" s="11" t="str">
        <f t="shared" si="7"/>
        <v>5в</v>
      </c>
      <c r="F66" s="7">
        <f t="shared" si="8"/>
        <v>133</v>
      </c>
      <c r="G66" s="7">
        <f t="shared" si="8"/>
        <v>127</v>
      </c>
      <c r="H66" s="8">
        <f t="shared" si="4"/>
        <v>11358064</v>
      </c>
      <c r="I66" s="9">
        <v>0</v>
      </c>
      <c r="J66" s="9">
        <v>2</v>
      </c>
      <c r="K66" s="9">
        <v>1</v>
      </c>
      <c r="L66" s="9">
        <v>2</v>
      </c>
      <c r="M66" s="9">
        <v>2</v>
      </c>
      <c r="N66" s="9">
        <v>1</v>
      </c>
      <c r="O66" s="9">
        <v>1</v>
      </c>
      <c r="P66" s="9">
        <v>2</v>
      </c>
      <c r="Q66" s="9">
        <v>2</v>
      </c>
      <c r="R66" s="9">
        <v>0</v>
      </c>
      <c r="S66" s="9">
        <v>1</v>
      </c>
      <c r="T66" s="10">
        <f t="shared" si="3"/>
        <v>14</v>
      </c>
    </row>
    <row r="67" spans="1:20" ht="30" customHeight="1" x14ac:dyDescent="0.25">
      <c r="A67" s="3" t="s">
        <v>11</v>
      </c>
      <c r="B67" s="4" t="str">
        <f t="shared" si="7"/>
        <v xml:space="preserve">ГБОУ СОШ №358 </v>
      </c>
      <c r="C67" s="5">
        <f t="shared" si="7"/>
        <v>11358</v>
      </c>
      <c r="D67" s="5" t="str">
        <f t="shared" si="7"/>
        <v>СОШ</v>
      </c>
      <c r="E67" s="11" t="str">
        <f t="shared" si="7"/>
        <v>5в</v>
      </c>
      <c r="F67" s="7">
        <f t="shared" si="8"/>
        <v>133</v>
      </c>
      <c r="G67" s="7">
        <f t="shared" si="8"/>
        <v>127</v>
      </c>
      <c r="H67" s="8">
        <f t="shared" si="4"/>
        <v>11358065</v>
      </c>
      <c r="I67" s="9">
        <v>0</v>
      </c>
      <c r="J67" s="9">
        <v>2</v>
      </c>
      <c r="K67" s="9">
        <v>0</v>
      </c>
      <c r="L67" s="9">
        <v>1</v>
      </c>
      <c r="M67" s="9">
        <v>1</v>
      </c>
      <c r="N67" s="9">
        <v>1</v>
      </c>
      <c r="O67" s="9">
        <v>0</v>
      </c>
      <c r="P67" s="9">
        <v>2</v>
      </c>
      <c r="Q67" s="9">
        <v>2</v>
      </c>
      <c r="R67" s="9">
        <v>0</v>
      </c>
      <c r="S67" s="9">
        <v>1</v>
      </c>
      <c r="T67" s="10">
        <f t="shared" si="3"/>
        <v>10</v>
      </c>
    </row>
    <row r="68" spans="1:20" ht="30" customHeight="1" x14ac:dyDescent="0.25">
      <c r="A68" s="3" t="s">
        <v>11</v>
      </c>
      <c r="B68" s="4" t="str">
        <f t="shared" ref="B68:G83" si="9">B67</f>
        <v xml:space="preserve">ГБОУ СОШ №358 </v>
      </c>
      <c r="C68" s="5">
        <f t="shared" si="9"/>
        <v>11358</v>
      </c>
      <c r="D68" s="5" t="str">
        <f t="shared" si="9"/>
        <v>СОШ</v>
      </c>
      <c r="E68" s="11" t="str">
        <f t="shared" si="9"/>
        <v>5в</v>
      </c>
      <c r="F68" s="7">
        <f t="shared" si="9"/>
        <v>133</v>
      </c>
      <c r="G68" s="7">
        <f t="shared" si="9"/>
        <v>127</v>
      </c>
      <c r="H68" s="8">
        <f t="shared" si="4"/>
        <v>11358066</v>
      </c>
      <c r="I68" s="9">
        <v>0</v>
      </c>
      <c r="J68" s="9">
        <v>1</v>
      </c>
      <c r="K68" s="9">
        <v>0</v>
      </c>
      <c r="L68" s="9">
        <v>2</v>
      </c>
      <c r="M68" s="9">
        <v>1</v>
      </c>
      <c r="N68" s="9">
        <v>1</v>
      </c>
      <c r="O68" s="9">
        <v>0</v>
      </c>
      <c r="P68" s="9">
        <v>2</v>
      </c>
      <c r="Q68" s="9">
        <v>2</v>
      </c>
      <c r="R68" s="9">
        <v>0</v>
      </c>
      <c r="S68" s="9">
        <v>1</v>
      </c>
      <c r="T68" s="10">
        <f t="shared" ref="T68:T129" si="10">IF(COUNTBLANK(I68:S68)&gt;=1,"Не писал",SUM(I68:S68))</f>
        <v>10</v>
      </c>
    </row>
    <row r="69" spans="1:20" ht="30" customHeight="1" x14ac:dyDescent="0.25">
      <c r="A69" s="3" t="s">
        <v>11</v>
      </c>
      <c r="B69" s="4" t="str">
        <f t="shared" si="9"/>
        <v xml:space="preserve">ГБОУ СОШ №358 </v>
      </c>
      <c r="C69" s="5">
        <f t="shared" si="9"/>
        <v>11358</v>
      </c>
      <c r="D69" s="5" t="str">
        <f t="shared" si="9"/>
        <v>СОШ</v>
      </c>
      <c r="E69" s="11" t="str">
        <f t="shared" si="9"/>
        <v>5в</v>
      </c>
      <c r="F69" s="7">
        <f t="shared" si="9"/>
        <v>133</v>
      </c>
      <c r="G69" s="7">
        <f t="shared" si="9"/>
        <v>127</v>
      </c>
      <c r="H69" s="8">
        <f t="shared" ref="H69:H129" si="11">H68+1</f>
        <v>11358067</v>
      </c>
      <c r="I69" s="9">
        <v>2</v>
      </c>
      <c r="J69" s="9">
        <v>0</v>
      </c>
      <c r="K69" s="9">
        <v>0</v>
      </c>
      <c r="L69" s="9">
        <v>2</v>
      </c>
      <c r="M69" s="9">
        <v>1</v>
      </c>
      <c r="N69" s="9">
        <v>1</v>
      </c>
      <c r="O69" s="9">
        <v>0</v>
      </c>
      <c r="P69" s="9">
        <v>2</v>
      </c>
      <c r="Q69" s="9">
        <v>0</v>
      </c>
      <c r="R69" s="9">
        <v>0</v>
      </c>
      <c r="S69" s="9">
        <v>1</v>
      </c>
      <c r="T69" s="10">
        <f t="shared" si="10"/>
        <v>9</v>
      </c>
    </row>
    <row r="70" spans="1:20" ht="30" customHeight="1" x14ac:dyDescent="0.25">
      <c r="A70" s="3" t="s">
        <v>11</v>
      </c>
      <c r="B70" s="4" t="str">
        <f t="shared" si="9"/>
        <v xml:space="preserve">ГБОУ СОШ №358 </v>
      </c>
      <c r="C70" s="5">
        <f t="shared" si="9"/>
        <v>11358</v>
      </c>
      <c r="D70" s="5" t="str">
        <f t="shared" si="9"/>
        <v>СОШ</v>
      </c>
      <c r="E70" s="11" t="str">
        <f t="shared" si="9"/>
        <v>5в</v>
      </c>
      <c r="F70" s="7">
        <f t="shared" si="9"/>
        <v>133</v>
      </c>
      <c r="G70" s="7">
        <f t="shared" si="9"/>
        <v>127</v>
      </c>
      <c r="H70" s="8">
        <f t="shared" si="11"/>
        <v>11358068</v>
      </c>
      <c r="I70" s="9">
        <v>0</v>
      </c>
      <c r="J70" s="9">
        <v>1</v>
      </c>
      <c r="K70" s="9">
        <v>0</v>
      </c>
      <c r="L70" s="9">
        <v>2</v>
      </c>
      <c r="M70" s="9">
        <v>2</v>
      </c>
      <c r="N70" s="9">
        <v>1</v>
      </c>
      <c r="O70" s="9">
        <v>0</v>
      </c>
      <c r="P70" s="9">
        <v>2</v>
      </c>
      <c r="Q70" s="9">
        <v>2</v>
      </c>
      <c r="R70" s="9">
        <v>1</v>
      </c>
      <c r="S70" s="9">
        <v>1</v>
      </c>
      <c r="T70" s="10">
        <f t="shared" si="10"/>
        <v>12</v>
      </c>
    </row>
    <row r="71" spans="1:20" ht="30" customHeight="1" x14ac:dyDescent="0.25">
      <c r="A71" s="3" t="s">
        <v>11</v>
      </c>
      <c r="B71" s="4" t="str">
        <f t="shared" si="9"/>
        <v xml:space="preserve">ГБОУ СОШ №358 </v>
      </c>
      <c r="C71" s="5">
        <f t="shared" si="9"/>
        <v>11358</v>
      </c>
      <c r="D71" s="5" t="str">
        <f t="shared" si="9"/>
        <v>СОШ</v>
      </c>
      <c r="E71" s="11" t="str">
        <f t="shared" si="9"/>
        <v>5в</v>
      </c>
      <c r="F71" s="7">
        <f t="shared" si="9"/>
        <v>133</v>
      </c>
      <c r="G71" s="7">
        <f t="shared" si="9"/>
        <v>127</v>
      </c>
      <c r="H71" s="8">
        <f t="shared" si="11"/>
        <v>11358069</v>
      </c>
      <c r="I71" s="9">
        <v>0</v>
      </c>
      <c r="J71" s="9">
        <v>2</v>
      </c>
      <c r="K71" s="9">
        <v>0</v>
      </c>
      <c r="L71" s="9">
        <v>2</v>
      </c>
      <c r="M71" s="9">
        <v>1</v>
      </c>
      <c r="N71" s="9">
        <v>1</v>
      </c>
      <c r="O71" s="9">
        <v>0</v>
      </c>
      <c r="P71" s="9">
        <v>0</v>
      </c>
      <c r="Q71" s="9">
        <v>0</v>
      </c>
      <c r="R71" s="9">
        <v>0</v>
      </c>
      <c r="S71" s="9">
        <v>1</v>
      </c>
      <c r="T71" s="10">
        <f t="shared" si="10"/>
        <v>7</v>
      </c>
    </row>
    <row r="72" spans="1:20" ht="30" customHeight="1" x14ac:dyDescent="0.25">
      <c r="A72" s="3" t="s">
        <v>11</v>
      </c>
      <c r="B72" s="4" t="str">
        <f t="shared" si="9"/>
        <v xml:space="preserve">ГБОУ СОШ №358 </v>
      </c>
      <c r="C72" s="5">
        <f t="shared" si="9"/>
        <v>11358</v>
      </c>
      <c r="D72" s="5" t="str">
        <f t="shared" si="9"/>
        <v>СОШ</v>
      </c>
      <c r="E72" s="11" t="str">
        <f t="shared" si="9"/>
        <v>5в</v>
      </c>
      <c r="F72" s="7">
        <f t="shared" si="9"/>
        <v>133</v>
      </c>
      <c r="G72" s="7">
        <f t="shared" si="9"/>
        <v>127</v>
      </c>
      <c r="H72" s="8">
        <f t="shared" si="11"/>
        <v>11358070</v>
      </c>
      <c r="I72" s="9">
        <v>0</v>
      </c>
      <c r="J72" s="9">
        <v>1</v>
      </c>
      <c r="K72" s="9">
        <v>0</v>
      </c>
      <c r="L72" s="9">
        <v>2</v>
      </c>
      <c r="M72" s="9">
        <v>2</v>
      </c>
      <c r="N72" s="9">
        <v>1</v>
      </c>
      <c r="O72" s="9">
        <v>0</v>
      </c>
      <c r="P72" s="9">
        <v>2</v>
      </c>
      <c r="Q72" s="9">
        <v>2</v>
      </c>
      <c r="R72" s="9">
        <v>1</v>
      </c>
      <c r="S72" s="9">
        <v>1</v>
      </c>
      <c r="T72" s="10">
        <f t="shared" si="10"/>
        <v>12</v>
      </c>
    </row>
    <row r="73" spans="1:20" ht="30" customHeight="1" x14ac:dyDescent="0.25">
      <c r="A73" s="3" t="s">
        <v>11</v>
      </c>
      <c r="B73" s="4" t="str">
        <f t="shared" si="9"/>
        <v xml:space="preserve">ГБОУ СОШ №358 </v>
      </c>
      <c r="C73" s="5">
        <f t="shared" si="9"/>
        <v>11358</v>
      </c>
      <c r="D73" s="5" t="str">
        <f t="shared" si="9"/>
        <v>СОШ</v>
      </c>
      <c r="E73" s="11" t="str">
        <f t="shared" si="9"/>
        <v>5в</v>
      </c>
      <c r="F73" s="7">
        <f t="shared" si="9"/>
        <v>133</v>
      </c>
      <c r="G73" s="7">
        <f t="shared" si="9"/>
        <v>127</v>
      </c>
      <c r="H73" s="8">
        <f t="shared" si="11"/>
        <v>11358071</v>
      </c>
      <c r="I73" s="9">
        <v>2</v>
      </c>
      <c r="J73" s="9">
        <v>2</v>
      </c>
      <c r="K73" s="9">
        <v>0</v>
      </c>
      <c r="L73" s="9">
        <v>1</v>
      </c>
      <c r="M73" s="9">
        <v>2</v>
      </c>
      <c r="N73" s="9">
        <v>1</v>
      </c>
      <c r="O73" s="9">
        <v>0</v>
      </c>
      <c r="P73" s="9">
        <v>1</v>
      </c>
      <c r="Q73" s="9">
        <v>2</v>
      </c>
      <c r="R73" s="9">
        <v>0</v>
      </c>
      <c r="S73" s="9">
        <v>1</v>
      </c>
      <c r="T73" s="10">
        <f t="shared" si="10"/>
        <v>12</v>
      </c>
    </row>
    <row r="74" spans="1:20" ht="30" customHeight="1" x14ac:dyDescent="0.25">
      <c r="A74" s="3" t="s">
        <v>11</v>
      </c>
      <c r="B74" s="4" t="str">
        <f t="shared" si="9"/>
        <v xml:space="preserve">ГБОУ СОШ №358 </v>
      </c>
      <c r="C74" s="5">
        <f t="shared" si="9"/>
        <v>11358</v>
      </c>
      <c r="D74" s="5" t="str">
        <f t="shared" si="9"/>
        <v>СОШ</v>
      </c>
      <c r="E74" s="11" t="str">
        <f t="shared" si="9"/>
        <v>5в</v>
      </c>
      <c r="F74" s="7">
        <f t="shared" si="9"/>
        <v>133</v>
      </c>
      <c r="G74" s="7">
        <f t="shared" si="9"/>
        <v>127</v>
      </c>
      <c r="H74" s="8">
        <f t="shared" si="11"/>
        <v>11358072</v>
      </c>
      <c r="I74" s="9">
        <v>0</v>
      </c>
      <c r="J74" s="9">
        <v>1</v>
      </c>
      <c r="K74" s="9">
        <v>0</v>
      </c>
      <c r="L74" s="9">
        <v>2</v>
      </c>
      <c r="M74" s="9">
        <v>2</v>
      </c>
      <c r="N74" s="9">
        <v>0</v>
      </c>
      <c r="O74" s="9">
        <v>0</v>
      </c>
      <c r="P74" s="9">
        <v>2</v>
      </c>
      <c r="Q74" s="9">
        <v>2</v>
      </c>
      <c r="R74" s="9">
        <v>2</v>
      </c>
      <c r="S74" s="9">
        <v>1</v>
      </c>
      <c r="T74" s="10">
        <f t="shared" si="10"/>
        <v>12</v>
      </c>
    </row>
    <row r="75" spans="1:20" ht="30" customHeight="1" x14ac:dyDescent="0.25">
      <c r="A75" s="3" t="s">
        <v>11</v>
      </c>
      <c r="B75" s="4" t="str">
        <f t="shared" si="9"/>
        <v xml:space="preserve">ГБОУ СОШ №358 </v>
      </c>
      <c r="C75" s="5">
        <f t="shared" si="9"/>
        <v>11358</v>
      </c>
      <c r="D75" s="5" t="str">
        <f t="shared" si="9"/>
        <v>СОШ</v>
      </c>
      <c r="E75" s="11" t="str">
        <f t="shared" si="9"/>
        <v>5в</v>
      </c>
      <c r="F75" s="7">
        <f t="shared" si="9"/>
        <v>133</v>
      </c>
      <c r="G75" s="7">
        <f t="shared" si="9"/>
        <v>127</v>
      </c>
      <c r="H75" s="8">
        <f t="shared" si="11"/>
        <v>11358073</v>
      </c>
      <c r="I75" s="9">
        <v>2</v>
      </c>
      <c r="J75" s="9">
        <v>1</v>
      </c>
      <c r="K75" s="9">
        <v>0</v>
      </c>
      <c r="L75" s="9">
        <v>2</v>
      </c>
      <c r="M75" s="9">
        <v>0</v>
      </c>
      <c r="N75" s="9">
        <v>1</v>
      </c>
      <c r="O75" s="9">
        <v>0</v>
      </c>
      <c r="P75" s="9">
        <v>2</v>
      </c>
      <c r="Q75" s="9">
        <v>2</v>
      </c>
      <c r="R75" s="9">
        <v>1</v>
      </c>
      <c r="S75" s="9">
        <v>2</v>
      </c>
      <c r="T75" s="10">
        <f t="shared" si="10"/>
        <v>13</v>
      </c>
    </row>
    <row r="76" spans="1:20" ht="30" customHeight="1" x14ac:dyDescent="0.25">
      <c r="A76" s="3" t="s">
        <v>11</v>
      </c>
      <c r="B76" s="4" t="str">
        <f t="shared" si="9"/>
        <v xml:space="preserve">ГБОУ СОШ №358 </v>
      </c>
      <c r="C76" s="5">
        <f t="shared" si="9"/>
        <v>11358</v>
      </c>
      <c r="D76" s="5" t="str">
        <f t="shared" si="9"/>
        <v>СОШ</v>
      </c>
      <c r="E76" s="11" t="str">
        <f t="shared" si="9"/>
        <v>5в</v>
      </c>
      <c r="F76" s="7">
        <f t="shared" si="9"/>
        <v>133</v>
      </c>
      <c r="G76" s="7">
        <f t="shared" si="9"/>
        <v>127</v>
      </c>
      <c r="H76" s="8">
        <f t="shared" si="11"/>
        <v>11358074</v>
      </c>
      <c r="I76" s="9">
        <v>0</v>
      </c>
      <c r="J76" s="9">
        <v>2</v>
      </c>
      <c r="K76" s="9">
        <v>1</v>
      </c>
      <c r="L76" s="9">
        <v>2</v>
      </c>
      <c r="M76" s="9">
        <v>2</v>
      </c>
      <c r="N76" s="9">
        <v>1</v>
      </c>
      <c r="O76" s="9">
        <v>1</v>
      </c>
      <c r="P76" s="9">
        <v>2</v>
      </c>
      <c r="Q76" s="9">
        <v>2</v>
      </c>
      <c r="R76" s="9">
        <v>1</v>
      </c>
      <c r="S76" s="9">
        <v>2</v>
      </c>
      <c r="T76" s="10">
        <f t="shared" si="10"/>
        <v>16</v>
      </c>
    </row>
    <row r="77" spans="1:20" ht="30" customHeight="1" x14ac:dyDescent="0.25">
      <c r="A77" s="3" t="s">
        <v>11</v>
      </c>
      <c r="B77" s="4" t="str">
        <f t="shared" si="9"/>
        <v xml:space="preserve">ГБОУ СОШ №358 </v>
      </c>
      <c r="C77" s="5">
        <f t="shared" si="9"/>
        <v>11358</v>
      </c>
      <c r="D77" s="5" t="str">
        <f t="shared" si="9"/>
        <v>СОШ</v>
      </c>
      <c r="E77" s="11" t="str">
        <f t="shared" si="9"/>
        <v>5в</v>
      </c>
      <c r="F77" s="7">
        <f t="shared" si="9"/>
        <v>133</v>
      </c>
      <c r="G77" s="7">
        <f t="shared" si="9"/>
        <v>127</v>
      </c>
      <c r="H77" s="8">
        <f t="shared" si="11"/>
        <v>11358075</v>
      </c>
      <c r="I77" s="9">
        <v>0</v>
      </c>
      <c r="J77" s="9">
        <v>1</v>
      </c>
      <c r="K77" s="9">
        <v>1</v>
      </c>
      <c r="L77" s="9">
        <v>2</v>
      </c>
      <c r="M77" s="9">
        <v>1</v>
      </c>
      <c r="N77" s="9">
        <v>1</v>
      </c>
      <c r="O77" s="9">
        <v>1</v>
      </c>
      <c r="P77" s="9">
        <v>2</v>
      </c>
      <c r="Q77" s="9">
        <v>2</v>
      </c>
      <c r="R77" s="9">
        <v>0</v>
      </c>
      <c r="S77" s="9">
        <v>2</v>
      </c>
      <c r="T77" s="10">
        <f t="shared" si="10"/>
        <v>13</v>
      </c>
    </row>
    <row r="78" spans="1:20" ht="30" customHeight="1" x14ac:dyDescent="0.25">
      <c r="A78" s="3" t="s">
        <v>11</v>
      </c>
      <c r="B78" s="4" t="str">
        <f t="shared" si="9"/>
        <v xml:space="preserve">ГБОУ СОШ №358 </v>
      </c>
      <c r="C78" s="5">
        <f t="shared" si="9"/>
        <v>11358</v>
      </c>
      <c r="D78" s="5" t="str">
        <f t="shared" si="9"/>
        <v>СОШ</v>
      </c>
      <c r="E78" s="11" t="str">
        <f t="shared" si="9"/>
        <v>5в</v>
      </c>
      <c r="F78" s="7">
        <f t="shared" si="9"/>
        <v>133</v>
      </c>
      <c r="G78" s="7">
        <f t="shared" si="9"/>
        <v>127</v>
      </c>
      <c r="H78" s="8">
        <f t="shared" si="11"/>
        <v>11358076</v>
      </c>
      <c r="I78" s="9">
        <v>0</v>
      </c>
      <c r="J78" s="9">
        <v>2</v>
      </c>
      <c r="K78" s="9">
        <v>0</v>
      </c>
      <c r="L78" s="9">
        <v>2</v>
      </c>
      <c r="M78" s="9">
        <v>1</v>
      </c>
      <c r="N78" s="9">
        <v>0</v>
      </c>
      <c r="O78" s="9">
        <v>0</v>
      </c>
      <c r="P78" s="9">
        <v>2</v>
      </c>
      <c r="Q78" s="9">
        <v>2</v>
      </c>
      <c r="R78" s="9">
        <v>1</v>
      </c>
      <c r="S78" s="9">
        <v>1</v>
      </c>
      <c r="T78" s="10">
        <f t="shared" si="10"/>
        <v>11</v>
      </c>
    </row>
    <row r="79" spans="1:20" ht="30" customHeight="1" x14ac:dyDescent="0.25">
      <c r="A79" s="3" t="s">
        <v>11</v>
      </c>
      <c r="B79" s="4" t="str">
        <f t="shared" si="9"/>
        <v xml:space="preserve">ГБОУ СОШ №358 </v>
      </c>
      <c r="C79" s="5">
        <f t="shared" si="9"/>
        <v>11358</v>
      </c>
      <c r="D79" s="5" t="str">
        <f t="shared" si="9"/>
        <v>СОШ</v>
      </c>
      <c r="E79" s="13" t="s">
        <v>30</v>
      </c>
      <c r="F79" s="7">
        <f t="shared" si="9"/>
        <v>133</v>
      </c>
      <c r="G79" s="7">
        <f t="shared" si="9"/>
        <v>127</v>
      </c>
      <c r="H79" s="8">
        <f t="shared" si="11"/>
        <v>11358077</v>
      </c>
      <c r="I79" s="9">
        <v>0</v>
      </c>
      <c r="J79" s="9">
        <v>1</v>
      </c>
      <c r="K79" s="9">
        <v>0</v>
      </c>
      <c r="L79" s="9">
        <v>2</v>
      </c>
      <c r="M79" s="9">
        <v>1</v>
      </c>
      <c r="N79" s="9">
        <v>1</v>
      </c>
      <c r="O79" s="9">
        <v>1</v>
      </c>
      <c r="P79" s="9">
        <v>2</v>
      </c>
      <c r="Q79" s="9">
        <v>0</v>
      </c>
      <c r="R79" s="9">
        <v>0</v>
      </c>
      <c r="S79" s="9">
        <v>2</v>
      </c>
      <c r="T79" s="10">
        <f t="shared" si="10"/>
        <v>10</v>
      </c>
    </row>
    <row r="80" spans="1:20" ht="30" customHeight="1" x14ac:dyDescent="0.25">
      <c r="A80" s="3" t="s">
        <v>11</v>
      </c>
      <c r="B80" s="4" t="str">
        <f t="shared" si="9"/>
        <v xml:space="preserve">ГБОУ СОШ №358 </v>
      </c>
      <c r="C80" s="5">
        <f t="shared" si="9"/>
        <v>11358</v>
      </c>
      <c r="D80" s="5" t="str">
        <f t="shared" si="9"/>
        <v>СОШ</v>
      </c>
      <c r="E80" s="11" t="str">
        <f t="shared" si="9"/>
        <v>5г</v>
      </c>
      <c r="F80" s="7">
        <f t="shared" si="9"/>
        <v>133</v>
      </c>
      <c r="G80" s="7">
        <f t="shared" si="9"/>
        <v>127</v>
      </c>
      <c r="H80" s="8">
        <f t="shared" si="11"/>
        <v>11358078</v>
      </c>
      <c r="I80" s="9">
        <v>0</v>
      </c>
      <c r="J80" s="9">
        <v>0</v>
      </c>
      <c r="K80" s="9">
        <v>0</v>
      </c>
      <c r="L80" s="9">
        <v>2</v>
      </c>
      <c r="M80" s="9">
        <v>0</v>
      </c>
      <c r="N80" s="9">
        <v>0</v>
      </c>
      <c r="O80" s="9">
        <v>0</v>
      </c>
      <c r="P80" s="9">
        <v>2</v>
      </c>
      <c r="Q80" s="9">
        <v>1</v>
      </c>
      <c r="R80" s="9">
        <v>1</v>
      </c>
      <c r="S80" s="9">
        <v>2</v>
      </c>
      <c r="T80" s="10">
        <f t="shared" si="10"/>
        <v>8</v>
      </c>
    </row>
    <row r="81" spans="1:20" ht="30" customHeight="1" x14ac:dyDescent="0.25">
      <c r="A81" s="3" t="s">
        <v>11</v>
      </c>
      <c r="B81" s="4" t="str">
        <f t="shared" si="9"/>
        <v xml:space="preserve">ГБОУ СОШ №358 </v>
      </c>
      <c r="C81" s="5">
        <f t="shared" si="9"/>
        <v>11358</v>
      </c>
      <c r="D81" s="5" t="str">
        <f t="shared" si="9"/>
        <v>СОШ</v>
      </c>
      <c r="E81" s="11" t="str">
        <f t="shared" si="9"/>
        <v>5г</v>
      </c>
      <c r="F81" s="7">
        <f t="shared" si="9"/>
        <v>133</v>
      </c>
      <c r="G81" s="7">
        <f t="shared" si="9"/>
        <v>127</v>
      </c>
      <c r="H81" s="8">
        <f t="shared" si="11"/>
        <v>11358079</v>
      </c>
      <c r="I81" s="9">
        <v>0</v>
      </c>
      <c r="J81" s="9">
        <v>2</v>
      </c>
      <c r="K81" s="9">
        <v>1</v>
      </c>
      <c r="L81" s="9">
        <v>2</v>
      </c>
      <c r="M81" s="9">
        <v>1</v>
      </c>
      <c r="N81" s="9">
        <v>1</v>
      </c>
      <c r="O81" s="9">
        <v>0</v>
      </c>
      <c r="P81" s="9">
        <v>2</v>
      </c>
      <c r="Q81" s="9">
        <v>1</v>
      </c>
      <c r="R81" s="9">
        <v>2</v>
      </c>
      <c r="S81" s="9">
        <v>1</v>
      </c>
      <c r="T81" s="10">
        <f t="shared" si="10"/>
        <v>13</v>
      </c>
    </row>
    <row r="82" spans="1:20" ht="30" customHeight="1" x14ac:dyDescent="0.25">
      <c r="A82" s="3" t="s">
        <v>11</v>
      </c>
      <c r="B82" s="4" t="str">
        <f t="shared" si="9"/>
        <v xml:space="preserve">ГБОУ СОШ №358 </v>
      </c>
      <c r="C82" s="5">
        <f t="shared" si="9"/>
        <v>11358</v>
      </c>
      <c r="D82" s="5" t="str">
        <f t="shared" si="9"/>
        <v>СОШ</v>
      </c>
      <c r="E82" s="11" t="str">
        <f t="shared" si="9"/>
        <v>5г</v>
      </c>
      <c r="F82" s="7">
        <f t="shared" si="9"/>
        <v>133</v>
      </c>
      <c r="G82" s="7">
        <f t="shared" si="9"/>
        <v>127</v>
      </c>
      <c r="H82" s="8">
        <f t="shared" si="11"/>
        <v>11358080</v>
      </c>
      <c r="I82" s="9">
        <v>0</v>
      </c>
      <c r="J82" s="9">
        <v>0</v>
      </c>
      <c r="K82" s="9">
        <v>1</v>
      </c>
      <c r="L82" s="9">
        <v>2</v>
      </c>
      <c r="M82" s="9">
        <v>1</v>
      </c>
      <c r="N82" s="9">
        <v>1</v>
      </c>
      <c r="O82" s="9">
        <v>1</v>
      </c>
      <c r="P82" s="9">
        <v>2</v>
      </c>
      <c r="Q82" s="9">
        <v>1</v>
      </c>
      <c r="R82" s="9">
        <v>2</v>
      </c>
      <c r="S82" s="9">
        <v>2</v>
      </c>
      <c r="T82" s="10">
        <f t="shared" si="10"/>
        <v>13</v>
      </c>
    </row>
    <row r="83" spans="1:20" ht="30" customHeight="1" x14ac:dyDescent="0.25">
      <c r="A83" s="3" t="s">
        <v>11</v>
      </c>
      <c r="B83" s="4" t="str">
        <f t="shared" si="9"/>
        <v xml:space="preserve">ГБОУ СОШ №358 </v>
      </c>
      <c r="C83" s="5">
        <f t="shared" si="9"/>
        <v>11358</v>
      </c>
      <c r="D83" s="5" t="str">
        <f t="shared" si="9"/>
        <v>СОШ</v>
      </c>
      <c r="E83" s="11" t="str">
        <f t="shared" si="9"/>
        <v>5г</v>
      </c>
      <c r="F83" s="7">
        <f t="shared" si="9"/>
        <v>133</v>
      </c>
      <c r="G83" s="7">
        <f t="shared" si="9"/>
        <v>127</v>
      </c>
      <c r="H83" s="8">
        <f t="shared" si="11"/>
        <v>11358081</v>
      </c>
      <c r="I83" s="9">
        <v>0</v>
      </c>
      <c r="J83" s="9">
        <v>2</v>
      </c>
      <c r="K83" s="9">
        <v>0</v>
      </c>
      <c r="L83" s="9">
        <v>2</v>
      </c>
      <c r="M83" s="9">
        <v>1</v>
      </c>
      <c r="N83" s="9">
        <v>0</v>
      </c>
      <c r="O83" s="9">
        <v>1</v>
      </c>
      <c r="P83" s="9">
        <v>2</v>
      </c>
      <c r="Q83" s="9">
        <v>0</v>
      </c>
      <c r="R83" s="9">
        <v>2</v>
      </c>
      <c r="S83" s="9">
        <v>1</v>
      </c>
      <c r="T83" s="10">
        <f t="shared" si="10"/>
        <v>11</v>
      </c>
    </row>
    <row r="84" spans="1:20" ht="30" customHeight="1" x14ac:dyDescent="0.25">
      <c r="A84" s="3" t="s">
        <v>11</v>
      </c>
      <c r="B84" s="4" t="str">
        <f t="shared" ref="B84:G99" si="12">B83</f>
        <v xml:space="preserve">ГБОУ СОШ №358 </v>
      </c>
      <c r="C84" s="5">
        <f t="shared" si="12"/>
        <v>11358</v>
      </c>
      <c r="D84" s="5" t="str">
        <f t="shared" si="12"/>
        <v>СОШ</v>
      </c>
      <c r="E84" s="11" t="str">
        <f t="shared" si="12"/>
        <v>5г</v>
      </c>
      <c r="F84" s="7">
        <f t="shared" si="12"/>
        <v>133</v>
      </c>
      <c r="G84" s="7">
        <f t="shared" si="12"/>
        <v>127</v>
      </c>
      <c r="H84" s="8">
        <f t="shared" si="11"/>
        <v>11358082</v>
      </c>
      <c r="I84" s="9">
        <v>2</v>
      </c>
      <c r="J84" s="9">
        <v>0</v>
      </c>
      <c r="K84" s="9">
        <v>1</v>
      </c>
      <c r="L84" s="9">
        <v>2</v>
      </c>
      <c r="M84" s="9">
        <v>0</v>
      </c>
      <c r="N84" s="9">
        <v>1</v>
      </c>
      <c r="O84" s="9">
        <v>1</v>
      </c>
      <c r="P84" s="9">
        <v>2</v>
      </c>
      <c r="Q84" s="9">
        <v>1</v>
      </c>
      <c r="R84" s="9">
        <v>1</v>
      </c>
      <c r="S84" s="9">
        <v>2</v>
      </c>
      <c r="T84" s="10">
        <f t="shared" si="10"/>
        <v>13</v>
      </c>
    </row>
    <row r="85" spans="1:20" ht="30" customHeight="1" x14ac:dyDescent="0.25">
      <c r="A85" s="3" t="s">
        <v>11</v>
      </c>
      <c r="B85" s="4" t="str">
        <f t="shared" si="12"/>
        <v xml:space="preserve">ГБОУ СОШ №358 </v>
      </c>
      <c r="C85" s="5">
        <f t="shared" si="12"/>
        <v>11358</v>
      </c>
      <c r="D85" s="5" t="str">
        <f t="shared" si="12"/>
        <v>СОШ</v>
      </c>
      <c r="E85" s="11" t="str">
        <f t="shared" si="12"/>
        <v>5г</v>
      </c>
      <c r="F85" s="7">
        <f t="shared" si="12"/>
        <v>133</v>
      </c>
      <c r="G85" s="7">
        <f t="shared" si="12"/>
        <v>127</v>
      </c>
      <c r="H85" s="8">
        <f t="shared" si="11"/>
        <v>11358083</v>
      </c>
      <c r="I85" s="9">
        <v>0</v>
      </c>
      <c r="J85" s="9">
        <v>0</v>
      </c>
      <c r="K85" s="9">
        <v>1</v>
      </c>
      <c r="L85" s="9">
        <v>2</v>
      </c>
      <c r="M85" s="9">
        <v>1</v>
      </c>
      <c r="N85" s="9">
        <v>0</v>
      </c>
      <c r="O85" s="9">
        <v>1</v>
      </c>
      <c r="P85" s="9">
        <v>2</v>
      </c>
      <c r="Q85" s="9">
        <v>1</v>
      </c>
      <c r="R85" s="9">
        <v>2</v>
      </c>
      <c r="S85" s="9">
        <v>2</v>
      </c>
      <c r="T85" s="10">
        <f t="shared" si="10"/>
        <v>12</v>
      </c>
    </row>
    <row r="86" spans="1:20" ht="30" customHeight="1" x14ac:dyDescent="0.25">
      <c r="A86" s="3" t="s">
        <v>11</v>
      </c>
      <c r="B86" s="4" t="str">
        <f t="shared" si="12"/>
        <v xml:space="preserve">ГБОУ СОШ №358 </v>
      </c>
      <c r="C86" s="5">
        <f t="shared" si="12"/>
        <v>11358</v>
      </c>
      <c r="D86" s="5" t="str">
        <f t="shared" si="12"/>
        <v>СОШ</v>
      </c>
      <c r="E86" s="11" t="str">
        <f t="shared" si="12"/>
        <v>5г</v>
      </c>
      <c r="F86" s="7">
        <f t="shared" si="12"/>
        <v>133</v>
      </c>
      <c r="G86" s="7">
        <f t="shared" si="12"/>
        <v>127</v>
      </c>
      <c r="H86" s="8">
        <f t="shared" si="11"/>
        <v>11358084</v>
      </c>
      <c r="I86" s="9">
        <v>2</v>
      </c>
      <c r="J86" s="9">
        <v>1</v>
      </c>
      <c r="K86" s="9">
        <v>1</v>
      </c>
      <c r="L86" s="9">
        <v>2</v>
      </c>
      <c r="M86" s="9">
        <v>0</v>
      </c>
      <c r="N86" s="9">
        <v>1</v>
      </c>
      <c r="O86" s="9">
        <v>1</v>
      </c>
      <c r="P86" s="9">
        <v>2</v>
      </c>
      <c r="Q86" s="9">
        <v>0</v>
      </c>
      <c r="R86" s="9">
        <v>2</v>
      </c>
      <c r="S86" s="9">
        <v>2</v>
      </c>
      <c r="T86" s="10">
        <f t="shared" si="10"/>
        <v>14</v>
      </c>
    </row>
    <row r="87" spans="1:20" ht="30" customHeight="1" x14ac:dyDescent="0.25">
      <c r="A87" s="3" t="s">
        <v>11</v>
      </c>
      <c r="B87" s="4" t="str">
        <f t="shared" si="12"/>
        <v xml:space="preserve">ГБОУ СОШ №358 </v>
      </c>
      <c r="C87" s="5">
        <f t="shared" si="12"/>
        <v>11358</v>
      </c>
      <c r="D87" s="5" t="str">
        <f t="shared" si="12"/>
        <v>СОШ</v>
      </c>
      <c r="E87" s="11" t="str">
        <f t="shared" si="12"/>
        <v>5г</v>
      </c>
      <c r="F87" s="7">
        <f t="shared" si="12"/>
        <v>133</v>
      </c>
      <c r="G87" s="7">
        <f t="shared" si="12"/>
        <v>127</v>
      </c>
      <c r="H87" s="8">
        <f t="shared" si="11"/>
        <v>11358085</v>
      </c>
      <c r="I87" s="9">
        <v>0</v>
      </c>
      <c r="J87" s="9">
        <v>1</v>
      </c>
      <c r="K87" s="9">
        <v>0</v>
      </c>
      <c r="L87" s="9">
        <v>2</v>
      </c>
      <c r="M87" s="9">
        <v>2</v>
      </c>
      <c r="N87" s="9">
        <v>1</v>
      </c>
      <c r="O87" s="9">
        <v>1</v>
      </c>
      <c r="P87" s="9">
        <v>2</v>
      </c>
      <c r="Q87" s="9">
        <v>1</v>
      </c>
      <c r="R87" s="9">
        <v>0</v>
      </c>
      <c r="S87" s="9">
        <v>2</v>
      </c>
      <c r="T87" s="10">
        <f t="shared" si="10"/>
        <v>12</v>
      </c>
    </row>
    <row r="88" spans="1:20" ht="30" customHeight="1" x14ac:dyDescent="0.25">
      <c r="A88" s="3" t="s">
        <v>11</v>
      </c>
      <c r="B88" s="4" t="str">
        <f t="shared" si="12"/>
        <v xml:space="preserve">ГБОУ СОШ №358 </v>
      </c>
      <c r="C88" s="5">
        <f t="shared" si="12"/>
        <v>11358</v>
      </c>
      <c r="D88" s="5" t="str">
        <f t="shared" si="12"/>
        <v>СОШ</v>
      </c>
      <c r="E88" s="11" t="str">
        <f t="shared" si="12"/>
        <v>5г</v>
      </c>
      <c r="F88" s="7">
        <f t="shared" si="12"/>
        <v>133</v>
      </c>
      <c r="G88" s="7">
        <f t="shared" si="12"/>
        <v>127</v>
      </c>
      <c r="H88" s="8">
        <f t="shared" si="11"/>
        <v>11358086</v>
      </c>
      <c r="I88" s="9">
        <v>2</v>
      </c>
      <c r="J88" s="9">
        <v>2</v>
      </c>
      <c r="K88" s="9">
        <v>1</v>
      </c>
      <c r="L88" s="9">
        <v>2</v>
      </c>
      <c r="M88" s="9">
        <v>1</v>
      </c>
      <c r="N88" s="9">
        <v>1</v>
      </c>
      <c r="O88" s="9">
        <v>1</v>
      </c>
      <c r="P88" s="9">
        <v>2</v>
      </c>
      <c r="Q88" s="9">
        <v>2</v>
      </c>
      <c r="R88" s="9">
        <v>1</v>
      </c>
      <c r="S88" s="9">
        <v>2</v>
      </c>
      <c r="T88" s="10">
        <f t="shared" si="10"/>
        <v>17</v>
      </c>
    </row>
    <row r="89" spans="1:20" ht="30" customHeight="1" x14ac:dyDescent="0.25">
      <c r="A89" s="3" t="s">
        <v>11</v>
      </c>
      <c r="B89" s="4" t="str">
        <f t="shared" si="12"/>
        <v xml:space="preserve">ГБОУ СОШ №358 </v>
      </c>
      <c r="C89" s="5">
        <f t="shared" si="12"/>
        <v>11358</v>
      </c>
      <c r="D89" s="5" t="str">
        <f t="shared" si="12"/>
        <v>СОШ</v>
      </c>
      <c r="E89" s="11" t="str">
        <f t="shared" si="12"/>
        <v>5г</v>
      </c>
      <c r="F89" s="7">
        <f t="shared" si="12"/>
        <v>133</v>
      </c>
      <c r="G89" s="7">
        <f t="shared" si="12"/>
        <v>127</v>
      </c>
      <c r="H89" s="8">
        <f t="shared" si="11"/>
        <v>11358087</v>
      </c>
      <c r="I89" s="9">
        <v>2</v>
      </c>
      <c r="J89" s="9">
        <v>2</v>
      </c>
      <c r="K89" s="9">
        <v>0</v>
      </c>
      <c r="L89" s="9">
        <v>2</v>
      </c>
      <c r="M89" s="9">
        <v>1</v>
      </c>
      <c r="N89" s="9">
        <v>1</v>
      </c>
      <c r="O89" s="9">
        <v>1</v>
      </c>
      <c r="P89" s="9">
        <v>2</v>
      </c>
      <c r="Q89" s="9">
        <v>2</v>
      </c>
      <c r="R89" s="9">
        <v>0</v>
      </c>
      <c r="S89" s="9">
        <v>2</v>
      </c>
      <c r="T89" s="10">
        <f t="shared" si="10"/>
        <v>15</v>
      </c>
    </row>
    <row r="90" spans="1:20" ht="30" customHeight="1" x14ac:dyDescent="0.25">
      <c r="A90" s="3" t="s">
        <v>11</v>
      </c>
      <c r="B90" s="4" t="str">
        <f t="shared" si="12"/>
        <v xml:space="preserve">ГБОУ СОШ №358 </v>
      </c>
      <c r="C90" s="5">
        <f t="shared" si="12"/>
        <v>11358</v>
      </c>
      <c r="D90" s="5" t="str">
        <f t="shared" si="12"/>
        <v>СОШ</v>
      </c>
      <c r="E90" s="11" t="str">
        <f t="shared" si="12"/>
        <v>5г</v>
      </c>
      <c r="F90" s="7">
        <f t="shared" si="12"/>
        <v>133</v>
      </c>
      <c r="G90" s="7">
        <f t="shared" si="12"/>
        <v>127</v>
      </c>
      <c r="H90" s="8">
        <f t="shared" si="11"/>
        <v>11358088</v>
      </c>
      <c r="I90" s="9">
        <v>0</v>
      </c>
      <c r="J90" s="9">
        <v>0</v>
      </c>
      <c r="K90" s="9">
        <v>0</v>
      </c>
      <c r="L90" s="9">
        <v>2</v>
      </c>
      <c r="M90" s="9">
        <v>1</v>
      </c>
      <c r="N90" s="9">
        <v>1</v>
      </c>
      <c r="O90" s="9">
        <v>1</v>
      </c>
      <c r="P90" s="9">
        <v>2</v>
      </c>
      <c r="Q90" s="9">
        <v>2</v>
      </c>
      <c r="R90" s="9">
        <v>1</v>
      </c>
      <c r="S90" s="9">
        <v>1</v>
      </c>
      <c r="T90" s="10">
        <f t="shared" si="10"/>
        <v>11</v>
      </c>
    </row>
    <row r="91" spans="1:20" ht="30" customHeight="1" x14ac:dyDescent="0.25">
      <c r="A91" s="3" t="s">
        <v>11</v>
      </c>
      <c r="B91" s="4" t="str">
        <f t="shared" si="12"/>
        <v xml:space="preserve">ГБОУ СОШ №358 </v>
      </c>
      <c r="C91" s="5">
        <f t="shared" si="12"/>
        <v>11358</v>
      </c>
      <c r="D91" s="5" t="str">
        <f t="shared" si="12"/>
        <v>СОШ</v>
      </c>
      <c r="E91" s="11" t="str">
        <f t="shared" si="12"/>
        <v>5г</v>
      </c>
      <c r="F91" s="7">
        <f t="shared" si="12"/>
        <v>133</v>
      </c>
      <c r="G91" s="7">
        <f t="shared" si="12"/>
        <v>127</v>
      </c>
      <c r="H91" s="8">
        <f t="shared" si="11"/>
        <v>11358089</v>
      </c>
      <c r="I91" s="9">
        <v>0</v>
      </c>
      <c r="J91" s="9">
        <v>0</v>
      </c>
      <c r="K91" s="9">
        <v>1</v>
      </c>
      <c r="L91" s="9">
        <v>2</v>
      </c>
      <c r="M91" s="9">
        <v>1</v>
      </c>
      <c r="N91" s="9">
        <v>1</v>
      </c>
      <c r="O91" s="9">
        <v>0</v>
      </c>
      <c r="P91" s="9">
        <v>2</v>
      </c>
      <c r="Q91" s="9">
        <v>0</v>
      </c>
      <c r="R91" s="9">
        <v>2</v>
      </c>
      <c r="S91" s="9">
        <v>1</v>
      </c>
      <c r="T91" s="10">
        <f t="shared" si="10"/>
        <v>10</v>
      </c>
    </row>
    <row r="92" spans="1:20" ht="30" customHeight="1" x14ac:dyDescent="0.25">
      <c r="A92" s="3" t="s">
        <v>11</v>
      </c>
      <c r="B92" s="4" t="str">
        <f t="shared" si="12"/>
        <v xml:space="preserve">ГБОУ СОШ №358 </v>
      </c>
      <c r="C92" s="5">
        <f t="shared" si="12"/>
        <v>11358</v>
      </c>
      <c r="D92" s="5" t="str">
        <f t="shared" si="12"/>
        <v>СОШ</v>
      </c>
      <c r="E92" s="11" t="str">
        <f t="shared" si="12"/>
        <v>5г</v>
      </c>
      <c r="F92" s="7">
        <f t="shared" si="12"/>
        <v>133</v>
      </c>
      <c r="G92" s="7">
        <f t="shared" si="12"/>
        <v>127</v>
      </c>
      <c r="H92" s="8">
        <f t="shared" si="11"/>
        <v>11358090</v>
      </c>
      <c r="I92" s="9">
        <v>0</v>
      </c>
      <c r="J92" s="9">
        <v>0</v>
      </c>
      <c r="K92" s="9">
        <v>0</v>
      </c>
      <c r="L92" s="9">
        <v>2</v>
      </c>
      <c r="M92" s="9">
        <v>0</v>
      </c>
      <c r="N92" s="9">
        <v>1</v>
      </c>
      <c r="O92" s="9">
        <v>0</v>
      </c>
      <c r="P92" s="9">
        <v>2</v>
      </c>
      <c r="Q92" s="9">
        <v>1</v>
      </c>
      <c r="R92" s="9">
        <v>0</v>
      </c>
      <c r="S92" s="9">
        <v>2</v>
      </c>
      <c r="T92" s="10">
        <f t="shared" si="10"/>
        <v>8</v>
      </c>
    </row>
    <row r="93" spans="1:20" ht="30" customHeight="1" x14ac:dyDescent="0.25">
      <c r="A93" s="3" t="s">
        <v>11</v>
      </c>
      <c r="B93" s="4" t="str">
        <f t="shared" si="12"/>
        <v xml:space="preserve">ГБОУ СОШ №358 </v>
      </c>
      <c r="C93" s="5">
        <f t="shared" si="12"/>
        <v>11358</v>
      </c>
      <c r="D93" s="5" t="str">
        <f t="shared" si="12"/>
        <v>СОШ</v>
      </c>
      <c r="E93" s="11" t="str">
        <f t="shared" si="12"/>
        <v>5г</v>
      </c>
      <c r="F93" s="7">
        <f t="shared" si="12"/>
        <v>133</v>
      </c>
      <c r="G93" s="7">
        <f t="shared" si="12"/>
        <v>127</v>
      </c>
      <c r="H93" s="8">
        <f t="shared" si="11"/>
        <v>11358091</v>
      </c>
      <c r="I93" s="9">
        <v>0</v>
      </c>
      <c r="J93" s="9">
        <v>2</v>
      </c>
      <c r="K93" s="9">
        <v>0</v>
      </c>
      <c r="L93" s="9">
        <v>2</v>
      </c>
      <c r="M93" s="9">
        <v>1</v>
      </c>
      <c r="N93" s="9">
        <v>1</v>
      </c>
      <c r="O93" s="9">
        <v>1</v>
      </c>
      <c r="P93" s="9">
        <v>2</v>
      </c>
      <c r="Q93" s="9">
        <v>1</v>
      </c>
      <c r="R93" s="9">
        <v>0</v>
      </c>
      <c r="S93" s="9">
        <v>2</v>
      </c>
      <c r="T93" s="10">
        <f t="shared" si="10"/>
        <v>12</v>
      </c>
    </row>
    <row r="94" spans="1:20" ht="30" customHeight="1" x14ac:dyDescent="0.25">
      <c r="A94" s="3" t="s">
        <v>11</v>
      </c>
      <c r="B94" s="4" t="str">
        <f t="shared" si="12"/>
        <v xml:space="preserve">ГБОУ СОШ №358 </v>
      </c>
      <c r="C94" s="5">
        <f t="shared" si="12"/>
        <v>11358</v>
      </c>
      <c r="D94" s="5" t="str">
        <f t="shared" si="12"/>
        <v>СОШ</v>
      </c>
      <c r="E94" s="11" t="str">
        <f t="shared" si="12"/>
        <v>5г</v>
      </c>
      <c r="F94" s="7">
        <f t="shared" si="12"/>
        <v>133</v>
      </c>
      <c r="G94" s="7">
        <f t="shared" si="12"/>
        <v>127</v>
      </c>
      <c r="H94" s="8">
        <f t="shared" si="11"/>
        <v>11358092</v>
      </c>
      <c r="I94" s="9">
        <v>2</v>
      </c>
      <c r="J94" s="9">
        <v>2</v>
      </c>
      <c r="K94" s="9">
        <v>1</v>
      </c>
      <c r="L94" s="9">
        <v>2</v>
      </c>
      <c r="M94" s="9">
        <v>1</v>
      </c>
      <c r="N94" s="9">
        <v>0</v>
      </c>
      <c r="O94" s="9">
        <v>0</v>
      </c>
      <c r="P94" s="9">
        <v>2</v>
      </c>
      <c r="Q94" s="9">
        <v>0</v>
      </c>
      <c r="R94" s="9">
        <v>1</v>
      </c>
      <c r="S94" s="9">
        <v>2</v>
      </c>
      <c r="T94" s="10">
        <f t="shared" si="10"/>
        <v>13</v>
      </c>
    </row>
    <row r="95" spans="1:20" ht="30" customHeight="1" x14ac:dyDescent="0.25">
      <c r="A95" s="3" t="s">
        <v>11</v>
      </c>
      <c r="B95" s="4" t="str">
        <f t="shared" si="12"/>
        <v xml:space="preserve">ГБОУ СОШ №358 </v>
      </c>
      <c r="C95" s="5">
        <f t="shared" si="12"/>
        <v>11358</v>
      </c>
      <c r="D95" s="5" t="str">
        <f t="shared" si="12"/>
        <v>СОШ</v>
      </c>
      <c r="E95" s="11" t="str">
        <f t="shared" si="12"/>
        <v>5г</v>
      </c>
      <c r="F95" s="7">
        <f t="shared" si="12"/>
        <v>133</v>
      </c>
      <c r="G95" s="7">
        <f t="shared" si="12"/>
        <v>127</v>
      </c>
      <c r="H95" s="8">
        <f t="shared" si="11"/>
        <v>11358093</v>
      </c>
      <c r="I95" s="9">
        <v>0</v>
      </c>
      <c r="J95" s="9">
        <v>0</v>
      </c>
      <c r="K95" s="9">
        <v>0</v>
      </c>
      <c r="L95" s="9">
        <v>2</v>
      </c>
      <c r="M95" s="9">
        <v>0</v>
      </c>
      <c r="N95" s="9">
        <v>1</v>
      </c>
      <c r="O95" s="9">
        <v>1</v>
      </c>
      <c r="P95" s="9">
        <v>2</v>
      </c>
      <c r="Q95" s="9">
        <v>2</v>
      </c>
      <c r="R95" s="9">
        <v>0</v>
      </c>
      <c r="S95" s="9">
        <v>2</v>
      </c>
      <c r="T95" s="10">
        <f t="shared" si="10"/>
        <v>10</v>
      </c>
    </row>
    <row r="96" spans="1:20" ht="30" customHeight="1" x14ac:dyDescent="0.25">
      <c r="A96" s="3" t="s">
        <v>11</v>
      </c>
      <c r="B96" s="4" t="str">
        <f t="shared" si="12"/>
        <v xml:space="preserve">ГБОУ СОШ №358 </v>
      </c>
      <c r="C96" s="5">
        <f t="shared" si="12"/>
        <v>11358</v>
      </c>
      <c r="D96" s="5" t="str">
        <f t="shared" si="12"/>
        <v>СОШ</v>
      </c>
      <c r="E96" s="11" t="str">
        <f t="shared" si="12"/>
        <v>5г</v>
      </c>
      <c r="F96" s="7">
        <f t="shared" si="12"/>
        <v>133</v>
      </c>
      <c r="G96" s="7">
        <f t="shared" si="12"/>
        <v>127</v>
      </c>
      <c r="H96" s="8">
        <f t="shared" si="11"/>
        <v>11358094</v>
      </c>
      <c r="I96" s="9">
        <v>0</v>
      </c>
      <c r="J96" s="9">
        <v>0</v>
      </c>
      <c r="K96" s="9">
        <v>0</v>
      </c>
      <c r="L96" s="9">
        <v>1</v>
      </c>
      <c r="M96" s="9">
        <v>0</v>
      </c>
      <c r="N96" s="9">
        <v>0</v>
      </c>
      <c r="O96" s="9">
        <v>0</v>
      </c>
      <c r="P96" s="9">
        <v>1</v>
      </c>
      <c r="Q96" s="9">
        <v>1</v>
      </c>
      <c r="R96" s="9">
        <v>0</v>
      </c>
      <c r="S96" s="9">
        <v>1</v>
      </c>
      <c r="T96" s="10">
        <f t="shared" si="10"/>
        <v>4</v>
      </c>
    </row>
    <row r="97" spans="1:20" ht="30" customHeight="1" x14ac:dyDescent="0.25">
      <c r="A97" s="3" t="s">
        <v>11</v>
      </c>
      <c r="B97" s="4" t="str">
        <f t="shared" si="12"/>
        <v xml:space="preserve">ГБОУ СОШ №358 </v>
      </c>
      <c r="C97" s="5">
        <f t="shared" si="12"/>
        <v>11358</v>
      </c>
      <c r="D97" s="5" t="str">
        <f t="shared" si="12"/>
        <v>СОШ</v>
      </c>
      <c r="E97" s="11" t="str">
        <f t="shared" si="12"/>
        <v>5г</v>
      </c>
      <c r="F97" s="7">
        <f t="shared" si="12"/>
        <v>133</v>
      </c>
      <c r="G97" s="7">
        <f t="shared" si="12"/>
        <v>127</v>
      </c>
      <c r="H97" s="8">
        <f t="shared" si="11"/>
        <v>11358095</v>
      </c>
      <c r="I97" s="9">
        <v>0</v>
      </c>
      <c r="J97" s="9">
        <v>0</v>
      </c>
      <c r="K97" s="9">
        <v>1</v>
      </c>
      <c r="L97" s="9">
        <v>2</v>
      </c>
      <c r="M97" s="9">
        <v>1</v>
      </c>
      <c r="N97" s="9">
        <v>0</v>
      </c>
      <c r="O97" s="9">
        <v>0</v>
      </c>
      <c r="P97" s="9">
        <v>2</v>
      </c>
      <c r="Q97" s="9">
        <v>0</v>
      </c>
      <c r="R97" s="9">
        <v>1</v>
      </c>
      <c r="S97" s="9">
        <v>2</v>
      </c>
      <c r="T97" s="10">
        <f t="shared" si="10"/>
        <v>9</v>
      </c>
    </row>
    <row r="98" spans="1:20" ht="30" customHeight="1" x14ac:dyDescent="0.25">
      <c r="A98" s="3" t="s">
        <v>11</v>
      </c>
      <c r="B98" s="4" t="str">
        <f t="shared" si="12"/>
        <v xml:space="preserve">ГБОУ СОШ №358 </v>
      </c>
      <c r="C98" s="5">
        <f t="shared" si="12"/>
        <v>11358</v>
      </c>
      <c r="D98" s="5" t="str">
        <f t="shared" si="12"/>
        <v>СОШ</v>
      </c>
      <c r="E98" s="11" t="str">
        <f t="shared" si="12"/>
        <v>5г</v>
      </c>
      <c r="F98" s="7">
        <f t="shared" si="12"/>
        <v>133</v>
      </c>
      <c r="G98" s="7">
        <f t="shared" si="12"/>
        <v>127</v>
      </c>
      <c r="H98" s="8">
        <f t="shared" si="11"/>
        <v>11358096</v>
      </c>
      <c r="I98" s="9">
        <v>0</v>
      </c>
      <c r="J98" s="9">
        <v>1</v>
      </c>
      <c r="K98" s="9">
        <v>1</v>
      </c>
      <c r="L98" s="9">
        <v>2</v>
      </c>
      <c r="M98" s="9">
        <v>1</v>
      </c>
      <c r="N98" s="9">
        <v>1</v>
      </c>
      <c r="O98" s="9">
        <v>1</v>
      </c>
      <c r="P98" s="9">
        <v>2</v>
      </c>
      <c r="Q98" s="9">
        <v>2</v>
      </c>
      <c r="R98" s="9">
        <v>2</v>
      </c>
      <c r="S98" s="9">
        <v>2</v>
      </c>
      <c r="T98" s="10">
        <f t="shared" si="10"/>
        <v>15</v>
      </c>
    </row>
    <row r="99" spans="1:20" ht="30" customHeight="1" x14ac:dyDescent="0.25">
      <c r="A99" s="3" t="s">
        <v>11</v>
      </c>
      <c r="B99" s="4" t="str">
        <f t="shared" si="12"/>
        <v xml:space="preserve">ГБОУ СОШ №358 </v>
      </c>
      <c r="C99" s="5">
        <f t="shared" si="12"/>
        <v>11358</v>
      </c>
      <c r="D99" s="5" t="str">
        <f t="shared" si="12"/>
        <v>СОШ</v>
      </c>
      <c r="E99" s="11" t="str">
        <f t="shared" si="12"/>
        <v>5г</v>
      </c>
      <c r="F99" s="7">
        <f t="shared" si="12"/>
        <v>133</v>
      </c>
      <c r="G99" s="7">
        <f t="shared" si="12"/>
        <v>127</v>
      </c>
      <c r="H99" s="8">
        <f t="shared" si="11"/>
        <v>11358097</v>
      </c>
      <c r="I99" s="9">
        <v>0</v>
      </c>
      <c r="J99" s="9">
        <v>0</v>
      </c>
      <c r="K99" s="9">
        <v>0</v>
      </c>
      <c r="L99" s="9">
        <v>1</v>
      </c>
      <c r="M99" s="9">
        <v>0</v>
      </c>
      <c r="N99" s="9">
        <v>1</v>
      </c>
      <c r="O99" s="9">
        <v>1</v>
      </c>
      <c r="P99" s="9">
        <v>1</v>
      </c>
      <c r="Q99" s="9">
        <v>0</v>
      </c>
      <c r="R99" s="9">
        <v>0</v>
      </c>
      <c r="S99" s="9">
        <v>0</v>
      </c>
      <c r="T99" s="10">
        <f t="shared" si="10"/>
        <v>4</v>
      </c>
    </row>
    <row r="100" spans="1:20" ht="30" customHeight="1" x14ac:dyDescent="0.25">
      <c r="A100" s="3" t="s">
        <v>11</v>
      </c>
      <c r="B100" s="4" t="str">
        <f t="shared" ref="B100:G115" si="13">B99</f>
        <v xml:space="preserve">ГБОУ СОШ №358 </v>
      </c>
      <c r="C100" s="5">
        <f t="shared" si="13"/>
        <v>11358</v>
      </c>
      <c r="D100" s="5" t="str">
        <f t="shared" si="13"/>
        <v>СОШ</v>
      </c>
      <c r="E100" s="11" t="str">
        <f t="shared" si="13"/>
        <v>5г</v>
      </c>
      <c r="F100" s="7">
        <f t="shared" si="13"/>
        <v>133</v>
      </c>
      <c r="G100" s="7">
        <f t="shared" si="13"/>
        <v>127</v>
      </c>
      <c r="H100" s="8">
        <f t="shared" si="11"/>
        <v>11358098</v>
      </c>
      <c r="I100" s="9">
        <v>0</v>
      </c>
      <c r="J100" s="9">
        <v>2</v>
      </c>
      <c r="K100" s="9">
        <v>0</v>
      </c>
      <c r="L100" s="9">
        <v>2</v>
      </c>
      <c r="M100" s="9">
        <v>1</v>
      </c>
      <c r="N100" s="9">
        <v>1</v>
      </c>
      <c r="O100" s="9">
        <v>0</v>
      </c>
      <c r="P100" s="9">
        <v>1</v>
      </c>
      <c r="Q100" s="9">
        <v>0</v>
      </c>
      <c r="R100" s="9">
        <v>0</v>
      </c>
      <c r="S100" s="9">
        <v>2</v>
      </c>
      <c r="T100" s="10">
        <f t="shared" si="10"/>
        <v>9</v>
      </c>
    </row>
    <row r="101" spans="1:20" ht="30" customHeight="1" x14ac:dyDescent="0.25">
      <c r="A101" s="3" t="s">
        <v>11</v>
      </c>
      <c r="B101" s="4" t="str">
        <f t="shared" si="13"/>
        <v xml:space="preserve">ГБОУ СОШ №358 </v>
      </c>
      <c r="C101" s="5">
        <f t="shared" si="13"/>
        <v>11358</v>
      </c>
      <c r="D101" s="5" t="str">
        <f t="shared" si="13"/>
        <v>СОШ</v>
      </c>
      <c r="E101" s="11" t="str">
        <f t="shared" si="13"/>
        <v>5г</v>
      </c>
      <c r="F101" s="7">
        <f t="shared" si="13"/>
        <v>133</v>
      </c>
      <c r="G101" s="7">
        <f t="shared" si="13"/>
        <v>127</v>
      </c>
      <c r="H101" s="8">
        <f t="shared" si="11"/>
        <v>11358099</v>
      </c>
      <c r="I101" s="9">
        <v>0</v>
      </c>
      <c r="J101" s="9">
        <v>1</v>
      </c>
      <c r="K101" s="9">
        <v>1</v>
      </c>
      <c r="L101" s="9">
        <v>2</v>
      </c>
      <c r="M101" s="9">
        <v>2</v>
      </c>
      <c r="N101" s="9">
        <v>0</v>
      </c>
      <c r="O101" s="9">
        <v>0</v>
      </c>
      <c r="P101" s="9">
        <v>2</v>
      </c>
      <c r="Q101" s="9">
        <v>2</v>
      </c>
      <c r="R101" s="9">
        <v>1</v>
      </c>
      <c r="S101" s="9">
        <v>1</v>
      </c>
      <c r="T101" s="10">
        <f t="shared" si="10"/>
        <v>12</v>
      </c>
    </row>
    <row r="102" spans="1:20" ht="30" customHeight="1" x14ac:dyDescent="0.25">
      <c r="A102" s="3" t="s">
        <v>11</v>
      </c>
      <c r="B102" s="4" t="str">
        <f t="shared" si="13"/>
        <v xml:space="preserve">ГБОУ СОШ №358 </v>
      </c>
      <c r="C102" s="5">
        <f t="shared" si="13"/>
        <v>11358</v>
      </c>
      <c r="D102" s="5" t="str">
        <f t="shared" si="13"/>
        <v>СОШ</v>
      </c>
      <c r="E102" s="11" t="str">
        <f t="shared" si="13"/>
        <v>5г</v>
      </c>
      <c r="F102" s="7">
        <f t="shared" si="13"/>
        <v>133</v>
      </c>
      <c r="G102" s="7">
        <f t="shared" si="13"/>
        <v>127</v>
      </c>
      <c r="H102" s="8">
        <f t="shared" si="11"/>
        <v>11358100</v>
      </c>
      <c r="I102" s="9">
        <v>0</v>
      </c>
      <c r="J102" s="9">
        <v>1</v>
      </c>
      <c r="K102" s="9">
        <v>0</v>
      </c>
      <c r="L102" s="9">
        <v>2</v>
      </c>
      <c r="M102" s="9">
        <v>0</v>
      </c>
      <c r="N102" s="9">
        <v>1</v>
      </c>
      <c r="O102" s="9">
        <v>1</v>
      </c>
      <c r="P102" s="9">
        <v>2</v>
      </c>
      <c r="Q102" s="9">
        <v>1</v>
      </c>
      <c r="R102" s="9">
        <v>0</v>
      </c>
      <c r="S102" s="9">
        <v>2</v>
      </c>
      <c r="T102" s="10">
        <f t="shared" si="10"/>
        <v>10</v>
      </c>
    </row>
    <row r="103" spans="1:20" ht="30" customHeight="1" x14ac:dyDescent="0.25">
      <c r="A103" s="3" t="s">
        <v>11</v>
      </c>
      <c r="B103" s="4" t="str">
        <f t="shared" si="13"/>
        <v xml:space="preserve">ГБОУ СОШ №358 </v>
      </c>
      <c r="C103" s="5">
        <f t="shared" si="13"/>
        <v>11358</v>
      </c>
      <c r="D103" s="5" t="str">
        <f t="shared" si="13"/>
        <v>СОШ</v>
      </c>
      <c r="E103" s="11" t="str">
        <f t="shared" si="13"/>
        <v>5г</v>
      </c>
      <c r="F103" s="7">
        <f t="shared" si="13"/>
        <v>133</v>
      </c>
      <c r="G103" s="7">
        <f t="shared" si="13"/>
        <v>127</v>
      </c>
      <c r="H103" s="8">
        <f t="shared" si="11"/>
        <v>11358101</v>
      </c>
      <c r="I103" s="9">
        <v>2</v>
      </c>
      <c r="J103" s="9">
        <v>1</v>
      </c>
      <c r="K103" s="9">
        <v>0</v>
      </c>
      <c r="L103" s="9">
        <v>2</v>
      </c>
      <c r="M103" s="9">
        <v>1</v>
      </c>
      <c r="N103" s="9">
        <v>0</v>
      </c>
      <c r="O103" s="9">
        <v>0</v>
      </c>
      <c r="P103" s="9">
        <v>0</v>
      </c>
      <c r="Q103" s="9">
        <v>0</v>
      </c>
      <c r="R103" s="9">
        <v>0</v>
      </c>
      <c r="S103" s="9">
        <v>1</v>
      </c>
      <c r="T103" s="10">
        <f t="shared" si="10"/>
        <v>7</v>
      </c>
    </row>
    <row r="104" spans="1:20" ht="30" customHeight="1" x14ac:dyDescent="0.25">
      <c r="A104" s="3" t="s">
        <v>11</v>
      </c>
      <c r="B104" s="4" t="str">
        <f t="shared" si="13"/>
        <v xml:space="preserve">ГБОУ СОШ №358 </v>
      </c>
      <c r="C104" s="5">
        <f t="shared" si="13"/>
        <v>11358</v>
      </c>
      <c r="D104" s="5" t="str">
        <f t="shared" si="13"/>
        <v>СОШ</v>
      </c>
      <c r="E104" s="11" t="str">
        <f t="shared" si="13"/>
        <v>5г</v>
      </c>
      <c r="F104" s="7">
        <f t="shared" si="13"/>
        <v>133</v>
      </c>
      <c r="G104" s="7">
        <f t="shared" si="13"/>
        <v>127</v>
      </c>
      <c r="H104" s="8">
        <f t="shared" si="11"/>
        <v>11358102</v>
      </c>
      <c r="I104" s="9">
        <v>0</v>
      </c>
      <c r="J104" s="9">
        <v>2</v>
      </c>
      <c r="K104" s="9">
        <v>1</v>
      </c>
      <c r="L104" s="9">
        <v>1</v>
      </c>
      <c r="M104" s="9">
        <v>0</v>
      </c>
      <c r="N104" s="9">
        <v>1</v>
      </c>
      <c r="O104" s="9">
        <v>1</v>
      </c>
      <c r="P104" s="9">
        <v>2</v>
      </c>
      <c r="Q104" s="9">
        <v>0</v>
      </c>
      <c r="R104" s="9">
        <v>0</v>
      </c>
      <c r="S104" s="9">
        <v>1</v>
      </c>
      <c r="T104" s="10">
        <f t="shared" si="10"/>
        <v>9</v>
      </c>
    </row>
    <row r="105" spans="1:20" ht="30" customHeight="1" x14ac:dyDescent="0.25">
      <c r="A105" s="3" t="s">
        <v>11</v>
      </c>
      <c r="B105" s="4" t="str">
        <f t="shared" si="13"/>
        <v xml:space="preserve">ГБОУ СОШ №358 </v>
      </c>
      <c r="C105" s="5">
        <f t="shared" si="13"/>
        <v>11358</v>
      </c>
      <c r="D105" s="5" t="str">
        <f t="shared" si="13"/>
        <v>СОШ</v>
      </c>
      <c r="E105" s="11" t="str">
        <f t="shared" si="13"/>
        <v>5г</v>
      </c>
      <c r="F105" s="7">
        <f t="shared" si="13"/>
        <v>133</v>
      </c>
      <c r="G105" s="7">
        <f t="shared" si="13"/>
        <v>127</v>
      </c>
      <c r="H105" s="8">
        <f t="shared" si="11"/>
        <v>11358103</v>
      </c>
      <c r="I105" s="9">
        <v>0</v>
      </c>
      <c r="J105" s="9">
        <v>0</v>
      </c>
      <c r="K105" s="9">
        <v>0</v>
      </c>
      <c r="L105" s="9">
        <v>1</v>
      </c>
      <c r="M105" s="9">
        <v>1</v>
      </c>
      <c r="N105" s="9">
        <v>1</v>
      </c>
      <c r="O105" s="9">
        <v>0</v>
      </c>
      <c r="P105" s="9">
        <v>1</v>
      </c>
      <c r="Q105" s="9">
        <v>1</v>
      </c>
      <c r="R105" s="9">
        <v>0</v>
      </c>
      <c r="S105" s="9">
        <v>2</v>
      </c>
      <c r="T105" s="10">
        <f t="shared" si="10"/>
        <v>7</v>
      </c>
    </row>
    <row r="106" spans="1:20" ht="30" customHeight="1" x14ac:dyDescent="0.25">
      <c r="A106" s="3" t="s">
        <v>11</v>
      </c>
      <c r="B106" s="4" t="str">
        <f t="shared" si="13"/>
        <v xml:space="preserve">ГБОУ СОШ №358 </v>
      </c>
      <c r="C106" s="5">
        <f t="shared" si="13"/>
        <v>11358</v>
      </c>
      <c r="D106" s="5" t="str">
        <f t="shared" si="13"/>
        <v>СОШ</v>
      </c>
      <c r="E106" s="11" t="str">
        <f t="shared" si="13"/>
        <v>5г</v>
      </c>
      <c r="F106" s="7">
        <f t="shared" si="13"/>
        <v>133</v>
      </c>
      <c r="G106" s="7">
        <f t="shared" si="13"/>
        <v>127</v>
      </c>
      <c r="H106" s="8">
        <f t="shared" si="11"/>
        <v>11358104</v>
      </c>
      <c r="I106" s="9">
        <v>0</v>
      </c>
      <c r="J106" s="9">
        <v>0</v>
      </c>
      <c r="K106" s="9">
        <v>0</v>
      </c>
      <c r="L106" s="9">
        <v>2</v>
      </c>
      <c r="M106" s="9">
        <v>0</v>
      </c>
      <c r="N106" s="9">
        <v>0</v>
      </c>
      <c r="O106" s="9">
        <v>0</v>
      </c>
      <c r="P106" s="9">
        <v>1</v>
      </c>
      <c r="Q106" s="9">
        <v>2</v>
      </c>
      <c r="R106" s="9">
        <v>2</v>
      </c>
      <c r="S106" s="9">
        <v>1</v>
      </c>
      <c r="T106" s="10">
        <f t="shared" si="10"/>
        <v>8</v>
      </c>
    </row>
    <row r="107" spans="1:20" ht="30" customHeight="1" x14ac:dyDescent="0.25">
      <c r="A107" s="3" t="s">
        <v>11</v>
      </c>
      <c r="B107" s="4" t="str">
        <f t="shared" si="13"/>
        <v xml:space="preserve">ГБОУ СОШ №358 </v>
      </c>
      <c r="C107" s="5">
        <f t="shared" si="13"/>
        <v>11358</v>
      </c>
      <c r="D107" s="5" t="str">
        <f t="shared" si="13"/>
        <v>СОШ</v>
      </c>
      <c r="E107" s="11" t="str">
        <f t="shared" si="13"/>
        <v>5г</v>
      </c>
      <c r="F107" s="7">
        <f t="shared" si="13"/>
        <v>133</v>
      </c>
      <c r="G107" s="7">
        <f t="shared" si="13"/>
        <v>127</v>
      </c>
      <c r="H107" s="8">
        <f t="shared" si="11"/>
        <v>11358105</v>
      </c>
      <c r="I107" s="9">
        <v>2</v>
      </c>
      <c r="J107" s="9">
        <v>2</v>
      </c>
      <c r="K107" s="9">
        <v>1</v>
      </c>
      <c r="L107" s="9">
        <v>2</v>
      </c>
      <c r="M107" s="9">
        <v>1</v>
      </c>
      <c r="N107" s="9">
        <v>1</v>
      </c>
      <c r="O107" s="9">
        <v>1</v>
      </c>
      <c r="P107" s="9">
        <v>2</v>
      </c>
      <c r="Q107" s="9">
        <v>2</v>
      </c>
      <c r="R107" s="9">
        <v>2</v>
      </c>
      <c r="S107" s="9">
        <v>2</v>
      </c>
      <c r="T107" s="10">
        <f t="shared" si="10"/>
        <v>18</v>
      </c>
    </row>
    <row r="108" spans="1:20" ht="30" customHeight="1" x14ac:dyDescent="0.25">
      <c r="A108" s="3" t="s">
        <v>11</v>
      </c>
      <c r="B108" s="4" t="str">
        <f t="shared" si="13"/>
        <v xml:space="preserve">ГБОУ СОШ №358 </v>
      </c>
      <c r="C108" s="5">
        <f t="shared" si="13"/>
        <v>11358</v>
      </c>
      <c r="D108" s="5" t="str">
        <f t="shared" si="13"/>
        <v>СОШ</v>
      </c>
      <c r="E108" s="11" t="str">
        <f t="shared" si="13"/>
        <v>5г</v>
      </c>
      <c r="F108" s="7">
        <f t="shared" si="13"/>
        <v>133</v>
      </c>
      <c r="G108" s="7">
        <f t="shared" si="13"/>
        <v>127</v>
      </c>
      <c r="H108" s="8">
        <f t="shared" si="11"/>
        <v>11358106</v>
      </c>
      <c r="I108" s="9">
        <v>0</v>
      </c>
      <c r="J108" s="9">
        <v>0</v>
      </c>
      <c r="K108" s="9">
        <v>0</v>
      </c>
      <c r="L108" s="9">
        <v>2</v>
      </c>
      <c r="M108" s="9">
        <v>1</v>
      </c>
      <c r="N108" s="9">
        <v>0</v>
      </c>
      <c r="O108" s="9">
        <v>0</v>
      </c>
      <c r="P108" s="9">
        <v>1</v>
      </c>
      <c r="Q108" s="9">
        <v>0</v>
      </c>
      <c r="R108" s="9">
        <v>0</v>
      </c>
      <c r="S108" s="9">
        <v>2</v>
      </c>
      <c r="T108" s="10">
        <f t="shared" si="10"/>
        <v>6</v>
      </c>
    </row>
    <row r="109" spans="1:20" ht="30" customHeight="1" x14ac:dyDescent="0.25">
      <c r="A109" s="3" t="s">
        <v>11</v>
      </c>
      <c r="B109" s="4" t="str">
        <f t="shared" si="13"/>
        <v xml:space="preserve">ГБОУ СОШ №358 </v>
      </c>
      <c r="C109" s="5">
        <f t="shared" si="13"/>
        <v>11358</v>
      </c>
      <c r="D109" s="5" t="str">
        <f t="shared" si="13"/>
        <v>СОШ</v>
      </c>
      <c r="E109" s="11" t="str">
        <f t="shared" si="13"/>
        <v>5г</v>
      </c>
      <c r="F109" s="7">
        <f t="shared" si="13"/>
        <v>133</v>
      </c>
      <c r="G109" s="7">
        <f t="shared" si="13"/>
        <v>127</v>
      </c>
      <c r="H109" s="8">
        <f t="shared" si="11"/>
        <v>11358107</v>
      </c>
      <c r="I109" s="9">
        <v>0</v>
      </c>
      <c r="J109" s="9">
        <v>2</v>
      </c>
      <c r="K109" s="9">
        <v>1</v>
      </c>
      <c r="L109" s="9">
        <v>2</v>
      </c>
      <c r="M109" s="9">
        <v>0</v>
      </c>
      <c r="N109" s="9">
        <v>0</v>
      </c>
      <c r="O109" s="9">
        <v>1</v>
      </c>
      <c r="P109" s="9">
        <v>2</v>
      </c>
      <c r="Q109" s="9">
        <v>1</v>
      </c>
      <c r="R109" s="9">
        <v>0</v>
      </c>
      <c r="S109" s="9">
        <v>2</v>
      </c>
      <c r="T109" s="10">
        <f t="shared" si="10"/>
        <v>11</v>
      </c>
    </row>
    <row r="110" spans="1:20" ht="30" customHeight="1" x14ac:dyDescent="0.25">
      <c r="A110" s="3" t="s">
        <v>11</v>
      </c>
      <c r="B110" s="4" t="str">
        <f t="shared" si="13"/>
        <v xml:space="preserve">ГБОУ СОШ №358 </v>
      </c>
      <c r="C110" s="5">
        <f t="shared" si="13"/>
        <v>11358</v>
      </c>
      <c r="D110" s="5" t="str">
        <f t="shared" si="13"/>
        <v>СОШ</v>
      </c>
      <c r="E110" s="13" t="s">
        <v>31</v>
      </c>
      <c r="F110" s="7">
        <f t="shared" si="13"/>
        <v>133</v>
      </c>
      <c r="G110" s="7">
        <f t="shared" si="13"/>
        <v>127</v>
      </c>
      <c r="H110" s="8">
        <f t="shared" si="11"/>
        <v>11358108</v>
      </c>
      <c r="I110" s="9">
        <v>2</v>
      </c>
      <c r="J110" s="9">
        <v>0</v>
      </c>
      <c r="K110" s="9">
        <v>1</v>
      </c>
      <c r="L110" s="9">
        <v>1</v>
      </c>
      <c r="M110" s="9">
        <v>1</v>
      </c>
      <c r="N110" s="9">
        <v>1</v>
      </c>
      <c r="O110" s="9">
        <v>0</v>
      </c>
      <c r="P110" s="9">
        <v>2</v>
      </c>
      <c r="Q110" s="9">
        <v>1</v>
      </c>
      <c r="R110" s="9">
        <v>1</v>
      </c>
      <c r="S110" s="9">
        <v>0</v>
      </c>
      <c r="T110" s="10">
        <f t="shared" si="10"/>
        <v>10</v>
      </c>
    </row>
    <row r="111" spans="1:20" ht="30" customHeight="1" x14ac:dyDescent="0.25">
      <c r="A111" s="3" t="s">
        <v>11</v>
      </c>
      <c r="B111" s="4" t="str">
        <f t="shared" si="13"/>
        <v xml:space="preserve">ГБОУ СОШ №358 </v>
      </c>
      <c r="C111" s="5">
        <f t="shared" si="13"/>
        <v>11358</v>
      </c>
      <c r="D111" s="5" t="str">
        <f t="shared" si="13"/>
        <v>СОШ</v>
      </c>
      <c r="E111" s="11" t="str">
        <f t="shared" si="13"/>
        <v>5с</v>
      </c>
      <c r="F111" s="7">
        <f t="shared" si="13"/>
        <v>133</v>
      </c>
      <c r="G111" s="7">
        <f t="shared" si="13"/>
        <v>127</v>
      </c>
      <c r="H111" s="8">
        <f t="shared" si="11"/>
        <v>11358109</v>
      </c>
      <c r="I111" s="9">
        <v>2</v>
      </c>
      <c r="J111" s="9">
        <v>1</v>
      </c>
      <c r="K111" s="9">
        <v>0</v>
      </c>
      <c r="L111" s="9">
        <v>2</v>
      </c>
      <c r="M111" s="9">
        <v>1</v>
      </c>
      <c r="N111" s="9">
        <v>0</v>
      </c>
      <c r="O111" s="9">
        <v>0</v>
      </c>
      <c r="P111" s="9">
        <v>2</v>
      </c>
      <c r="Q111" s="9">
        <v>2</v>
      </c>
      <c r="R111" s="9">
        <v>1</v>
      </c>
      <c r="S111" s="9">
        <v>1</v>
      </c>
      <c r="T111" s="10">
        <f t="shared" si="10"/>
        <v>12</v>
      </c>
    </row>
    <row r="112" spans="1:20" ht="30" customHeight="1" x14ac:dyDescent="0.25">
      <c r="A112" s="3" t="s">
        <v>11</v>
      </c>
      <c r="B112" s="4" t="str">
        <f t="shared" si="13"/>
        <v xml:space="preserve">ГБОУ СОШ №358 </v>
      </c>
      <c r="C112" s="5">
        <f t="shared" si="13"/>
        <v>11358</v>
      </c>
      <c r="D112" s="5" t="str">
        <f t="shared" si="13"/>
        <v>СОШ</v>
      </c>
      <c r="E112" s="11" t="str">
        <f t="shared" si="13"/>
        <v>5с</v>
      </c>
      <c r="F112" s="7">
        <f t="shared" si="13"/>
        <v>133</v>
      </c>
      <c r="G112" s="7">
        <f t="shared" si="13"/>
        <v>127</v>
      </c>
      <c r="H112" s="8">
        <f t="shared" si="11"/>
        <v>11358110</v>
      </c>
      <c r="I112" s="9">
        <v>2</v>
      </c>
      <c r="J112" s="9">
        <v>2</v>
      </c>
      <c r="K112" s="9">
        <v>0</v>
      </c>
      <c r="L112" s="9">
        <v>2</v>
      </c>
      <c r="M112" s="9">
        <v>0</v>
      </c>
      <c r="N112" s="9">
        <v>1</v>
      </c>
      <c r="O112" s="9">
        <v>1</v>
      </c>
      <c r="P112" s="9">
        <v>2</v>
      </c>
      <c r="Q112" s="9">
        <v>1</v>
      </c>
      <c r="R112" s="9">
        <v>0</v>
      </c>
      <c r="S112" s="9">
        <v>1</v>
      </c>
      <c r="T112" s="10">
        <f t="shared" si="10"/>
        <v>12</v>
      </c>
    </row>
    <row r="113" spans="1:20" ht="30" customHeight="1" x14ac:dyDescent="0.25">
      <c r="A113" s="3" t="s">
        <v>11</v>
      </c>
      <c r="B113" s="4" t="str">
        <f t="shared" si="13"/>
        <v xml:space="preserve">ГБОУ СОШ №358 </v>
      </c>
      <c r="C113" s="5">
        <f t="shared" si="13"/>
        <v>11358</v>
      </c>
      <c r="D113" s="5" t="str">
        <f t="shared" si="13"/>
        <v>СОШ</v>
      </c>
      <c r="E113" s="11" t="str">
        <f t="shared" si="13"/>
        <v>5с</v>
      </c>
      <c r="F113" s="7">
        <f t="shared" si="13"/>
        <v>133</v>
      </c>
      <c r="G113" s="7">
        <f t="shared" si="13"/>
        <v>127</v>
      </c>
      <c r="H113" s="8">
        <f t="shared" si="11"/>
        <v>11358111</v>
      </c>
      <c r="I113" s="9">
        <v>2</v>
      </c>
      <c r="J113" s="9">
        <v>2</v>
      </c>
      <c r="K113" s="9">
        <v>0</v>
      </c>
      <c r="L113" s="9">
        <v>2</v>
      </c>
      <c r="M113" s="9">
        <v>1</v>
      </c>
      <c r="N113" s="9">
        <v>1</v>
      </c>
      <c r="O113" s="9">
        <v>1</v>
      </c>
      <c r="P113" s="9">
        <v>2</v>
      </c>
      <c r="Q113" s="9">
        <v>2</v>
      </c>
      <c r="R113" s="9">
        <v>2</v>
      </c>
      <c r="S113" s="9">
        <v>1</v>
      </c>
      <c r="T113" s="10">
        <f t="shared" si="10"/>
        <v>16</v>
      </c>
    </row>
    <row r="114" spans="1:20" ht="30" customHeight="1" x14ac:dyDescent="0.25">
      <c r="A114" s="3" t="s">
        <v>11</v>
      </c>
      <c r="B114" s="4" t="str">
        <f t="shared" si="13"/>
        <v xml:space="preserve">ГБОУ СОШ №358 </v>
      </c>
      <c r="C114" s="5">
        <f t="shared" si="13"/>
        <v>11358</v>
      </c>
      <c r="D114" s="5" t="str">
        <f t="shared" si="13"/>
        <v>СОШ</v>
      </c>
      <c r="E114" s="11" t="str">
        <f t="shared" si="13"/>
        <v>5с</v>
      </c>
      <c r="F114" s="7">
        <f t="shared" si="13"/>
        <v>133</v>
      </c>
      <c r="G114" s="7">
        <f t="shared" si="13"/>
        <v>127</v>
      </c>
      <c r="H114" s="8">
        <f t="shared" si="11"/>
        <v>11358112</v>
      </c>
      <c r="I114" s="9">
        <v>2</v>
      </c>
      <c r="J114" s="9">
        <v>2</v>
      </c>
      <c r="K114" s="9">
        <v>1</v>
      </c>
      <c r="L114" s="9">
        <v>1</v>
      </c>
      <c r="M114" s="9">
        <v>1</v>
      </c>
      <c r="N114" s="9">
        <v>1</v>
      </c>
      <c r="O114" s="9">
        <v>0</v>
      </c>
      <c r="P114" s="9">
        <v>2</v>
      </c>
      <c r="Q114" s="9">
        <v>2</v>
      </c>
      <c r="R114" s="9">
        <v>2</v>
      </c>
      <c r="S114" s="9">
        <v>1</v>
      </c>
      <c r="T114" s="10">
        <f t="shared" si="10"/>
        <v>15</v>
      </c>
    </row>
    <row r="115" spans="1:20" ht="30" customHeight="1" x14ac:dyDescent="0.25">
      <c r="A115" s="3" t="s">
        <v>11</v>
      </c>
      <c r="B115" s="4" t="str">
        <f t="shared" si="13"/>
        <v xml:space="preserve">ГБОУ СОШ №358 </v>
      </c>
      <c r="C115" s="5">
        <f t="shared" si="13"/>
        <v>11358</v>
      </c>
      <c r="D115" s="5" t="str">
        <f t="shared" si="13"/>
        <v>СОШ</v>
      </c>
      <c r="E115" s="11" t="str">
        <f t="shared" si="13"/>
        <v>5с</v>
      </c>
      <c r="F115" s="7">
        <f t="shared" si="13"/>
        <v>133</v>
      </c>
      <c r="G115" s="7">
        <f t="shared" si="13"/>
        <v>127</v>
      </c>
      <c r="H115" s="8">
        <f t="shared" si="11"/>
        <v>11358113</v>
      </c>
      <c r="I115" s="9">
        <v>2</v>
      </c>
      <c r="J115" s="9">
        <v>2</v>
      </c>
      <c r="K115" s="9">
        <v>0</v>
      </c>
      <c r="L115" s="9">
        <v>2</v>
      </c>
      <c r="M115" s="9">
        <v>1</v>
      </c>
      <c r="N115" s="9">
        <v>1</v>
      </c>
      <c r="O115" s="9">
        <v>1</v>
      </c>
      <c r="P115" s="9">
        <v>2</v>
      </c>
      <c r="Q115" s="9">
        <v>1</v>
      </c>
      <c r="R115" s="9">
        <v>2</v>
      </c>
      <c r="S115" s="9">
        <v>1</v>
      </c>
      <c r="T115" s="10">
        <f t="shared" si="10"/>
        <v>15</v>
      </c>
    </row>
    <row r="116" spans="1:20" ht="30" customHeight="1" x14ac:dyDescent="0.25">
      <c r="A116" s="3" t="s">
        <v>11</v>
      </c>
      <c r="B116" s="4" t="str">
        <f t="shared" ref="B116:G129" si="14">B115</f>
        <v xml:space="preserve">ГБОУ СОШ №358 </v>
      </c>
      <c r="C116" s="5">
        <f t="shared" si="14"/>
        <v>11358</v>
      </c>
      <c r="D116" s="5" t="str">
        <f t="shared" si="14"/>
        <v>СОШ</v>
      </c>
      <c r="E116" s="11" t="str">
        <f t="shared" si="14"/>
        <v>5с</v>
      </c>
      <c r="F116" s="7">
        <f t="shared" si="14"/>
        <v>133</v>
      </c>
      <c r="G116" s="7">
        <f t="shared" si="14"/>
        <v>127</v>
      </c>
      <c r="H116" s="8">
        <f t="shared" si="11"/>
        <v>11358114</v>
      </c>
      <c r="I116" s="9">
        <v>2</v>
      </c>
      <c r="J116" s="9">
        <v>2</v>
      </c>
      <c r="K116" s="9">
        <v>0</v>
      </c>
      <c r="L116" s="9">
        <v>2</v>
      </c>
      <c r="M116" s="9">
        <v>1</v>
      </c>
      <c r="N116" s="9">
        <v>0</v>
      </c>
      <c r="O116" s="9">
        <v>0</v>
      </c>
      <c r="P116" s="9">
        <v>2</v>
      </c>
      <c r="Q116" s="9">
        <v>2</v>
      </c>
      <c r="R116" s="9">
        <v>1</v>
      </c>
      <c r="S116" s="9">
        <v>0</v>
      </c>
      <c r="T116" s="10">
        <f t="shared" si="10"/>
        <v>12</v>
      </c>
    </row>
    <row r="117" spans="1:20" ht="30" customHeight="1" x14ac:dyDescent="0.25">
      <c r="A117" s="3" t="s">
        <v>11</v>
      </c>
      <c r="B117" s="4" t="str">
        <f t="shared" si="14"/>
        <v xml:space="preserve">ГБОУ СОШ №358 </v>
      </c>
      <c r="C117" s="5">
        <f t="shared" si="14"/>
        <v>11358</v>
      </c>
      <c r="D117" s="5" t="str">
        <f t="shared" si="14"/>
        <v>СОШ</v>
      </c>
      <c r="E117" s="11" t="str">
        <f t="shared" si="14"/>
        <v>5с</v>
      </c>
      <c r="F117" s="7">
        <f t="shared" si="14"/>
        <v>133</v>
      </c>
      <c r="G117" s="7">
        <f t="shared" si="14"/>
        <v>127</v>
      </c>
      <c r="H117" s="8">
        <f t="shared" si="11"/>
        <v>11358115</v>
      </c>
      <c r="I117" s="9">
        <v>0</v>
      </c>
      <c r="J117" s="9">
        <v>2</v>
      </c>
      <c r="K117" s="9">
        <v>1</v>
      </c>
      <c r="L117" s="9">
        <v>2</v>
      </c>
      <c r="M117" s="9">
        <v>0</v>
      </c>
      <c r="N117" s="9">
        <v>1</v>
      </c>
      <c r="O117" s="9">
        <v>1</v>
      </c>
      <c r="P117" s="9">
        <v>2</v>
      </c>
      <c r="Q117" s="9">
        <v>2</v>
      </c>
      <c r="R117" s="9">
        <v>1</v>
      </c>
      <c r="S117" s="9">
        <v>1</v>
      </c>
      <c r="T117" s="10">
        <f t="shared" si="10"/>
        <v>13</v>
      </c>
    </row>
    <row r="118" spans="1:20" ht="30" customHeight="1" x14ac:dyDescent="0.25">
      <c r="A118" s="3" t="s">
        <v>11</v>
      </c>
      <c r="B118" s="4" t="str">
        <f t="shared" si="14"/>
        <v xml:space="preserve">ГБОУ СОШ №358 </v>
      </c>
      <c r="C118" s="5">
        <f t="shared" si="14"/>
        <v>11358</v>
      </c>
      <c r="D118" s="5" t="str">
        <f t="shared" si="14"/>
        <v>СОШ</v>
      </c>
      <c r="E118" s="11" t="str">
        <f t="shared" si="14"/>
        <v>5с</v>
      </c>
      <c r="F118" s="7">
        <f t="shared" si="14"/>
        <v>133</v>
      </c>
      <c r="G118" s="7">
        <f t="shared" si="14"/>
        <v>127</v>
      </c>
      <c r="H118" s="8">
        <f t="shared" si="11"/>
        <v>11358116</v>
      </c>
      <c r="I118" s="9">
        <v>0</v>
      </c>
      <c r="J118" s="9">
        <v>1</v>
      </c>
      <c r="K118" s="9">
        <v>0</v>
      </c>
      <c r="L118" s="9">
        <v>2</v>
      </c>
      <c r="M118" s="9">
        <v>1</v>
      </c>
      <c r="N118" s="9">
        <v>1</v>
      </c>
      <c r="O118" s="9">
        <v>0</v>
      </c>
      <c r="P118" s="9">
        <v>0</v>
      </c>
      <c r="Q118" s="9">
        <v>2</v>
      </c>
      <c r="R118" s="9">
        <v>1</v>
      </c>
      <c r="S118" s="9">
        <v>1</v>
      </c>
      <c r="T118" s="10">
        <f t="shared" si="10"/>
        <v>9</v>
      </c>
    </row>
    <row r="119" spans="1:20" ht="30" customHeight="1" x14ac:dyDescent="0.25">
      <c r="A119" s="3" t="s">
        <v>11</v>
      </c>
      <c r="B119" s="4" t="str">
        <f t="shared" si="14"/>
        <v xml:space="preserve">ГБОУ СОШ №358 </v>
      </c>
      <c r="C119" s="5">
        <f t="shared" si="14"/>
        <v>11358</v>
      </c>
      <c r="D119" s="5" t="str">
        <f t="shared" si="14"/>
        <v>СОШ</v>
      </c>
      <c r="E119" s="11" t="str">
        <f t="shared" si="14"/>
        <v>5с</v>
      </c>
      <c r="F119" s="7">
        <f t="shared" si="14"/>
        <v>133</v>
      </c>
      <c r="G119" s="7">
        <f t="shared" si="14"/>
        <v>127</v>
      </c>
      <c r="H119" s="8">
        <f t="shared" si="11"/>
        <v>11358117</v>
      </c>
      <c r="I119" s="9">
        <v>2</v>
      </c>
      <c r="J119" s="9">
        <v>2</v>
      </c>
      <c r="K119" s="9">
        <v>1</v>
      </c>
      <c r="L119" s="9">
        <v>2</v>
      </c>
      <c r="M119" s="9">
        <v>1</v>
      </c>
      <c r="N119" s="9">
        <v>0</v>
      </c>
      <c r="O119" s="9">
        <v>1</v>
      </c>
      <c r="P119" s="9">
        <v>2</v>
      </c>
      <c r="Q119" s="9">
        <v>2</v>
      </c>
      <c r="R119" s="9">
        <v>1</v>
      </c>
      <c r="S119" s="9">
        <v>2</v>
      </c>
      <c r="T119" s="10">
        <f t="shared" si="10"/>
        <v>16</v>
      </c>
    </row>
    <row r="120" spans="1:20" ht="30" customHeight="1" x14ac:dyDescent="0.25">
      <c r="A120" s="3" t="s">
        <v>11</v>
      </c>
      <c r="B120" s="4" t="str">
        <f t="shared" si="14"/>
        <v xml:space="preserve">ГБОУ СОШ №358 </v>
      </c>
      <c r="C120" s="5">
        <f t="shared" si="14"/>
        <v>11358</v>
      </c>
      <c r="D120" s="5" t="str">
        <f t="shared" si="14"/>
        <v>СОШ</v>
      </c>
      <c r="E120" s="11" t="str">
        <f t="shared" si="14"/>
        <v>5с</v>
      </c>
      <c r="F120" s="7">
        <f t="shared" si="14"/>
        <v>133</v>
      </c>
      <c r="G120" s="7">
        <f t="shared" si="14"/>
        <v>127</v>
      </c>
      <c r="H120" s="8">
        <f t="shared" si="11"/>
        <v>11358118</v>
      </c>
      <c r="I120" s="9">
        <v>2</v>
      </c>
      <c r="J120" s="9">
        <v>2</v>
      </c>
      <c r="K120" s="9">
        <v>0</v>
      </c>
      <c r="L120" s="9">
        <v>2</v>
      </c>
      <c r="M120" s="9">
        <v>2</v>
      </c>
      <c r="N120" s="9">
        <v>1</v>
      </c>
      <c r="O120" s="9">
        <v>0</v>
      </c>
      <c r="P120" s="9">
        <v>2</v>
      </c>
      <c r="Q120" s="9">
        <v>1</v>
      </c>
      <c r="R120" s="9">
        <v>1</v>
      </c>
      <c r="S120" s="9">
        <v>2</v>
      </c>
      <c r="T120" s="10">
        <f t="shared" si="10"/>
        <v>15</v>
      </c>
    </row>
    <row r="121" spans="1:20" ht="30" customHeight="1" x14ac:dyDescent="0.25">
      <c r="A121" s="3" t="s">
        <v>11</v>
      </c>
      <c r="B121" s="4" t="str">
        <f t="shared" si="14"/>
        <v xml:space="preserve">ГБОУ СОШ №358 </v>
      </c>
      <c r="C121" s="5">
        <f t="shared" si="14"/>
        <v>11358</v>
      </c>
      <c r="D121" s="5" t="str">
        <f t="shared" si="14"/>
        <v>СОШ</v>
      </c>
      <c r="E121" s="11" t="str">
        <f t="shared" si="14"/>
        <v>5с</v>
      </c>
      <c r="F121" s="7">
        <f t="shared" si="14"/>
        <v>133</v>
      </c>
      <c r="G121" s="7">
        <f t="shared" si="14"/>
        <v>127</v>
      </c>
      <c r="H121" s="8">
        <f t="shared" si="11"/>
        <v>11358119</v>
      </c>
      <c r="I121" s="9">
        <v>0</v>
      </c>
      <c r="J121" s="9">
        <v>2</v>
      </c>
      <c r="K121" s="9">
        <v>0</v>
      </c>
      <c r="L121" s="9">
        <v>1</v>
      </c>
      <c r="M121" s="9">
        <v>1</v>
      </c>
      <c r="N121" s="9">
        <v>0</v>
      </c>
      <c r="O121" s="9">
        <v>0</v>
      </c>
      <c r="P121" s="9">
        <v>1</v>
      </c>
      <c r="Q121" s="9">
        <v>1</v>
      </c>
      <c r="R121" s="9">
        <v>0</v>
      </c>
      <c r="S121" s="9">
        <v>0</v>
      </c>
      <c r="T121" s="10">
        <f t="shared" si="10"/>
        <v>6</v>
      </c>
    </row>
    <row r="122" spans="1:20" ht="30" customHeight="1" x14ac:dyDescent="0.25">
      <c r="A122" s="3" t="s">
        <v>11</v>
      </c>
      <c r="B122" s="4" t="str">
        <f t="shared" si="14"/>
        <v xml:space="preserve">ГБОУ СОШ №358 </v>
      </c>
      <c r="C122" s="5">
        <f t="shared" si="14"/>
        <v>11358</v>
      </c>
      <c r="D122" s="5" t="str">
        <f t="shared" si="14"/>
        <v>СОШ</v>
      </c>
      <c r="E122" s="11" t="str">
        <f t="shared" si="14"/>
        <v>5с</v>
      </c>
      <c r="F122" s="7">
        <f t="shared" si="14"/>
        <v>133</v>
      </c>
      <c r="G122" s="7">
        <f t="shared" si="14"/>
        <v>127</v>
      </c>
      <c r="H122" s="8">
        <f t="shared" si="11"/>
        <v>11358120</v>
      </c>
      <c r="I122" s="9">
        <v>1</v>
      </c>
      <c r="J122" s="9">
        <v>0</v>
      </c>
      <c r="K122" s="9">
        <v>0</v>
      </c>
      <c r="L122" s="9">
        <v>2</v>
      </c>
      <c r="M122" s="9">
        <v>1</v>
      </c>
      <c r="N122" s="9">
        <v>1</v>
      </c>
      <c r="O122" s="9">
        <v>0</v>
      </c>
      <c r="P122" s="9">
        <v>2</v>
      </c>
      <c r="Q122" s="9">
        <v>1</v>
      </c>
      <c r="R122" s="9">
        <v>0</v>
      </c>
      <c r="S122" s="9">
        <v>0</v>
      </c>
      <c r="T122" s="10">
        <f t="shared" si="10"/>
        <v>8</v>
      </c>
    </row>
    <row r="123" spans="1:20" ht="30" customHeight="1" x14ac:dyDescent="0.25">
      <c r="A123" s="3" t="s">
        <v>11</v>
      </c>
      <c r="B123" s="4" t="str">
        <f t="shared" si="14"/>
        <v xml:space="preserve">ГБОУ СОШ №358 </v>
      </c>
      <c r="C123" s="5">
        <f t="shared" si="14"/>
        <v>11358</v>
      </c>
      <c r="D123" s="5" t="str">
        <f t="shared" si="14"/>
        <v>СОШ</v>
      </c>
      <c r="E123" s="11" t="str">
        <f t="shared" si="14"/>
        <v>5с</v>
      </c>
      <c r="F123" s="7">
        <f t="shared" si="14"/>
        <v>133</v>
      </c>
      <c r="G123" s="7">
        <f t="shared" si="14"/>
        <v>127</v>
      </c>
      <c r="H123" s="8">
        <f t="shared" si="11"/>
        <v>11358121</v>
      </c>
      <c r="I123" s="9">
        <v>0</v>
      </c>
      <c r="J123" s="9">
        <v>1</v>
      </c>
      <c r="K123" s="9">
        <v>0</v>
      </c>
      <c r="L123" s="9">
        <v>2</v>
      </c>
      <c r="M123" s="9">
        <v>1</v>
      </c>
      <c r="N123" s="9">
        <v>1</v>
      </c>
      <c r="O123" s="9">
        <v>0</v>
      </c>
      <c r="P123" s="9">
        <v>2</v>
      </c>
      <c r="Q123" s="9">
        <v>1</v>
      </c>
      <c r="R123" s="9">
        <v>0</v>
      </c>
      <c r="S123" s="9">
        <v>0</v>
      </c>
      <c r="T123" s="10">
        <f t="shared" si="10"/>
        <v>8</v>
      </c>
    </row>
    <row r="124" spans="1:20" ht="30" customHeight="1" x14ac:dyDescent="0.25">
      <c r="A124" s="3" t="s">
        <v>11</v>
      </c>
      <c r="B124" s="4" t="str">
        <f t="shared" si="14"/>
        <v xml:space="preserve">ГБОУ СОШ №358 </v>
      </c>
      <c r="C124" s="5">
        <f t="shared" si="14"/>
        <v>11358</v>
      </c>
      <c r="D124" s="5" t="str">
        <f t="shared" si="14"/>
        <v>СОШ</v>
      </c>
      <c r="E124" s="11" t="str">
        <f t="shared" si="14"/>
        <v>5с</v>
      </c>
      <c r="F124" s="7">
        <f t="shared" si="14"/>
        <v>133</v>
      </c>
      <c r="G124" s="7">
        <f t="shared" si="14"/>
        <v>127</v>
      </c>
      <c r="H124" s="8">
        <f t="shared" si="11"/>
        <v>11358122</v>
      </c>
      <c r="I124" s="9">
        <v>2</v>
      </c>
      <c r="J124" s="9">
        <v>0</v>
      </c>
      <c r="K124" s="9">
        <v>0</v>
      </c>
      <c r="L124" s="9">
        <v>2</v>
      </c>
      <c r="M124" s="9">
        <v>1</v>
      </c>
      <c r="N124" s="9">
        <v>1</v>
      </c>
      <c r="O124" s="9">
        <v>0</v>
      </c>
      <c r="P124" s="9">
        <v>2</v>
      </c>
      <c r="Q124" s="9">
        <v>0</v>
      </c>
      <c r="R124" s="9">
        <v>0</v>
      </c>
      <c r="S124" s="9">
        <v>2</v>
      </c>
      <c r="T124" s="10">
        <f t="shared" si="10"/>
        <v>10</v>
      </c>
    </row>
    <row r="125" spans="1:20" ht="30" customHeight="1" x14ac:dyDescent="0.25">
      <c r="A125" s="3" t="s">
        <v>11</v>
      </c>
      <c r="B125" s="4" t="str">
        <f t="shared" si="14"/>
        <v xml:space="preserve">ГБОУ СОШ №358 </v>
      </c>
      <c r="C125" s="5">
        <f t="shared" si="14"/>
        <v>11358</v>
      </c>
      <c r="D125" s="5" t="str">
        <f t="shared" si="14"/>
        <v>СОШ</v>
      </c>
      <c r="E125" s="11" t="str">
        <f t="shared" si="14"/>
        <v>5с</v>
      </c>
      <c r="F125" s="7">
        <f t="shared" si="14"/>
        <v>133</v>
      </c>
      <c r="G125" s="7">
        <f t="shared" si="14"/>
        <v>127</v>
      </c>
      <c r="H125" s="8">
        <f t="shared" si="11"/>
        <v>11358123</v>
      </c>
      <c r="I125" s="9">
        <v>2</v>
      </c>
      <c r="J125" s="9">
        <v>2</v>
      </c>
      <c r="K125" s="9">
        <v>1</v>
      </c>
      <c r="L125" s="9">
        <v>1</v>
      </c>
      <c r="M125" s="9">
        <v>2</v>
      </c>
      <c r="N125" s="9">
        <v>1</v>
      </c>
      <c r="O125" s="9">
        <v>1</v>
      </c>
      <c r="P125" s="9">
        <v>2</v>
      </c>
      <c r="Q125" s="9">
        <v>1</v>
      </c>
      <c r="R125" s="9">
        <v>1</v>
      </c>
      <c r="S125" s="9">
        <v>1</v>
      </c>
      <c r="T125" s="10">
        <f t="shared" si="10"/>
        <v>15</v>
      </c>
    </row>
    <row r="126" spans="1:20" ht="30" customHeight="1" x14ac:dyDescent="0.25">
      <c r="A126" s="3" t="s">
        <v>11</v>
      </c>
      <c r="B126" s="4" t="str">
        <f t="shared" si="14"/>
        <v xml:space="preserve">ГБОУ СОШ №358 </v>
      </c>
      <c r="C126" s="5">
        <f t="shared" si="14"/>
        <v>11358</v>
      </c>
      <c r="D126" s="5" t="str">
        <f t="shared" si="14"/>
        <v>СОШ</v>
      </c>
      <c r="E126" s="11" t="str">
        <f t="shared" si="14"/>
        <v>5с</v>
      </c>
      <c r="F126" s="7">
        <f t="shared" si="14"/>
        <v>133</v>
      </c>
      <c r="G126" s="7">
        <f t="shared" si="14"/>
        <v>127</v>
      </c>
      <c r="H126" s="8">
        <f t="shared" si="11"/>
        <v>11358124</v>
      </c>
      <c r="I126" s="9">
        <v>0</v>
      </c>
      <c r="J126" s="9">
        <v>0</v>
      </c>
      <c r="K126" s="9">
        <v>0</v>
      </c>
      <c r="L126" s="9">
        <v>2</v>
      </c>
      <c r="M126" s="9">
        <v>0</v>
      </c>
      <c r="N126" s="9">
        <v>1</v>
      </c>
      <c r="O126" s="9">
        <v>1</v>
      </c>
      <c r="P126" s="9">
        <v>2</v>
      </c>
      <c r="Q126" s="9">
        <v>1</v>
      </c>
      <c r="R126" s="9">
        <v>0</v>
      </c>
      <c r="S126" s="9">
        <v>1</v>
      </c>
      <c r="T126" s="10">
        <f t="shared" si="10"/>
        <v>8</v>
      </c>
    </row>
    <row r="127" spans="1:20" ht="30" customHeight="1" x14ac:dyDescent="0.25">
      <c r="A127" s="3" t="s">
        <v>11</v>
      </c>
      <c r="B127" s="4" t="str">
        <f t="shared" si="14"/>
        <v xml:space="preserve">ГБОУ СОШ №358 </v>
      </c>
      <c r="C127" s="5">
        <f t="shared" si="14"/>
        <v>11358</v>
      </c>
      <c r="D127" s="5" t="str">
        <f t="shared" si="14"/>
        <v>СОШ</v>
      </c>
      <c r="E127" s="11" t="str">
        <f t="shared" si="14"/>
        <v>5с</v>
      </c>
      <c r="F127" s="7">
        <f t="shared" si="14"/>
        <v>133</v>
      </c>
      <c r="G127" s="7">
        <f t="shared" si="14"/>
        <v>127</v>
      </c>
      <c r="H127" s="8">
        <f t="shared" si="11"/>
        <v>11358125</v>
      </c>
      <c r="I127" s="9">
        <v>1</v>
      </c>
      <c r="J127" s="9">
        <v>2</v>
      </c>
      <c r="K127" s="9">
        <v>1</v>
      </c>
      <c r="L127" s="9">
        <v>2</v>
      </c>
      <c r="M127" s="9">
        <v>0</v>
      </c>
      <c r="N127" s="9">
        <v>0</v>
      </c>
      <c r="O127" s="9">
        <v>1</v>
      </c>
      <c r="P127" s="9">
        <v>1</v>
      </c>
      <c r="Q127" s="9">
        <v>2</v>
      </c>
      <c r="R127" s="9">
        <v>1</v>
      </c>
      <c r="S127" s="9">
        <v>1</v>
      </c>
      <c r="T127" s="10">
        <f t="shared" si="10"/>
        <v>12</v>
      </c>
    </row>
    <row r="128" spans="1:20" ht="30" customHeight="1" x14ac:dyDescent="0.25">
      <c r="A128" s="3" t="s">
        <v>11</v>
      </c>
      <c r="B128" s="4" t="str">
        <f t="shared" si="14"/>
        <v xml:space="preserve">ГБОУ СОШ №358 </v>
      </c>
      <c r="C128" s="5">
        <f t="shared" si="14"/>
        <v>11358</v>
      </c>
      <c r="D128" s="5" t="str">
        <f t="shared" si="14"/>
        <v>СОШ</v>
      </c>
      <c r="E128" s="11" t="str">
        <f t="shared" si="14"/>
        <v>5с</v>
      </c>
      <c r="F128" s="7">
        <f t="shared" si="14"/>
        <v>133</v>
      </c>
      <c r="G128" s="7">
        <f t="shared" si="14"/>
        <v>127</v>
      </c>
      <c r="H128" s="8">
        <f t="shared" si="11"/>
        <v>11358126</v>
      </c>
      <c r="I128" s="9">
        <v>2</v>
      </c>
      <c r="J128" s="9">
        <v>2</v>
      </c>
      <c r="K128" s="9">
        <v>1</v>
      </c>
      <c r="L128" s="9">
        <v>2</v>
      </c>
      <c r="M128" s="9">
        <v>0</v>
      </c>
      <c r="N128" s="9">
        <v>1</v>
      </c>
      <c r="O128" s="9">
        <v>1</v>
      </c>
      <c r="P128" s="9">
        <v>2</v>
      </c>
      <c r="Q128" s="9">
        <v>2</v>
      </c>
      <c r="R128" s="9">
        <v>1</v>
      </c>
      <c r="S128" s="9">
        <v>2</v>
      </c>
      <c r="T128" s="10">
        <f t="shared" si="10"/>
        <v>16</v>
      </c>
    </row>
    <row r="129" spans="1:20" ht="30" customHeight="1" x14ac:dyDescent="0.25">
      <c r="A129" s="3" t="s">
        <v>11</v>
      </c>
      <c r="B129" s="4" t="str">
        <f t="shared" si="14"/>
        <v xml:space="preserve">ГБОУ СОШ №358 </v>
      </c>
      <c r="C129" s="5">
        <f t="shared" si="14"/>
        <v>11358</v>
      </c>
      <c r="D129" s="5" t="str">
        <f t="shared" si="14"/>
        <v>СОШ</v>
      </c>
      <c r="E129" s="11" t="str">
        <f t="shared" si="14"/>
        <v>5с</v>
      </c>
      <c r="F129" s="7">
        <f t="shared" si="14"/>
        <v>133</v>
      </c>
      <c r="G129" s="7">
        <f t="shared" si="14"/>
        <v>127</v>
      </c>
      <c r="H129" s="8">
        <f t="shared" si="11"/>
        <v>11358127</v>
      </c>
      <c r="I129" s="9">
        <v>0</v>
      </c>
      <c r="J129" s="9">
        <v>2</v>
      </c>
      <c r="K129" s="9">
        <v>0</v>
      </c>
      <c r="L129" s="9">
        <v>2</v>
      </c>
      <c r="M129" s="9">
        <v>1</v>
      </c>
      <c r="N129" s="9">
        <v>1</v>
      </c>
      <c r="O129" s="9">
        <v>1</v>
      </c>
      <c r="P129" s="9">
        <v>2</v>
      </c>
      <c r="Q129" s="9">
        <v>1</v>
      </c>
      <c r="R129" s="9">
        <v>0</v>
      </c>
      <c r="S129" s="9">
        <v>1</v>
      </c>
      <c r="T129" s="10">
        <f t="shared" si="10"/>
        <v>11</v>
      </c>
    </row>
    <row r="130" spans="1:20" s="58" customFormat="1" x14ac:dyDescent="0.25">
      <c r="A130" s="58" t="s">
        <v>118</v>
      </c>
      <c r="I130" s="58">
        <v>2</v>
      </c>
      <c r="J130" s="58">
        <v>2</v>
      </c>
      <c r="K130" s="58">
        <v>1</v>
      </c>
      <c r="L130" s="58">
        <v>2</v>
      </c>
      <c r="M130" s="58">
        <v>2</v>
      </c>
      <c r="N130" s="58">
        <v>1</v>
      </c>
      <c r="O130" s="58">
        <v>1</v>
      </c>
      <c r="P130" s="58">
        <v>2</v>
      </c>
      <c r="Q130" s="58">
        <v>2</v>
      </c>
      <c r="R130" s="58">
        <v>2</v>
      </c>
      <c r="S130" s="58">
        <v>2</v>
      </c>
      <c r="T130" s="58">
        <f>SUM(I130:S130)</f>
        <v>19</v>
      </c>
    </row>
    <row r="131" spans="1:20" x14ac:dyDescent="0.25">
      <c r="B131" s="4" t="s">
        <v>29</v>
      </c>
      <c r="C131" s="7">
        <v>133</v>
      </c>
      <c r="D131" s="7">
        <v>127</v>
      </c>
      <c r="I131" s="79">
        <f>SUM(I3:I129)/(127*I130)</f>
        <v>0.34251968503937008</v>
      </c>
      <c r="J131" s="79">
        <f t="shared" ref="J131:T131" si="15">SUM(J3:J129)/(127*J130)</f>
        <v>0.56299212598425197</v>
      </c>
      <c r="K131" s="79">
        <f t="shared" si="15"/>
        <v>0.49606299212598426</v>
      </c>
      <c r="L131" s="79">
        <f t="shared" si="15"/>
        <v>0.94881889763779526</v>
      </c>
      <c r="M131" s="79">
        <f t="shared" si="15"/>
        <v>0.547244094488189</v>
      </c>
      <c r="N131" s="79">
        <f t="shared" si="15"/>
        <v>0.64566929133858264</v>
      </c>
      <c r="O131" s="79">
        <f t="shared" si="15"/>
        <v>0.44881889763779526</v>
      </c>
      <c r="P131" s="79">
        <f t="shared" si="15"/>
        <v>0.74803149606299213</v>
      </c>
      <c r="Q131" s="79">
        <f t="shared" si="15"/>
        <v>0.68110236220472442</v>
      </c>
      <c r="R131" s="79">
        <f t="shared" si="15"/>
        <v>0.45669291338582679</v>
      </c>
      <c r="S131" s="79">
        <f t="shared" si="15"/>
        <v>0.66141732283464572</v>
      </c>
      <c r="T131" s="79">
        <f t="shared" si="15"/>
        <v>0.60464152507252378</v>
      </c>
    </row>
  </sheetData>
  <mergeCells count="9">
    <mergeCell ref="G1:G2"/>
    <mergeCell ref="H1:H2"/>
    <mergeCell ref="T1:T2"/>
    <mergeCell ref="A1:A2"/>
    <mergeCell ref="B1:B2"/>
    <mergeCell ref="C1:C2"/>
    <mergeCell ref="D1:D2"/>
    <mergeCell ref="E1:E2"/>
    <mergeCell ref="F1:F2"/>
  </mergeCells>
  <dataValidations count="4">
    <dataValidation type="list" allowBlank="1" showInputMessage="1" showErrorMessage="1" sqref="I3:J32 P3:S32 L3:M32 I52:J129 L52:M129 P52:S129">
      <formula1>балл2</formula1>
    </dataValidation>
    <dataValidation allowBlank="1" showErrorMessage="1" sqref="E3:G129 C131:D131"/>
    <dataValidation type="list" allowBlank="1" showInputMessage="1" showErrorMessage="1" sqref="K3:K32 N3:O32 N52:O129 K52:K129">
      <formula1>балл1</formula1>
    </dataValidation>
    <dataValidation type="list" allowBlank="1" showInputMessage="1" showErrorMessage="1" sqref="B3">
      <formula1>Название</formula1>
    </dataValidation>
  </dataValidations>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Y88"/>
  <sheetViews>
    <sheetView topLeftCell="C1" workbookViewId="0">
      <selection activeCell="W1" sqref="W1:X21"/>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 min="257" max="257" width="16.5703125" customWidth="1"/>
    <col min="258" max="258" width="18.7109375" customWidth="1"/>
    <col min="259" max="259" width="9.42578125" customWidth="1"/>
    <col min="260" max="260" width="10.140625" customWidth="1"/>
    <col min="261" max="261" width="13.85546875" customWidth="1"/>
    <col min="262" max="262" width="12.42578125" customWidth="1"/>
    <col min="263" max="263" width="15" customWidth="1"/>
    <col min="264" max="264" width="12.42578125" customWidth="1"/>
    <col min="265" max="275" width="5.7109375" customWidth="1"/>
    <col min="513" max="513" width="16.5703125" customWidth="1"/>
    <col min="514" max="514" width="18.7109375" customWidth="1"/>
    <col min="515" max="515" width="9.42578125" customWidth="1"/>
    <col min="516" max="516" width="10.140625" customWidth="1"/>
    <col min="517" max="517" width="13.85546875" customWidth="1"/>
    <col min="518" max="518" width="12.42578125" customWidth="1"/>
    <col min="519" max="519" width="15" customWidth="1"/>
    <col min="520" max="520" width="12.42578125" customWidth="1"/>
    <col min="521" max="531" width="5.7109375" customWidth="1"/>
    <col min="769" max="769" width="16.5703125" customWidth="1"/>
    <col min="770" max="770" width="18.7109375" customWidth="1"/>
    <col min="771" max="771" width="9.42578125" customWidth="1"/>
    <col min="772" max="772" width="10.140625" customWidth="1"/>
    <col min="773" max="773" width="13.85546875" customWidth="1"/>
    <col min="774" max="774" width="12.42578125" customWidth="1"/>
    <col min="775" max="775" width="15" customWidth="1"/>
    <col min="776" max="776" width="12.42578125" customWidth="1"/>
    <col min="777" max="787" width="5.7109375" customWidth="1"/>
    <col min="1025" max="1025" width="16.5703125" customWidth="1"/>
    <col min="1026" max="1026" width="18.7109375" customWidth="1"/>
    <col min="1027" max="1027" width="9.42578125" customWidth="1"/>
    <col min="1028" max="1028" width="10.140625" customWidth="1"/>
    <col min="1029" max="1029" width="13.85546875" customWidth="1"/>
    <col min="1030" max="1030" width="12.42578125" customWidth="1"/>
    <col min="1031" max="1031" width="15" customWidth="1"/>
    <col min="1032" max="1032" width="12.42578125" customWidth="1"/>
    <col min="1033" max="1043" width="5.7109375" customWidth="1"/>
    <col min="1281" max="1281" width="16.5703125" customWidth="1"/>
    <col min="1282" max="1282" width="18.7109375" customWidth="1"/>
    <col min="1283" max="1283" width="9.42578125" customWidth="1"/>
    <col min="1284" max="1284" width="10.140625" customWidth="1"/>
    <col min="1285" max="1285" width="13.85546875" customWidth="1"/>
    <col min="1286" max="1286" width="12.42578125" customWidth="1"/>
    <col min="1287" max="1287" width="15" customWidth="1"/>
    <col min="1288" max="1288" width="12.42578125" customWidth="1"/>
    <col min="1289" max="1299" width="5.7109375" customWidth="1"/>
    <col min="1537" max="1537" width="16.5703125" customWidth="1"/>
    <col min="1538" max="1538" width="18.7109375" customWidth="1"/>
    <col min="1539" max="1539" width="9.42578125" customWidth="1"/>
    <col min="1540" max="1540" width="10.140625" customWidth="1"/>
    <col min="1541" max="1541" width="13.85546875" customWidth="1"/>
    <col min="1542" max="1542" width="12.42578125" customWidth="1"/>
    <col min="1543" max="1543" width="15" customWidth="1"/>
    <col min="1544" max="1544" width="12.42578125" customWidth="1"/>
    <col min="1545" max="1555" width="5.7109375" customWidth="1"/>
    <col min="1793" max="1793" width="16.5703125" customWidth="1"/>
    <col min="1794" max="1794" width="18.7109375" customWidth="1"/>
    <col min="1795" max="1795" width="9.42578125" customWidth="1"/>
    <col min="1796" max="1796" width="10.140625" customWidth="1"/>
    <col min="1797" max="1797" width="13.85546875" customWidth="1"/>
    <col min="1798" max="1798" width="12.42578125" customWidth="1"/>
    <col min="1799" max="1799" width="15" customWidth="1"/>
    <col min="1800" max="1800" width="12.42578125" customWidth="1"/>
    <col min="1801" max="1811" width="5.7109375" customWidth="1"/>
    <col min="2049" max="2049" width="16.5703125" customWidth="1"/>
    <col min="2050" max="2050" width="18.7109375" customWidth="1"/>
    <col min="2051" max="2051" width="9.42578125" customWidth="1"/>
    <col min="2052" max="2052" width="10.140625" customWidth="1"/>
    <col min="2053" max="2053" width="13.85546875" customWidth="1"/>
    <col min="2054" max="2054" width="12.42578125" customWidth="1"/>
    <col min="2055" max="2055" width="15" customWidth="1"/>
    <col min="2056" max="2056" width="12.42578125" customWidth="1"/>
    <col min="2057" max="2067" width="5.7109375" customWidth="1"/>
    <col min="2305" max="2305" width="16.5703125" customWidth="1"/>
    <col min="2306" max="2306" width="18.7109375" customWidth="1"/>
    <col min="2307" max="2307" width="9.42578125" customWidth="1"/>
    <col min="2308" max="2308" width="10.140625" customWidth="1"/>
    <col min="2309" max="2309" width="13.85546875" customWidth="1"/>
    <col min="2310" max="2310" width="12.42578125" customWidth="1"/>
    <col min="2311" max="2311" width="15" customWidth="1"/>
    <col min="2312" max="2312" width="12.42578125" customWidth="1"/>
    <col min="2313" max="2323" width="5.7109375" customWidth="1"/>
    <col min="2561" max="2561" width="16.5703125" customWidth="1"/>
    <col min="2562" max="2562" width="18.7109375" customWidth="1"/>
    <col min="2563" max="2563" width="9.42578125" customWidth="1"/>
    <col min="2564" max="2564" width="10.140625" customWidth="1"/>
    <col min="2565" max="2565" width="13.85546875" customWidth="1"/>
    <col min="2566" max="2566" width="12.42578125" customWidth="1"/>
    <col min="2567" max="2567" width="15" customWidth="1"/>
    <col min="2568" max="2568" width="12.42578125" customWidth="1"/>
    <col min="2569" max="2579" width="5.7109375" customWidth="1"/>
    <col min="2817" max="2817" width="16.5703125" customWidth="1"/>
    <col min="2818" max="2818" width="18.7109375" customWidth="1"/>
    <col min="2819" max="2819" width="9.42578125" customWidth="1"/>
    <col min="2820" max="2820" width="10.140625" customWidth="1"/>
    <col min="2821" max="2821" width="13.85546875" customWidth="1"/>
    <col min="2822" max="2822" width="12.42578125" customWidth="1"/>
    <col min="2823" max="2823" width="15" customWidth="1"/>
    <col min="2824" max="2824" width="12.42578125" customWidth="1"/>
    <col min="2825" max="2835" width="5.7109375" customWidth="1"/>
    <col min="3073" max="3073" width="16.5703125" customWidth="1"/>
    <col min="3074" max="3074" width="18.7109375" customWidth="1"/>
    <col min="3075" max="3075" width="9.42578125" customWidth="1"/>
    <col min="3076" max="3076" width="10.140625" customWidth="1"/>
    <col min="3077" max="3077" width="13.85546875" customWidth="1"/>
    <col min="3078" max="3078" width="12.42578125" customWidth="1"/>
    <col min="3079" max="3079" width="15" customWidth="1"/>
    <col min="3080" max="3080" width="12.42578125" customWidth="1"/>
    <col min="3081" max="3091" width="5.7109375" customWidth="1"/>
    <col min="3329" max="3329" width="16.5703125" customWidth="1"/>
    <col min="3330" max="3330" width="18.7109375" customWidth="1"/>
    <col min="3331" max="3331" width="9.42578125" customWidth="1"/>
    <col min="3332" max="3332" width="10.140625" customWidth="1"/>
    <col min="3333" max="3333" width="13.85546875" customWidth="1"/>
    <col min="3334" max="3334" width="12.42578125" customWidth="1"/>
    <col min="3335" max="3335" width="15" customWidth="1"/>
    <col min="3336" max="3336" width="12.42578125" customWidth="1"/>
    <col min="3337" max="3347" width="5.7109375" customWidth="1"/>
    <col min="3585" max="3585" width="16.5703125" customWidth="1"/>
    <col min="3586" max="3586" width="18.7109375" customWidth="1"/>
    <col min="3587" max="3587" width="9.42578125" customWidth="1"/>
    <col min="3588" max="3588" width="10.140625" customWidth="1"/>
    <col min="3589" max="3589" width="13.85546875" customWidth="1"/>
    <col min="3590" max="3590" width="12.42578125" customWidth="1"/>
    <col min="3591" max="3591" width="15" customWidth="1"/>
    <col min="3592" max="3592" width="12.42578125" customWidth="1"/>
    <col min="3593" max="3603" width="5.7109375" customWidth="1"/>
    <col min="3841" max="3841" width="16.5703125" customWidth="1"/>
    <col min="3842" max="3842" width="18.7109375" customWidth="1"/>
    <col min="3843" max="3843" width="9.42578125" customWidth="1"/>
    <col min="3844" max="3844" width="10.140625" customWidth="1"/>
    <col min="3845" max="3845" width="13.85546875" customWidth="1"/>
    <col min="3846" max="3846" width="12.42578125" customWidth="1"/>
    <col min="3847" max="3847" width="15" customWidth="1"/>
    <col min="3848" max="3848" width="12.42578125" customWidth="1"/>
    <col min="3849" max="3859" width="5.7109375" customWidth="1"/>
    <col min="4097" max="4097" width="16.5703125" customWidth="1"/>
    <col min="4098" max="4098" width="18.7109375" customWidth="1"/>
    <col min="4099" max="4099" width="9.42578125" customWidth="1"/>
    <col min="4100" max="4100" width="10.140625" customWidth="1"/>
    <col min="4101" max="4101" width="13.85546875" customWidth="1"/>
    <col min="4102" max="4102" width="12.42578125" customWidth="1"/>
    <col min="4103" max="4103" width="15" customWidth="1"/>
    <col min="4104" max="4104" width="12.42578125" customWidth="1"/>
    <col min="4105" max="4115" width="5.7109375" customWidth="1"/>
    <col min="4353" max="4353" width="16.5703125" customWidth="1"/>
    <col min="4354" max="4354" width="18.7109375" customWidth="1"/>
    <col min="4355" max="4355" width="9.42578125" customWidth="1"/>
    <col min="4356" max="4356" width="10.140625" customWidth="1"/>
    <col min="4357" max="4357" width="13.85546875" customWidth="1"/>
    <col min="4358" max="4358" width="12.42578125" customWidth="1"/>
    <col min="4359" max="4359" width="15" customWidth="1"/>
    <col min="4360" max="4360" width="12.42578125" customWidth="1"/>
    <col min="4361" max="4371" width="5.7109375" customWidth="1"/>
    <col min="4609" max="4609" width="16.5703125" customWidth="1"/>
    <col min="4610" max="4610" width="18.7109375" customWidth="1"/>
    <col min="4611" max="4611" width="9.42578125" customWidth="1"/>
    <col min="4612" max="4612" width="10.140625" customWidth="1"/>
    <col min="4613" max="4613" width="13.85546875" customWidth="1"/>
    <col min="4614" max="4614" width="12.42578125" customWidth="1"/>
    <col min="4615" max="4615" width="15" customWidth="1"/>
    <col min="4616" max="4616" width="12.42578125" customWidth="1"/>
    <col min="4617" max="4627" width="5.7109375" customWidth="1"/>
    <col min="4865" max="4865" width="16.5703125" customWidth="1"/>
    <col min="4866" max="4866" width="18.7109375" customWidth="1"/>
    <col min="4867" max="4867" width="9.42578125" customWidth="1"/>
    <col min="4868" max="4868" width="10.140625" customWidth="1"/>
    <col min="4869" max="4869" width="13.85546875" customWidth="1"/>
    <col min="4870" max="4870" width="12.42578125" customWidth="1"/>
    <col min="4871" max="4871" width="15" customWidth="1"/>
    <col min="4872" max="4872" width="12.42578125" customWidth="1"/>
    <col min="4873" max="4883" width="5.7109375" customWidth="1"/>
    <col min="5121" max="5121" width="16.5703125" customWidth="1"/>
    <col min="5122" max="5122" width="18.7109375" customWidth="1"/>
    <col min="5123" max="5123" width="9.42578125" customWidth="1"/>
    <col min="5124" max="5124" width="10.140625" customWidth="1"/>
    <col min="5125" max="5125" width="13.85546875" customWidth="1"/>
    <col min="5126" max="5126" width="12.42578125" customWidth="1"/>
    <col min="5127" max="5127" width="15" customWidth="1"/>
    <col min="5128" max="5128" width="12.42578125" customWidth="1"/>
    <col min="5129" max="5139" width="5.7109375" customWidth="1"/>
    <col min="5377" max="5377" width="16.5703125" customWidth="1"/>
    <col min="5378" max="5378" width="18.7109375" customWidth="1"/>
    <col min="5379" max="5379" width="9.42578125" customWidth="1"/>
    <col min="5380" max="5380" width="10.140625" customWidth="1"/>
    <col min="5381" max="5381" width="13.85546875" customWidth="1"/>
    <col min="5382" max="5382" width="12.42578125" customWidth="1"/>
    <col min="5383" max="5383" width="15" customWidth="1"/>
    <col min="5384" max="5384" width="12.42578125" customWidth="1"/>
    <col min="5385" max="5395" width="5.7109375" customWidth="1"/>
    <col min="5633" max="5633" width="16.5703125" customWidth="1"/>
    <col min="5634" max="5634" width="18.7109375" customWidth="1"/>
    <col min="5635" max="5635" width="9.42578125" customWidth="1"/>
    <col min="5636" max="5636" width="10.140625" customWidth="1"/>
    <col min="5637" max="5637" width="13.85546875" customWidth="1"/>
    <col min="5638" max="5638" width="12.42578125" customWidth="1"/>
    <col min="5639" max="5639" width="15" customWidth="1"/>
    <col min="5640" max="5640" width="12.42578125" customWidth="1"/>
    <col min="5641" max="5651" width="5.7109375" customWidth="1"/>
    <col min="5889" max="5889" width="16.5703125" customWidth="1"/>
    <col min="5890" max="5890" width="18.7109375" customWidth="1"/>
    <col min="5891" max="5891" width="9.42578125" customWidth="1"/>
    <col min="5892" max="5892" width="10.140625" customWidth="1"/>
    <col min="5893" max="5893" width="13.85546875" customWidth="1"/>
    <col min="5894" max="5894" width="12.42578125" customWidth="1"/>
    <col min="5895" max="5895" width="15" customWidth="1"/>
    <col min="5896" max="5896" width="12.42578125" customWidth="1"/>
    <col min="5897" max="5907" width="5.7109375" customWidth="1"/>
    <col min="6145" max="6145" width="16.5703125" customWidth="1"/>
    <col min="6146" max="6146" width="18.7109375" customWidth="1"/>
    <col min="6147" max="6147" width="9.42578125" customWidth="1"/>
    <col min="6148" max="6148" width="10.140625" customWidth="1"/>
    <col min="6149" max="6149" width="13.85546875" customWidth="1"/>
    <col min="6150" max="6150" width="12.42578125" customWidth="1"/>
    <col min="6151" max="6151" width="15" customWidth="1"/>
    <col min="6152" max="6152" width="12.42578125" customWidth="1"/>
    <col min="6153" max="6163" width="5.7109375" customWidth="1"/>
    <col min="6401" max="6401" width="16.5703125" customWidth="1"/>
    <col min="6402" max="6402" width="18.7109375" customWidth="1"/>
    <col min="6403" max="6403" width="9.42578125" customWidth="1"/>
    <col min="6404" max="6404" width="10.140625" customWidth="1"/>
    <col min="6405" max="6405" width="13.85546875" customWidth="1"/>
    <col min="6406" max="6406" width="12.42578125" customWidth="1"/>
    <col min="6407" max="6407" width="15" customWidth="1"/>
    <col min="6408" max="6408" width="12.42578125" customWidth="1"/>
    <col min="6409" max="6419" width="5.7109375" customWidth="1"/>
    <col min="6657" max="6657" width="16.5703125" customWidth="1"/>
    <col min="6658" max="6658" width="18.7109375" customWidth="1"/>
    <col min="6659" max="6659" width="9.42578125" customWidth="1"/>
    <col min="6660" max="6660" width="10.140625" customWidth="1"/>
    <col min="6661" max="6661" width="13.85546875" customWidth="1"/>
    <col min="6662" max="6662" width="12.42578125" customWidth="1"/>
    <col min="6663" max="6663" width="15" customWidth="1"/>
    <col min="6664" max="6664" width="12.42578125" customWidth="1"/>
    <col min="6665" max="6675" width="5.7109375" customWidth="1"/>
    <col min="6913" max="6913" width="16.5703125" customWidth="1"/>
    <col min="6914" max="6914" width="18.7109375" customWidth="1"/>
    <col min="6915" max="6915" width="9.42578125" customWidth="1"/>
    <col min="6916" max="6916" width="10.140625" customWidth="1"/>
    <col min="6917" max="6917" width="13.85546875" customWidth="1"/>
    <col min="6918" max="6918" width="12.42578125" customWidth="1"/>
    <col min="6919" max="6919" width="15" customWidth="1"/>
    <col min="6920" max="6920" width="12.42578125" customWidth="1"/>
    <col min="6921" max="6931" width="5.7109375" customWidth="1"/>
    <col min="7169" max="7169" width="16.5703125" customWidth="1"/>
    <col min="7170" max="7170" width="18.7109375" customWidth="1"/>
    <col min="7171" max="7171" width="9.42578125" customWidth="1"/>
    <col min="7172" max="7172" width="10.140625" customWidth="1"/>
    <col min="7173" max="7173" width="13.85546875" customWidth="1"/>
    <col min="7174" max="7174" width="12.42578125" customWidth="1"/>
    <col min="7175" max="7175" width="15" customWidth="1"/>
    <col min="7176" max="7176" width="12.42578125" customWidth="1"/>
    <col min="7177" max="7187" width="5.7109375" customWidth="1"/>
    <col min="7425" max="7425" width="16.5703125" customWidth="1"/>
    <col min="7426" max="7426" width="18.7109375" customWidth="1"/>
    <col min="7427" max="7427" width="9.42578125" customWidth="1"/>
    <col min="7428" max="7428" width="10.140625" customWidth="1"/>
    <col min="7429" max="7429" width="13.85546875" customWidth="1"/>
    <col min="7430" max="7430" width="12.42578125" customWidth="1"/>
    <col min="7431" max="7431" width="15" customWidth="1"/>
    <col min="7432" max="7432" width="12.42578125" customWidth="1"/>
    <col min="7433" max="7443" width="5.7109375" customWidth="1"/>
    <col min="7681" max="7681" width="16.5703125" customWidth="1"/>
    <col min="7682" max="7682" width="18.7109375" customWidth="1"/>
    <col min="7683" max="7683" width="9.42578125" customWidth="1"/>
    <col min="7684" max="7684" width="10.140625" customWidth="1"/>
    <col min="7685" max="7685" width="13.85546875" customWidth="1"/>
    <col min="7686" max="7686" width="12.42578125" customWidth="1"/>
    <col min="7687" max="7687" width="15" customWidth="1"/>
    <col min="7688" max="7688" width="12.42578125" customWidth="1"/>
    <col min="7689" max="7699" width="5.7109375" customWidth="1"/>
    <col min="7937" max="7937" width="16.5703125" customWidth="1"/>
    <col min="7938" max="7938" width="18.7109375" customWidth="1"/>
    <col min="7939" max="7939" width="9.42578125" customWidth="1"/>
    <col min="7940" max="7940" width="10.140625" customWidth="1"/>
    <col min="7941" max="7941" width="13.85546875" customWidth="1"/>
    <col min="7942" max="7942" width="12.42578125" customWidth="1"/>
    <col min="7943" max="7943" width="15" customWidth="1"/>
    <col min="7944" max="7944" width="12.42578125" customWidth="1"/>
    <col min="7945" max="7955" width="5.7109375" customWidth="1"/>
    <col min="8193" max="8193" width="16.5703125" customWidth="1"/>
    <col min="8194" max="8194" width="18.7109375" customWidth="1"/>
    <col min="8195" max="8195" width="9.42578125" customWidth="1"/>
    <col min="8196" max="8196" width="10.140625" customWidth="1"/>
    <col min="8197" max="8197" width="13.85546875" customWidth="1"/>
    <col min="8198" max="8198" width="12.42578125" customWidth="1"/>
    <col min="8199" max="8199" width="15" customWidth="1"/>
    <col min="8200" max="8200" width="12.42578125" customWidth="1"/>
    <col min="8201" max="8211" width="5.7109375" customWidth="1"/>
    <col min="8449" max="8449" width="16.5703125" customWidth="1"/>
    <col min="8450" max="8450" width="18.7109375" customWidth="1"/>
    <col min="8451" max="8451" width="9.42578125" customWidth="1"/>
    <col min="8452" max="8452" width="10.140625" customWidth="1"/>
    <col min="8453" max="8453" width="13.85546875" customWidth="1"/>
    <col min="8454" max="8454" width="12.42578125" customWidth="1"/>
    <col min="8455" max="8455" width="15" customWidth="1"/>
    <col min="8456" max="8456" width="12.42578125" customWidth="1"/>
    <col min="8457" max="8467" width="5.7109375" customWidth="1"/>
    <col min="8705" max="8705" width="16.5703125" customWidth="1"/>
    <col min="8706" max="8706" width="18.7109375" customWidth="1"/>
    <col min="8707" max="8707" width="9.42578125" customWidth="1"/>
    <col min="8708" max="8708" width="10.140625" customWidth="1"/>
    <col min="8709" max="8709" width="13.85546875" customWidth="1"/>
    <col min="8710" max="8710" width="12.42578125" customWidth="1"/>
    <col min="8711" max="8711" width="15" customWidth="1"/>
    <col min="8712" max="8712" width="12.42578125" customWidth="1"/>
    <col min="8713" max="8723" width="5.7109375" customWidth="1"/>
    <col min="8961" max="8961" width="16.5703125" customWidth="1"/>
    <col min="8962" max="8962" width="18.7109375" customWidth="1"/>
    <col min="8963" max="8963" width="9.42578125" customWidth="1"/>
    <col min="8964" max="8964" width="10.140625" customWidth="1"/>
    <col min="8965" max="8965" width="13.85546875" customWidth="1"/>
    <col min="8966" max="8966" width="12.42578125" customWidth="1"/>
    <col min="8967" max="8967" width="15" customWidth="1"/>
    <col min="8968" max="8968" width="12.42578125" customWidth="1"/>
    <col min="8969" max="8979" width="5.7109375" customWidth="1"/>
    <col min="9217" max="9217" width="16.5703125" customWidth="1"/>
    <col min="9218" max="9218" width="18.7109375" customWidth="1"/>
    <col min="9219" max="9219" width="9.42578125" customWidth="1"/>
    <col min="9220" max="9220" width="10.140625" customWidth="1"/>
    <col min="9221" max="9221" width="13.85546875" customWidth="1"/>
    <col min="9222" max="9222" width="12.42578125" customWidth="1"/>
    <col min="9223" max="9223" width="15" customWidth="1"/>
    <col min="9224" max="9224" width="12.42578125" customWidth="1"/>
    <col min="9225" max="9235" width="5.7109375" customWidth="1"/>
    <col min="9473" max="9473" width="16.5703125" customWidth="1"/>
    <col min="9474" max="9474" width="18.7109375" customWidth="1"/>
    <col min="9475" max="9475" width="9.42578125" customWidth="1"/>
    <col min="9476" max="9476" width="10.140625" customWidth="1"/>
    <col min="9477" max="9477" width="13.85546875" customWidth="1"/>
    <col min="9478" max="9478" width="12.42578125" customWidth="1"/>
    <col min="9479" max="9479" width="15" customWidth="1"/>
    <col min="9480" max="9480" width="12.42578125" customWidth="1"/>
    <col min="9481" max="9491" width="5.7109375" customWidth="1"/>
    <col min="9729" max="9729" width="16.5703125" customWidth="1"/>
    <col min="9730" max="9730" width="18.7109375" customWidth="1"/>
    <col min="9731" max="9731" width="9.42578125" customWidth="1"/>
    <col min="9732" max="9732" width="10.140625" customWidth="1"/>
    <col min="9733" max="9733" width="13.85546875" customWidth="1"/>
    <col min="9734" max="9734" width="12.42578125" customWidth="1"/>
    <col min="9735" max="9735" width="15" customWidth="1"/>
    <col min="9736" max="9736" width="12.42578125" customWidth="1"/>
    <col min="9737" max="9747" width="5.7109375" customWidth="1"/>
    <col min="9985" max="9985" width="16.5703125" customWidth="1"/>
    <col min="9986" max="9986" width="18.7109375" customWidth="1"/>
    <col min="9987" max="9987" width="9.42578125" customWidth="1"/>
    <col min="9988" max="9988" width="10.140625" customWidth="1"/>
    <col min="9989" max="9989" width="13.85546875" customWidth="1"/>
    <col min="9990" max="9990" width="12.42578125" customWidth="1"/>
    <col min="9991" max="9991" width="15" customWidth="1"/>
    <col min="9992" max="9992" width="12.42578125" customWidth="1"/>
    <col min="9993" max="10003" width="5.7109375" customWidth="1"/>
    <col min="10241" max="10241" width="16.5703125" customWidth="1"/>
    <col min="10242" max="10242" width="18.7109375" customWidth="1"/>
    <col min="10243" max="10243" width="9.42578125" customWidth="1"/>
    <col min="10244" max="10244" width="10.140625" customWidth="1"/>
    <col min="10245" max="10245" width="13.85546875" customWidth="1"/>
    <col min="10246" max="10246" width="12.42578125" customWidth="1"/>
    <col min="10247" max="10247" width="15" customWidth="1"/>
    <col min="10248" max="10248" width="12.42578125" customWidth="1"/>
    <col min="10249" max="10259" width="5.7109375" customWidth="1"/>
    <col min="10497" max="10497" width="16.5703125" customWidth="1"/>
    <col min="10498" max="10498" width="18.7109375" customWidth="1"/>
    <col min="10499" max="10499" width="9.42578125" customWidth="1"/>
    <col min="10500" max="10500" width="10.140625" customWidth="1"/>
    <col min="10501" max="10501" width="13.85546875" customWidth="1"/>
    <col min="10502" max="10502" width="12.42578125" customWidth="1"/>
    <col min="10503" max="10503" width="15" customWidth="1"/>
    <col min="10504" max="10504" width="12.42578125" customWidth="1"/>
    <col min="10505" max="10515" width="5.7109375" customWidth="1"/>
    <col min="10753" max="10753" width="16.5703125" customWidth="1"/>
    <col min="10754" max="10754" width="18.7109375" customWidth="1"/>
    <col min="10755" max="10755" width="9.42578125" customWidth="1"/>
    <col min="10756" max="10756" width="10.140625" customWidth="1"/>
    <col min="10757" max="10757" width="13.85546875" customWidth="1"/>
    <col min="10758" max="10758" width="12.42578125" customWidth="1"/>
    <col min="10759" max="10759" width="15" customWidth="1"/>
    <col min="10760" max="10760" width="12.42578125" customWidth="1"/>
    <col min="10761" max="10771" width="5.7109375" customWidth="1"/>
    <col min="11009" max="11009" width="16.5703125" customWidth="1"/>
    <col min="11010" max="11010" width="18.7109375" customWidth="1"/>
    <col min="11011" max="11011" width="9.42578125" customWidth="1"/>
    <col min="11012" max="11012" width="10.140625" customWidth="1"/>
    <col min="11013" max="11013" width="13.85546875" customWidth="1"/>
    <col min="11014" max="11014" width="12.42578125" customWidth="1"/>
    <col min="11015" max="11015" width="15" customWidth="1"/>
    <col min="11016" max="11016" width="12.42578125" customWidth="1"/>
    <col min="11017" max="11027" width="5.7109375" customWidth="1"/>
    <col min="11265" max="11265" width="16.5703125" customWidth="1"/>
    <col min="11266" max="11266" width="18.7109375" customWidth="1"/>
    <col min="11267" max="11267" width="9.42578125" customWidth="1"/>
    <col min="11268" max="11268" width="10.140625" customWidth="1"/>
    <col min="11269" max="11269" width="13.85546875" customWidth="1"/>
    <col min="11270" max="11270" width="12.42578125" customWidth="1"/>
    <col min="11271" max="11271" width="15" customWidth="1"/>
    <col min="11272" max="11272" width="12.42578125" customWidth="1"/>
    <col min="11273" max="11283" width="5.7109375" customWidth="1"/>
    <col min="11521" max="11521" width="16.5703125" customWidth="1"/>
    <col min="11522" max="11522" width="18.7109375" customWidth="1"/>
    <col min="11523" max="11523" width="9.42578125" customWidth="1"/>
    <col min="11524" max="11524" width="10.140625" customWidth="1"/>
    <col min="11525" max="11525" width="13.85546875" customWidth="1"/>
    <col min="11526" max="11526" width="12.42578125" customWidth="1"/>
    <col min="11527" max="11527" width="15" customWidth="1"/>
    <col min="11528" max="11528" width="12.42578125" customWidth="1"/>
    <col min="11529" max="11539" width="5.7109375" customWidth="1"/>
    <col min="11777" max="11777" width="16.5703125" customWidth="1"/>
    <col min="11778" max="11778" width="18.7109375" customWidth="1"/>
    <col min="11779" max="11779" width="9.42578125" customWidth="1"/>
    <col min="11780" max="11780" width="10.140625" customWidth="1"/>
    <col min="11781" max="11781" width="13.85546875" customWidth="1"/>
    <col min="11782" max="11782" width="12.42578125" customWidth="1"/>
    <col min="11783" max="11783" width="15" customWidth="1"/>
    <col min="11784" max="11784" width="12.42578125" customWidth="1"/>
    <col min="11785" max="11795" width="5.7109375" customWidth="1"/>
    <col min="12033" max="12033" width="16.5703125" customWidth="1"/>
    <col min="12034" max="12034" width="18.7109375" customWidth="1"/>
    <col min="12035" max="12035" width="9.42578125" customWidth="1"/>
    <col min="12036" max="12036" width="10.140625" customWidth="1"/>
    <col min="12037" max="12037" width="13.85546875" customWidth="1"/>
    <col min="12038" max="12038" width="12.42578125" customWidth="1"/>
    <col min="12039" max="12039" width="15" customWidth="1"/>
    <col min="12040" max="12040" width="12.42578125" customWidth="1"/>
    <col min="12041" max="12051" width="5.7109375" customWidth="1"/>
    <col min="12289" max="12289" width="16.5703125" customWidth="1"/>
    <col min="12290" max="12290" width="18.7109375" customWidth="1"/>
    <col min="12291" max="12291" width="9.42578125" customWidth="1"/>
    <col min="12292" max="12292" width="10.140625" customWidth="1"/>
    <col min="12293" max="12293" width="13.85546875" customWidth="1"/>
    <col min="12294" max="12294" width="12.42578125" customWidth="1"/>
    <col min="12295" max="12295" width="15" customWidth="1"/>
    <col min="12296" max="12296" width="12.42578125" customWidth="1"/>
    <col min="12297" max="12307" width="5.7109375" customWidth="1"/>
    <col min="12545" max="12545" width="16.5703125" customWidth="1"/>
    <col min="12546" max="12546" width="18.7109375" customWidth="1"/>
    <col min="12547" max="12547" width="9.42578125" customWidth="1"/>
    <col min="12548" max="12548" width="10.140625" customWidth="1"/>
    <col min="12549" max="12549" width="13.85546875" customWidth="1"/>
    <col min="12550" max="12550" width="12.42578125" customWidth="1"/>
    <col min="12551" max="12551" width="15" customWidth="1"/>
    <col min="12552" max="12552" width="12.42578125" customWidth="1"/>
    <col min="12553" max="12563" width="5.7109375" customWidth="1"/>
    <col min="12801" max="12801" width="16.5703125" customWidth="1"/>
    <col min="12802" max="12802" width="18.7109375" customWidth="1"/>
    <col min="12803" max="12803" width="9.42578125" customWidth="1"/>
    <col min="12804" max="12804" width="10.140625" customWidth="1"/>
    <col min="12805" max="12805" width="13.85546875" customWidth="1"/>
    <col min="12806" max="12806" width="12.42578125" customWidth="1"/>
    <col min="12807" max="12807" width="15" customWidth="1"/>
    <col min="12808" max="12808" width="12.42578125" customWidth="1"/>
    <col min="12809" max="12819" width="5.7109375" customWidth="1"/>
    <col min="13057" max="13057" width="16.5703125" customWidth="1"/>
    <col min="13058" max="13058" width="18.7109375" customWidth="1"/>
    <col min="13059" max="13059" width="9.42578125" customWidth="1"/>
    <col min="13060" max="13060" width="10.140625" customWidth="1"/>
    <col min="13061" max="13061" width="13.85546875" customWidth="1"/>
    <col min="13062" max="13062" width="12.42578125" customWidth="1"/>
    <col min="13063" max="13063" width="15" customWidth="1"/>
    <col min="13064" max="13064" width="12.42578125" customWidth="1"/>
    <col min="13065" max="13075" width="5.7109375" customWidth="1"/>
    <col min="13313" max="13313" width="16.5703125" customWidth="1"/>
    <col min="13314" max="13314" width="18.7109375" customWidth="1"/>
    <col min="13315" max="13315" width="9.42578125" customWidth="1"/>
    <col min="13316" max="13316" width="10.140625" customWidth="1"/>
    <col min="13317" max="13317" width="13.85546875" customWidth="1"/>
    <col min="13318" max="13318" width="12.42578125" customWidth="1"/>
    <col min="13319" max="13319" width="15" customWidth="1"/>
    <col min="13320" max="13320" width="12.42578125" customWidth="1"/>
    <col min="13321" max="13331" width="5.7109375" customWidth="1"/>
    <col min="13569" max="13569" width="16.5703125" customWidth="1"/>
    <col min="13570" max="13570" width="18.7109375" customWidth="1"/>
    <col min="13571" max="13571" width="9.42578125" customWidth="1"/>
    <col min="13572" max="13572" width="10.140625" customWidth="1"/>
    <col min="13573" max="13573" width="13.85546875" customWidth="1"/>
    <col min="13574" max="13574" width="12.42578125" customWidth="1"/>
    <col min="13575" max="13575" width="15" customWidth="1"/>
    <col min="13576" max="13576" width="12.42578125" customWidth="1"/>
    <col min="13577" max="13587" width="5.7109375" customWidth="1"/>
    <col min="13825" max="13825" width="16.5703125" customWidth="1"/>
    <col min="13826" max="13826" width="18.7109375" customWidth="1"/>
    <col min="13827" max="13827" width="9.42578125" customWidth="1"/>
    <col min="13828" max="13828" width="10.140625" customWidth="1"/>
    <col min="13829" max="13829" width="13.85546875" customWidth="1"/>
    <col min="13830" max="13830" width="12.42578125" customWidth="1"/>
    <col min="13831" max="13831" width="15" customWidth="1"/>
    <col min="13832" max="13832" width="12.42578125" customWidth="1"/>
    <col min="13833" max="13843" width="5.7109375" customWidth="1"/>
    <col min="14081" max="14081" width="16.5703125" customWidth="1"/>
    <col min="14082" max="14082" width="18.7109375" customWidth="1"/>
    <col min="14083" max="14083" width="9.42578125" customWidth="1"/>
    <col min="14084" max="14084" width="10.140625" customWidth="1"/>
    <col min="14085" max="14085" width="13.85546875" customWidth="1"/>
    <col min="14086" max="14086" width="12.42578125" customWidth="1"/>
    <col min="14087" max="14087" width="15" customWidth="1"/>
    <col min="14088" max="14088" width="12.42578125" customWidth="1"/>
    <col min="14089" max="14099" width="5.7109375" customWidth="1"/>
    <col min="14337" max="14337" width="16.5703125" customWidth="1"/>
    <col min="14338" max="14338" width="18.7109375" customWidth="1"/>
    <col min="14339" max="14339" width="9.42578125" customWidth="1"/>
    <col min="14340" max="14340" width="10.140625" customWidth="1"/>
    <col min="14341" max="14341" width="13.85546875" customWidth="1"/>
    <col min="14342" max="14342" width="12.42578125" customWidth="1"/>
    <col min="14343" max="14343" width="15" customWidth="1"/>
    <col min="14344" max="14344" width="12.42578125" customWidth="1"/>
    <col min="14345" max="14355" width="5.7109375" customWidth="1"/>
    <col min="14593" max="14593" width="16.5703125" customWidth="1"/>
    <col min="14594" max="14594" width="18.7109375" customWidth="1"/>
    <col min="14595" max="14595" width="9.42578125" customWidth="1"/>
    <col min="14596" max="14596" width="10.140625" customWidth="1"/>
    <col min="14597" max="14597" width="13.85546875" customWidth="1"/>
    <col min="14598" max="14598" width="12.42578125" customWidth="1"/>
    <col min="14599" max="14599" width="15" customWidth="1"/>
    <col min="14600" max="14600" width="12.42578125" customWidth="1"/>
    <col min="14601" max="14611" width="5.7109375" customWidth="1"/>
    <col min="14849" max="14849" width="16.5703125" customWidth="1"/>
    <col min="14850" max="14850" width="18.7109375" customWidth="1"/>
    <col min="14851" max="14851" width="9.42578125" customWidth="1"/>
    <col min="14852" max="14852" width="10.140625" customWidth="1"/>
    <col min="14853" max="14853" width="13.85546875" customWidth="1"/>
    <col min="14854" max="14854" width="12.42578125" customWidth="1"/>
    <col min="14855" max="14855" width="15" customWidth="1"/>
    <col min="14856" max="14856" width="12.42578125" customWidth="1"/>
    <col min="14857" max="14867" width="5.7109375" customWidth="1"/>
    <col min="15105" max="15105" width="16.5703125" customWidth="1"/>
    <col min="15106" max="15106" width="18.7109375" customWidth="1"/>
    <col min="15107" max="15107" width="9.42578125" customWidth="1"/>
    <col min="15108" max="15108" width="10.140625" customWidth="1"/>
    <col min="15109" max="15109" width="13.85546875" customWidth="1"/>
    <col min="15110" max="15110" width="12.42578125" customWidth="1"/>
    <col min="15111" max="15111" width="15" customWidth="1"/>
    <col min="15112" max="15112" width="12.42578125" customWidth="1"/>
    <col min="15113" max="15123" width="5.7109375" customWidth="1"/>
    <col min="15361" max="15361" width="16.5703125" customWidth="1"/>
    <col min="15362" max="15362" width="18.7109375" customWidth="1"/>
    <col min="15363" max="15363" width="9.42578125" customWidth="1"/>
    <col min="15364" max="15364" width="10.140625" customWidth="1"/>
    <col min="15365" max="15365" width="13.85546875" customWidth="1"/>
    <col min="15366" max="15366" width="12.42578125" customWidth="1"/>
    <col min="15367" max="15367" width="15" customWidth="1"/>
    <col min="15368" max="15368" width="12.42578125" customWidth="1"/>
    <col min="15369" max="15379" width="5.7109375" customWidth="1"/>
    <col min="15617" max="15617" width="16.5703125" customWidth="1"/>
    <col min="15618" max="15618" width="18.7109375" customWidth="1"/>
    <col min="15619" max="15619" width="9.42578125" customWidth="1"/>
    <col min="15620" max="15620" width="10.140625" customWidth="1"/>
    <col min="15621" max="15621" width="13.85546875" customWidth="1"/>
    <col min="15622" max="15622" width="12.42578125" customWidth="1"/>
    <col min="15623" max="15623" width="15" customWidth="1"/>
    <col min="15624" max="15624" width="12.42578125" customWidth="1"/>
    <col min="15625" max="15635" width="5.7109375" customWidth="1"/>
    <col min="15873" max="15873" width="16.5703125" customWidth="1"/>
    <col min="15874" max="15874" width="18.7109375" customWidth="1"/>
    <col min="15875" max="15875" width="9.42578125" customWidth="1"/>
    <col min="15876" max="15876" width="10.140625" customWidth="1"/>
    <col min="15877" max="15877" width="13.85546875" customWidth="1"/>
    <col min="15878" max="15878" width="12.42578125" customWidth="1"/>
    <col min="15879" max="15879" width="15" customWidth="1"/>
    <col min="15880" max="15880" width="12.42578125" customWidth="1"/>
    <col min="15881" max="15891" width="5.7109375" customWidth="1"/>
    <col min="16129" max="16129" width="16.5703125" customWidth="1"/>
    <col min="16130" max="16130" width="18.7109375" customWidth="1"/>
    <col min="16131" max="16131" width="9.42578125" customWidth="1"/>
    <col min="16132" max="16132" width="10.140625" customWidth="1"/>
    <col min="16133" max="16133" width="13.85546875" customWidth="1"/>
    <col min="16134" max="16134" width="12.42578125" customWidth="1"/>
    <col min="16135" max="16135" width="15" customWidth="1"/>
    <col min="16136" max="16136" width="12.42578125" customWidth="1"/>
    <col min="16137" max="16147" width="5.7109375" customWidth="1"/>
  </cols>
  <sheetData>
    <row r="1" spans="1:25" ht="59.25" customHeight="1"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c r="W1" s="58" t="s">
        <v>158</v>
      </c>
      <c r="X1" s="58" t="s">
        <v>159</v>
      </c>
      <c r="Y1" s="58" t="s">
        <v>160</v>
      </c>
    </row>
    <row r="2" spans="1:25" ht="44.25" customHeight="1"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COUNTIF(T$3:T$86,W2)</f>
        <v>0</v>
      </c>
      <c r="Y2" s="83">
        <f>X2/$X$22</f>
        <v>0</v>
      </c>
    </row>
    <row r="3" spans="1:25" ht="30" customHeight="1" x14ac:dyDescent="0.25">
      <c r="A3" s="38" t="s">
        <v>11</v>
      </c>
      <c r="B3" s="4" t="s">
        <v>32</v>
      </c>
      <c r="C3" s="5">
        <f>VLOOKUP(B3,[38]Списки!$C$1:$E$70,2,FALSE)</f>
        <v>11362</v>
      </c>
      <c r="D3" s="5" t="str">
        <f>VLOOKUP(B3,[38]Списки!$C$1:$E$70,3,FALSE)</f>
        <v>СОШ</v>
      </c>
      <c r="E3" s="39" t="s">
        <v>15</v>
      </c>
      <c r="F3" s="7">
        <v>93</v>
      </c>
      <c r="G3" s="7">
        <v>84</v>
      </c>
      <c r="H3" s="8">
        <f>C3*1000+1</f>
        <v>11362001</v>
      </c>
      <c r="I3" s="9">
        <v>1</v>
      </c>
      <c r="J3" s="9">
        <v>2</v>
      </c>
      <c r="K3" s="9">
        <v>1</v>
      </c>
      <c r="L3" s="9">
        <v>2</v>
      </c>
      <c r="M3" s="9">
        <v>1</v>
      </c>
      <c r="N3" s="9">
        <v>1</v>
      </c>
      <c r="O3" s="9">
        <v>0</v>
      </c>
      <c r="P3" s="9">
        <v>2</v>
      </c>
      <c r="Q3" s="9">
        <v>2</v>
      </c>
      <c r="R3" s="9">
        <v>2</v>
      </c>
      <c r="S3" s="9">
        <v>1</v>
      </c>
      <c r="T3" s="10">
        <f>IF(COUNTBLANK(I3:S3)&gt;=1,"Не писал",SUM(I3:S3))</f>
        <v>15</v>
      </c>
      <c r="W3" s="76">
        <v>1</v>
      </c>
      <c r="X3" s="76">
        <f t="shared" ref="X3:X21" si="0">COUNTIF(T$3:T$86,W3)</f>
        <v>0</v>
      </c>
      <c r="Y3" s="83">
        <f t="shared" ref="Y3:Y21" si="1">X3/$X$22</f>
        <v>0</v>
      </c>
    </row>
    <row r="4" spans="1:25" ht="30" customHeight="1" x14ac:dyDescent="0.25">
      <c r="A4" s="38" t="s">
        <v>11</v>
      </c>
      <c r="B4" s="4" t="str">
        <f t="shared" ref="B4:G19" si="2">B3</f>
        <v>ГБОУ СОШ №362</v>
      </c>
      <c r="C4" s="5">
        <f t="shared" si="2"/>
        <v>11362</v>
      </c>
      <c r="D4" s="5" t="str">
        <f t="shared" si="2"/>
        <v>СОШ</v>
      </c>
      <c r="E4" s="11" t="str">
        <f t="shared" si="2"/>
        <v>5а</v>
      </c>
      <c r="F4" s="7">
        <f t="shared" si="2"/>
        <v>93</v>
      </c>
      <c r="G4" s="7">
        <f t="shared" si="2"/>
        <v>84</v>
      </c>
      <c r="H4" s="8">
        <f>H3+1</f>
        <v>11362002</v>
      </c>
      <c r="I4" s="9">
        <v>0</v>
      </c>
      <c r="J4" s="9">
        <v>1</v>
      </c>
      <c r="K4" s="9">
        <v>0</v>
      </c>
      <c r="L4" s="9">
        <v>2</v>
      </c>
      <c r="M4" s="9">
        <v>2</v>
      </c>
      <c r="N4" s="9">
        <v>1</v>
      </c>
      <c r="O4" s="9">
        <v>0</v>
      </c>
      <c r="P4" s="9">
        <v>2</v>
      </c>
      <c r="Q4" s="9">
        <v>1</v>
      </c>
      <c r="R4" s="9">
        <v>2</v>
      </c>
      <c r="S4" s="9">
        <v>2</v>
      </c>
      <c r="T4" s="10">
        <f t="shared" ref="T4:T30" si="3">IF(COUNTBLANK(I4:S4)&gt;=1,"Не писал",SUM(I4:S4))</f>
        <v>13</v>
      </c>
      <c r="W4" s="76">
        <v>2</v>
      </c>
      <c r="X4" s="76">
        <f t="shared" si="0"/>
        <v>0</v>
      </c>
      <c r="Y4" s="83">
        <f t="shared" si="1"/>
        <v>0</v>
      </c>
    </row>
    <row r="5" spans="1:25" ht="30" customHeight="1" x14ac:dyDescent="0.25">
      <c r="A5" s="38" t="s">
        <v>11</v>
      </c>
      <c r="B5" s="4" t="str">
        <f t="shared" si="2"/>
        <v>ГБОУ СОШ №362</v>
      </c>
      <c r="C5" s="5">
        <f t="shared" si="2"/>
        <v>11362</v>
      </c>
      <c r="D5" s="5" t="str">
        <f t="shared" si="2"/>
        <v>СОШ</v>
      </c>
      <c r="E5" s="11" t="str">
        <f t="shared" si="2"/>
        <v>5а</v>
      </c>
      <c r="F5" s="7">
        <f t="shared" si="2"/>
        <v>93</v>
      </c>
      <c r="G5" s="7">
        <f t="shared" si="2"/>
        <v>84</v>
      </c>
      <c r="H5" s="8">
        <f t="shared" ref="H5:H31" si="4">H4+1</f>
        <v>11362003</v>
      </c>
      <c r="I5" s="9">
        <v>1</v>
      </c>
      <c r="J5" s="9">
        <v>1</v>
      </c>
      <c r="K5" s="9">
        <v>0</v>
      </c>
      <c r="L5" s="9">
        <v>2</v>
      </c>
      <c r="M5" s="9">
        <v>1</v>
      </c>
      <c r="N5" s="9">
        <v>1</v>
      </c>
      <c r="O5" s="9">
        <v>0</v>
      </c>
      <c r="P5" s="9">
        <v>1</v>
      </c>
      <c r="Q5" s="9">
        <v>0</v>
      </c>
      <c r="R5" s="9">
        <v>2</v>
      </c>
      <c r="S5" s="9">
        <v>1</v>
      </c>
      <c r="T5" s="10">
        <f t="shared" si="3"/>
        <v>10</v>
      </c>
      <c r="W5" s="76">
        <v>3</v>
      </c>
      <c r="X5" s="76">
        <f t="shared" si="0"/>
        <v>0</v>
      </c>
      <c r="Y5" s="83">
        <f t="shared" si="1"/>
        <v>0</v>
      </c>
    </row>
    <row r="6" spans="1:25" ht="30" customHeight="1" x14ac:dyDescent="0.25">
      <c r="A6" s="38" t="s">
        <v>11</v>
      </c>
      <c r="B6" s="4" t="str">
        <f t="shared" si="2"/>
        <v>ГБОУ СОШ №362</v>
      </c>
      <c r="C6" s="5">
        <f t="shared" si="2"/>
        <v>11362</v>
      </c>
      <c r="D6" s="5" t="str">
        <f t="shared" si="2"/>
        <v>СОШ</v>
      </c>
      <c r="E6" s="11" t="str">
        <f t="shared" si="2"/>
        <v>5а</v>
      </c>
      <c r="F6" s="7">
        <f t="shared" si="2"/>
        <v>93</v>
      </c>
      <c r="G6" s="7">
        <f t="shared" si="2"/>
        <v>84</v>
      </c>
      <c r="H6" s="8">
        <f t="shared" si="4"/>
        <v>11362004</v>
      </c>
      <c r="I6" s="9">
        <v>2</v>
      </c>
      <c r="J6" s="9">
        <v>2</v>
      </c>
      <c r="K6" s="9">
        <v>1</v>
      </c>
      <c r="L6" s="9">
        <v>2</v>
      </c>
      <c r="M6" s="9">
        <v>2</v>
      </c>
      <c r="N6" s="9">
        <v>1</v>
      </c>
      <c r="O6" s="9">
        <v>0</v>
      </c>
      <c r="P6" s="9">
        <v>0</v>
      </c>
      <c r="Q6" s="9">
        <v>2</v>
      </c>
      <c r="R6" s="9">
        <v>2</v>
      </c>
      <c r="S6" s="9">
        <v>1</v>
      </c>
      <c r="T6" s="10">
        <f t="shared" si="3"/>
        <v>15</v>
      </c>
      <c r="W6" s="76">
        <v>4</v>
      </c>
      <c r="X6" s="76">
        <f t="shared" si="0"/>
        <v>0</v>
      </c>
      <c r="Y6" s="83">
        <f t="shared" si="1"/>
        <v>0</v>
      </c>
    </row>
    <row r="7" spans="1:25" ht="30" customHeight="1" x14ac:dyDescent="0.25">
      <c r="A7" s="38" t="s">
        <v>11</v>
      </c>
      <c r="B7" s="4" t="str">
        <f t="shared" si="2"/>
        <v>ГБОУ СОШ №362</v>
      </c>
      <c r="C7" s="5">
        <f t="shared" si="2"/>
        <v>11362</v>
      </c>
      <c r="D7" s="5" t="str">
        <f t="shared" si="2"/>
        <v>СОШ</v>
      </c>
      <c r="E7" s="11" t="str">
        <f t="shared" si="2"/>
        <v>5а</v>
      </c>
      <c r="F7" s="7">
        <f t="shared" si="2"/>
        <v>93</v>
      </c>
      <c r="G7" s="7">
        <f t="shared" si="2"/>
        <v>84</v>
      </c>
      <c r="H7" s="8">
        <f t="shared" si="4"/>
        <v>11362005</v>
      </c>
      <c r="I7" s="9">
        <v>1</v>
      </c>
      <c r="J7" s="9">
        <v>1</v>
      </c>
      <c r="K7" s="9">
        <v>1</v>
      </c>
      <c r="L7" s="9">
        <v>2</v>
      </c>
      <c r="M7" s="9">
        <v>1</v>
      </c>
      <c r="N7" s="9">
        <v>1</v>
      </c>
      <c r="O7" s="9">
        <v>0</v>
      </c>
      <c r="P7" s="9">
        <v>1</v>
      </c>
      <c r="Q7" s="9">
        <v>0</v>
      </c>
      <c r="R7" s="9">
        <v>2</v>
      </c>
      <c r="S7" s="9">
        <v>1</v>
      </c>
      <c r="T7" s="10">
        <f t="shared" si="3"/>
        <v>11</v>
      </c>
      <c r="W7" s="76">
        <v>5</v>
      </c>
      <c r="X7" s="76">
        <f t="shared" si="0"/>
        <v>0</v>
      </c>
      <c r="Y7" s="83">
        <f t="shared" si="1"/>
        <v>0</v>
      </c>
    </row>
    <row r="8" spans="1:25" ht="30" customHeight="1" x14ac:dyDescent="0.25">
      <c r="A8" s="38" t="s">
        <v>11</v>
      </c>
      <c r="B8" s="4" t="str">
        <f t="shared" si="2"/>
        <v>ГБОУ СОШ №362</v>
      </c>
      <c r="C8" s="5">
        <f t="shared" si="2"/>
        <v>11362</v>
      </c>
      <c r="D8" s="5" t="str">
        <f t="shared" si="2"/>
        <v>СОШ</v>
      </c>
      <c r="E8" s="11" t="str">
        <f t="shared" si="2"/>
        <v>5а</v>
      </c>
      <c r="F8" s="7">
        <f t="shared" si="2"/>
        <v>93</v>
      </c>
      <c r="G8" s="7">
        <f t="shared" si="2"/>
        <v>84</v>
      </c>
      <c r="H8" s="8">
        <f t="shared" si="4"/>
        <v>11362006</v>
      </c>
      <c r="I8" s="9">
        <v>0</v>
      </c>
      <c r="J8" s="9">
        <v>1</v>
      </c>
      <c r="K8" s="9">
        <v>0</v>
      </c>
      <c r="L8" s="9">
        <v>2</v>
      </c>
      <c r="M8" s="9">
        <v>2</v>
      </c>
      <c r="N8" s="9">
        <v>0</v>
      </c>
      <c r="O8" s="9">
        <v>0</v>
      </c>
      <c r="P8" s="9">
        <v>2</v>
      </c>
      <c r="Q8" s="9">
        <v>2</v>
      </c>
      <c r="R8" s="9">
        <v>1</v>
      </c>
      <c r="S8" s="9">
        <v>1</v>
      </c>
      <c r="T8" s="10">
        <f t="shared" si="3"/>
        <v>11</v>
      </c>
      <c r="W8" s="76">
        <v>6</v>
      </c>
      <c r="X8" s="76">
        <f t="shared" si="0"/>
        <v>0</v>
      </c>
      <c r="Y8" s="83">
        <f t="shared" si="1"/>
        <v>0</v>
      </c>
    </row>
    <row r="9" spans="1:25" ht="30" customHeight="1" x14ac:dyDescent="0.25">
      <c r="A9" s="38" t="s">
        <v>11</v>
      </c>
      <c r="B9" s="4" t="str">
        <f t="shared" si="2"/>
        <v>ГБОУ СОШ №362</v>
      </c>
      <c r="C9" s="5">
        <f t="shared" si="2"/>
        <v>11362</v>
      </c>
      <c r="D9" s="5" t="str">
        <f t="shared" si="2"/>
        <v>СОШ</v>
      </c>
      <c r="E9" s="11" t="str">
        <f t="shared" si="2"/>
        <v>5а</v>
      </c>
      <c r="F9" s="7">
        <f t="shared" si="2"/>
        <v>93</v>
      </c>
      <c r="G9" s="7">
        <f t="shared" si="2"/>
        <v>84</v>
      </c>
      <c r="H9" s="8">
        <f t="shared" si="4"/>
        <v>11362007</v>
      </c>
      <c r="I9" s="9">
        <v>2</v>
      </c>
      <c r="J9" s="9">
        <v>2</v>
      </c>
      <c r="K9" s="9">
        <v>1</v>
      </c>
      <c r="L9" s="9">
        <v>2</v>
      </c>
      <c r="M9" s="9">
        <v>2</v>
      </c>
      <c r="N9" s="9">
        <v>0</v>
      </c>
      <c r="O9" s="9">
        <v>0</v>
      </c>
      <c r="P9" s="9">
        <v>2</v>
      </c>
      <c r="Q9" s="9">
        <v>1</v>
      </c>
      <c r="R9" s="9">
        <v>2</v>
      </c>
      <c r="S9" s="9">
        <v>1</v>
      </c>
      <c r="T9" s="10">
        <f t="shared" si="3"/>
        <v>15</v>
      </c>
      <c r="W9" s="76">
        <v>7</v>
      </c>
      <c r="X9" s="76">
        <f t="shared" si="0"/>
        <v>0</v>
      </c>
      <c r="Y9" s="83">
        <f t="shared" si="1"/>
        <v>0</v>
      </c>
    </row>
    <row r="10" spans="1:25" ht="30" customHeight="1" x14ac:dyDescent="0.25">
      <c r="A10" s="38" t="s">
        <v>11</v>
      </c>
      <c r="B10" s="4" t="str">
        <f t="shared" si="2"/>
        <v>ГБОУ СОШ №362</v>
      </c>
      <c r="C10" s="5">
        <f t="shared" si="2"/>
        <v>11362</v>
      </c>
      <c r="D10" s="5" t="str">
        <f t="shared" si="2"/>
        <v>СОШ</v>
      </c>
      <c r="E10" s="11" t="str">
        <f t="shared" si="2"/>
        <v>5а</v>
      </c>
      <c r="F10" s="7">
        <f t="shared" si="2"/>
        <v>93</v>
      </c>
      <c r="G10" s="7">
        <f t="shared" si="2"/>
        <v>84</v>
      </c>
      <c r="H10" s="8">
        <f t="shared" si="4"/>
        <v>11362008</v>
      </c>
      <c r="I10" s="9">
        <v>0</v>
      </c>
      <c r="J10" s="9">
        <v>1</v>
      </c>
      <c r="K10" s="9">
        <v>1</v>
      </c>
      <c r="L10" s="9">
        <v>2</v>
      </c>
      <c r="M10" s="9">
        <v>1</v>
      </c>
      <c r="N10" s="9">
        <v>1</v>
      </c>
      <c r="O10" s="9">
        <v>0</v>
      </c>
      <c r="P10" s="9">
        <v>2</v>
      </c>
      <c r="Q10" s="9">
        <v>2</v>
      </c>
      <c r="R10" s="9">
        <v>2</v>
      </c>
      <c r="S10" s="9">
        <v>1</v>
      </c>
      <c r="T10" s="10">
        <f t="shared" si="3"/>
        <v>13</v>
      </c>
      <c r="W10" s="76">
        <v>8</v>
      </c>
      <c r="X10" s="76">
        <f t="shared" si="0"/>
        <v>3</v>
      </c>
      <c r="Y10" s="83">
        <f t="shared" si="1"/>
        <v>3.5714285714285712E-2</v>
      </c>
    </row>
    <row r="11" spans="1:25" ht="30" customHeight="1" x14ac:dyDescent="0.25">
      <c r="A11" s="38" t="s">
        <v>11</v>
      </c>
      <c r="B11" s="4" t="str">
        <f t="shared" si="2"/>
        <v>ГБОУ СОШ №362</v>
      </c>
      <c r="C11" s="5">
        <f t="shared" si="2"/>
        <v>11362</v>
      </c>
      <c r="D11" s="5" t="str">
        <f t="shared" si="2"/>
        <v>СОШ</v>
      </c>
      <c r="E11" s="11" t="str">
        <f t="shared" si="2"/>
        <v>5а</v>
      </c>
      <c r="F11" s="7">
        <f t="shared" si="2"/>
        <v>93</v>
      </c>
      <c r="G11" s="7">
        <f t="shared" si="2"/>
        <v>84</v>
      </c>
      <c r="H11" s="8">
        <f t="shared" si="4"/>
        <v>11362009</v>
      </c>
      <c r="I11" s="9">
        <v>0</v>
      </c>
      <c r="J11" s="9">
        <v>1</v>
      </c>
      <c r="K11" s="9">
        <v>1</v>
      </c>
      <c r="L11" s="9">
        <v>2</v>
      </c>
      <c r="M11" s="9">
        <v>1</v>
      </c>
      <c r="N11" s="9">
        <v>1</v>
      </c>
      <c r="O11" s="9">
        <v>1</v>
      </c>
      <c r="P11" s="9">
        <v>1</v>
      </c>
      <c r="Q11" s="9">
        <v>1</v>
      </c>
      <c r="R11" s="9">
        <v>1</v>
      </c>
      <c r="S11" s="9">
        <v>2</v>
      </c>
      <c r="T11" s="10">
        <f t="shared" si="3"/>
        <v>12</v>
      </c>
      <c r="W11" s="76">
        <v>9</v>
      </c>
      <c r="X11" s="76">
        <f t="shared" si="0"/>
        <v>2</v>
      </c>
      <c r="Y11" s="83">
        <f t="shared" si="1"/>
        <v>2.3809523809523808E-2</v>
      </c>
    </row>
    <row r="12" spans="1:25" ht="30" customHeight="1" x14ac:dyDescent="0.25">
      <c r="A12" s="38" t="s">
        <v>11</v>
      </c>
      <c r="B12" s="4" t="str">
        <f t="shared" si="2"/>
        <v>ГБОУ СОШ №362</v>
      </c>
      <c r="C12" s="5">
        <f t="shared" si="2"/>
        <v>11362</v>
      </c>
      <c r="D12" s="5" t="str">
        <f t="shared" si="2"/>
        <v>СОШ</v>
      </c>
      <c r="E12" s="11" t="str">
        <f t="shared" si="2"/>
        <v>5а</v>
      </c>
      <c r="F12" s="7">
        <f t="shared" si="2"/>
        <v>93</v>
      </c>
      <c r="G12" s="7">
        <f t="shared" si="2"/>
        <v>84</v>
      </c>
      <c r="H12" s="8">
        <f t="shared" si="4"/>
        <v>11362010</v>
      </c>
      <c r="I12" s="9">
        <v>0</v>
      </c>
      <c r="J12" s="9">
        <v>1</v>
      </c>
      <c r="K12" s="9">
        <v>1</v>
      </c>
      <c r="L12" s="9">
        <v>2</v>
      </c>
      <c r="M12" s="9">
        <v>2</v>
      </c>
      <c r="N12" s="9">
        <v>1</v>
      </c>
      <c r="O12" s="9">
        <v>0</v>
      </c>
      <c r="P12" s="9">
        <v>1</v>
      </c>
      <c r="Q12" s="9">
        <v>1</v>
      </c>
      <c r="R12" s="9">
        <v>1</v>
      </c>
      <c r="S12" s="9">
        <v>1</v>
      </c>
      <c r="T12" s="10">
        <f t="shared" si="3"/>
        <v>11</v>
      </c>
      <c r="W12" s="76">
        <v>10</v>
      </c>
      <c r="X12" s="76">
        <f t="shared" si="0"/>
        <v>11</v>
      </c>
      <c r="Y12" s="83">
        <f t="shared" si="1"/>
        <v>0.13095238095238096</v>
      </c>
    </row>
    <row r="13" spans="1:25" ht="30" customHeight="1" x14ac:dyDescent="0.25">
      <c r="A13" s="38" t="s">
        <v>11</v>
      </c>
      <c r="B13" s="4" t="str">
        <f t="shared" si="2"/>
        <v>ГБОУ СОШ №362</v>
      </c>
      <c r="C13" s="5">
        <f t="shared" si="2"/>
        <v>11362</v>
      </c>
      <c r="D13" s="5" t="str">
        <f t="shared" si="2"/>
        <v>СОШ</v>
      </c>
      <c r="E13" s="11" t="str">
        <f t="shared" si="2"/>
        <v>5а</v>
      </c>
      <c r="F13" s="7">
        <f t="shared" si="2"/>
        <v>93</v>
      </c>
      <c r="G13" s="7">
        <f t="shared" si="2"/>
        <v>84</v>
      </c>
      <c r="H13" s="8">
        <f t="shared" si="4"/>
        <v>11362011</v>
      </c>
      <c r="I13" s="9">
        <v>0</v>
      </c>
      <c r="J13" s="9">
        <v>2</v>
      </c>
      <c r="K13" s="9">
        <v>1</v>
      </c>
      <c r="L13" s="9">
        <v>2</v>
      </c>
      <c r="M13" s="9">
        <v>1</v>
      </c>
      <c r="N13" s="9">
        <v>1</v>
      </c>
      <c r="O13" s="9">
        <v>0</v>
      </c>
      <c r="P13" s="9">
        <v>2</v>
      </c>
      <c r="Q13" s="9">
        <v>1</v>
      </c>
      <c r="R13" s="9">
        <v>2</v>
      </c>
      <c r="S13" s="9">
        <v>1</v>
      </c>
      <c r="T13" s="10">
        <f t="shared" si="3"/>
        <v>13</v>
      </c>
      <c r="W13" s="76">
        <v>11</v>
      </c>
      <c r="X13" s="76">
        <f t="shared" si="0"/>
        <v>17</v>
      </c>
      <c r="Y13" s="83">
        <f t="shared" si="1"/>
        <v>0.20238095238095238</v>
      </c>
    </row>
    <row r="14" spans="1:25" ht="30" customHeight="1" x14ac:dyDescent="0.25">
      <c r="A14" s="38" t="s">
        <v>11</v>
      </c>
      <c r="B14" s="4" t="str">
        <f t="shared" si="2"/>
        <v>ГБОУ СОШ №362</v>
      </c>
      <c r="C14" s="5">
        <f t="shared" si="2"/>
        <v>11362</v>
      </c>
      <c r="D14" s="5" t="str">
        <f t="shared" si="2"/>
        <v>СОШ</v>
      </c>
      <c r="E14" s="11" t="str">
        <f t="shared" si="2"/>
        <v>5а</v>
      </c>
      <c r="F14" s="7">
        <f t="shared" si="2"/>
        <v>93</v>
      </c>
      <c r="G14" s="7">
        <f t="shared" si="2"/>
        <v>84</v>
      </c>
      <c r="H14" s="8">
        <f t="shared" si="4"/>
        <v>11362012</v>
      </c>
      <c r="I14" s="9">
        <v>1</v>
      </c>
      <c r="J14" s="9">
        <v>2</v>
      </c>
      <c r="K14" s="9">
        <v>1</v>
      </c>
      <c r="L14" s="9">
        <v>2</v>
      </c>
      <c r="M14" s="9">
        <v>1</v>
      </c>
      <c r="N14" s="9">
        <v>0</v>
      </c>
      <c r="O14" s="9">
        <v>0</v>
      </c>
      <c r="P14" s="9">
        <v>2</v>
      </c>
      <c r="Q14" s="9">
        <v>1</v>
      </c>
      <c r="R14" s="9">
        <v>2</v>
      </c>
      <c r="S14" s="9">
        <v>2</v>
      </c>
      <c r="T14" s="10">
        <f t="shared" si="3"/>
        <v>14</v>
      </c>
      <c r="W14" s="76">
        <v>12</v>
      </c>
      <c r="X14" s="76">
        <f t="shared" si="0"/>
        <v>8</v>
      </c>
      <c r="Y14" s="83">
        <f t="shared" si="1"/>
        <v>9.5238095238095233E-2</v>
      </c>
    </row>
    <row r="15" spans="1:25" ht="30" customHeight="1" x14ac:dyDescent="0.25">
      <c r="A15" s="38" t="s">
        <v>11</v>
      </c>
      <c r="B15" s="4" t="str">
        <f t="shared" si="2"/>
        <v>ГБОУ СОШ №362</v>
      </c>
      <c r="C15" s="5">
        <f t="shared" si="2"/>
        <v>11362</v>
      </c>
      <c r="D15" s="5" t="str">
        <f t="shared" si="2"/>
        <v>СОШ</v>
      </c>
      <c r="E15" s="11" t="str">
        <f t="shared" si="2"/>
        <v>5а</v>
      </c>
      <c r="F15" s="7">
        <f t="shared" si="2"/>
        <v>93</v>
      </c>
      <c r="G15" s="7">
        <f t="shared" si="2"/>
        <v>84</v>
      </c>
      <c r="H15" s="8">
        <f t="shared" si="4"/>
        <v>11362013</v>
      </c>
      <c r="I15" s="9">
        <v>0</v>
      </c>
      <c r="J15" s="9">
        <v>0</v>
      </c>
      <c r="K15" s="9">
        <v>0</v>
      </c>
      <c r="L15" s="9">
        <v>2</v>
      </c>
      <c r="M15" s="9">
        <v>2</v>
      </c>
      <c r="N15" s="9">
        <v>0</v>
      </c>
      <c r="O15" s="9">
        <v>1</v>
      </c>
      <c r="P15" s="9">
        <v>2</v>
      </c>
      <c r="Q15" s="9">
        <v>1</v>
      </c>
      <c r="R15" s="9">
        <v>1</v>
      </c>
      <c r="S15" s="9">
        <v>1</v>
      </c>
      <c r="T15" s="10">
        <f t="shared" si="3"/>
        <v>10</v>
      </c>
      <c r="W15" s="76">
        <v>13</v>
      </c>
      <c r="X15" s="76">
        <f t="shared" si="0"/>
        <v>14</v>
      </c>
      <c r="Y15" s="83">
        <f t="shared" si="1"/>
        <v>0.16666666666666666</v>
      </c>
    </row>
    <row r="16" spans="1:25" ht="30" customHeight="1" x14ac:dyDescent="0.25">
      <c r="A16" s="38" t="s">
        <v>11</v>
      </c>
      <c r="B16" s="4" t="str">
        <f t="shared" si="2"/>
        <v>ГБОУ СОШ №362</v>
      </c>
      <c r="C16" s="5">
        <f t="shared" si="2"/>
        <v>11362</v>
      </c>
      <c r="D16" s="5" t="str">
        <f t="shared" si="2"/>
        <v>СОШ</v>
      </c>
      <c r="E16" s="11" t="str">
        <f t="shared" si="2"/>
        <v>5а</v>
      </c>
      <c r="F16" s="7">
        <f t="shared" si="2"/>
        <v>93</v>
      </c>
      <c r="G16" s="7">
        <f t="shared" si="2"/>
        <v>84</v>
      </c>
      <c r="H16" s="8">
        <f t="shared" si="4"/>
        <v>11362014</v>
      </c>
      <c r="I16" s="9">
        <v>1</v>
      </c>
      <c r="J16" s="9">
        <v>1</v>
      </c>
      <c r="K16" s="9">
        <v>1</v>
      </c>
      <c r="L16" s="9">
        <v>1</v>
      </c>
      <c r="M16" s="9">
        <v>1</v>
      </c>
      <c r="N16" s="9">
        <v>1</v>
      </c>
      <c r="O16" s="9">
        <v>1</v>
      </c>
      <c r="P16" s="9">
        <v>0</v>
      </c>
      <c r="Q16" s="9">
        <v>2</v>
      </c>
      <c r="R16" s="9">
        <v>2</v>
      </c>
      <c r="S16" s="9">
        <v>2</v>
      </c>
      <c r="T16" s="10">
        <f t="shared" si="3"/>
        <v>13</v>
      </c>
      <c r="W16" s="76">
        <v>14</v>
      </c>
      <c r="X16" s="76">
        <f t="shared" si="0"/>
        <v>8</v>
      </c>
      <c r="Y16" s="83">
        <f t="shared" si="1"/>
        <v>9.5238095238095233E-2</v>
      </c>
    </row>
    <row r="17" spans="1:25" ht="30" customHeight="1" x14ac:dyDescent="0.25">
      <c r="A17" s="38" t="s">
        <v>11</v>
      </c>
      <c r="B17" s="4" t="str">
        <f t="shared" si="2"/>
        <v>ГБОУ СОШ №362</v>
      </c>
      <c r="C17" s="5">
        <f t="shared" si="2"/>
        <v>11362</v>
      </c>
      <c r="D17" s="5" t="str">
        <f t="shared" si="2"/>
        <v>СОШ</v>
      </c>
      <c r="E17" s="11" t="str">
        <f t="shared" si="2"/>
        <v>5а</v>
      </c>
      <c r="F17" s="7">
        <f t="shared" si="2"/>
        <v>93</v>
      </c>
      <c r="G17" s="7">
        <f t="shared" si="2"/>
        <v>84</v>
      </c>
      <c r="H17" s="8">
        <f t="shared" si="4"/>
        <v>11362015</v>
      </c>
      <c r="I17" s="9">
        <v>2</v>
      </c>
      <c r="J17" s="9">
        <v>0</v>
      </c>
      <c r="K17" s="9">
        <v>1</v>
      </c>
      <c r="L17" s="9">
        <v>2</v>
      </c>
      <c r="M17" s="9">
        <v>0</v>
      </c>
      <c r="N17" s="9">
        <v>0</v>
      </c>
      <c r="O17" s="9">
        <v>0</v>
      </c>
      <c r="P17" s="9">
        <v>2</v>
      </c>
      <c r="Q17" s="9">
        <v>1</v>
      </c>
      <c r="R17" s="9">
        <v>0</v>
      </c>
      <c r="S17" s="9">
        <v>2</v>
      </c>
      <c r="T17" s="10">
        <f t="shared" si="3"/>
        <v>10</v>
      </c>
      <c r="W17" s="76">
        <v>15</v>
      </c>
      <c r="X17" s="76">
        <f t="shared" si="0"/>
        <v>10</v>
      </c>
      <c r="Y17" s="83">
        <f t="shared" si="1"/>
        <v>0.11904761904761904</v>
      </c>
    </row>
    <row r="18" spans="1:25" ht="30" customHeight="1" x14ac:dyDescent="0.25">
      <c r="A18" s="38" t="s">
        <v>11</v>
      </c>
      <c r="B18" s="4" t="str">
        <f t="shared" si="2"/>
        <v>ГБОУ СОШ №362</v>
      </c>
      <c r="C18" s="5">
        <f t="shared" si="2"/>
        <v>11362</v>
      </c>
      <c r="D18" s="5" t="str">
        <f t="shared" si="2"/>
        <v>СОШ</v>
      </c>
      <c r="E18" s="11" t="str">
        <f t="shared" si="2"/>
        <v>5а</v>
      </c>
      <c r="F18" s="7">
        <f t="shared" si="2"/>
        <v>93</v>
      </c>
      <c r="G18" s="7">
        <f t="shared" si="2"/>
        <v>84</v>
      </c>
      <c r="H18" s="8">
        <f t="shared" si="4"/>
        <v>11362016</v>
      </c>
      <c r="I18" s="9">
        <v>0</v>
      </c>
      <c r="J18" s="9">
        <v>1</v>
      </c>
      <c r="K18" s="9">
        <v>1</v>
      </c>
      <c r="L18" s="9">
        <v>2</v>
      </c>
      <c r="M18" s="9">
        <v>2</v>
      </c>
      <c r="N18" s="9">
        <v>1</v>
      </c>
      <c r="O18" s="9">
        <v>0</v>
      </c>
      <c r="P18" s="9">
        <v>2</v>
      </c>
      <c r="Q18" s="9">
        <v>1</v>
      </c>
      <c r="R18" s="9">
        <v>2</v>
      </c>
      <c r="S18" s="9">
        <v>1</v>
      </c>
      <c r="T18" s="10">
        <f t="shared" si="3"/>
        <v>13</v>
      </c>
      <c r="W18" s="76">
        <v>16</v>
      </c>
      <c r="X18" s="76">
        <f t="shared" si="0"/>
        <v>6</v>
      </c>
      <c r="Y18" s="83">
        <f t="shared" si="1"/>
        <v>7.1428571428571425E-2</v>
      </c>
    </row>
    <row r="19" spans="1:25" ht="30" customHeight="1" x14ac:dyDescent="0.25">
      <c r="A19" s="38" t="s">
        <v>11</v>
      </c>
      <c r="B19" s="4" t="str">
        <f t="shared" si="2"/>
        <v>ГБОУ СОШ №362</v>
      </c>
      <c r="C19" s="5">
        <f t="shared" si="2"/>
        <v>11362</v>
      </c>
      <c r="D19" s="5" t="str">
        <f t="shared" si="2"/>
        <v>СОШ</v>
      </c>
      <c r="E19" s="11" t="str">
        <f t="shared" si="2"/>
        <v>5а</v>
      </c>
      <c r="F19" s="7">
        <f t="shared" si="2"/>
        <v>93</v>
      </c>
      <c r="G19" s="7">
        <f t="shared" si="2"/>
        <v>84</v>
      </c>
      <c r="H19" s="8">
        <f t="shared" si="4"/>
        <v>11362017</v>
      </c>
      <c r="I19" s="9">
        <v>1</v>
      </c>
      <c r="J19" s="9">
        <v>1</v>
      </c>
      <c r="K19" s="9">
        <v>0</v>
      </c>
      <c r="L19" s="9">
        <v>2</v>
      </c>
      <c r="M19" s="9">
        <v>0</v>
      </c>
      <c r="N19" s="9">
        <v>1</v>
      </c>
      <c r="O19" s="9">
        <v>1</v>
      </c>
      <c r="P19" s="9">
        <v>1</v>
      </c>
      <c r="Q19" s="9">
        <v>2</v>
      </c>
      <c r="R19" s="9">
        <v>1</v>
      </c>
      <c r="S19" s="9">
        <v>1</v>
      </c>
      <c r="T19" s="10">
        <f t="shared" si="3"/>
        <v>11</v>
      </c>
      <c r="W19" s="76">
        <v>17</v>
      </c>
      <c r="X19" s="76">
        <f t="shared" si="0"/>
        <v>3</v>
      </c>
      <c r="Y19" s="83">
        <f t="shared" si="1"/>
        <v>3.5714285714285712E-2</v>
      </c>
    </row>
    <row r="20" spans="1:25" ht="30" customHeight="1" x14ac:dyDescent="0.25">
      <c r="A20" s="38" t="s">
        <v>11</v>
      </c>
      <c r="B20" s="4" t="str">
        <f t="shared" ref="B20:G30" si="5">B19</f>
        <v>ГБОУ СОШ №362</v>
      </c>
      <c r="C20" s="5">
        <f t="shared" si="5"/>
        <v>11362</v>
      </c>
      <c r="D20" s="5" t="str">
        <f t="shared" si="5"/>
        <v>СОШ</v>
      </c>
      <c r="E20" s="11" t="str">
        <f t="shared" si="5"/>
        <v>5а</v>
      </c>
      <c r="F20" s="7">
        <f t="shared" si="5"/>
        <v>93</v>
      </c>
      <c r="G20" s="7">
        <f t="shared" si="5"/>
        <v>84</v>
      </c>
      <c r="H20" s="8">
        <f t="shared" si="4"/>
        <v>11362018</v>
      </c>
      <c r="I20" s="9">
        <v>0</v>
      </c>
      <c r="J20" s="9">
        <v>1</v>
      </c>
      <c r="K20" s="9">
        <v>1</v>
      </c>
      <c r="L20" s="9">
        <v>2</v>
      </c>
      <c r="M20" s="9">
        <v>2</v>
      </c>
      <c r="N20" s="9">
        <v>1</v>
      </c>
      <c r="O20" s="9">
        <v>1</v>
      </c>
      <c r="P20" s="9">
        <v>2</v>
      </c>
      <c r="Q20" s="9">
        <v>1</v>
      </c>
      <c r="R20" s="9">
        <v>2</v>
      </c>
      <c r="S20" s="9">
        <v>1</v>
      </c>
      <c r="T20" s="10">
        <f t="shared" si="3"/>
        <v>14</v>
      </c>
      <c r="W20" s="76">
        <v>18</v>
      </c>
      <c r="X20" s="76">
        <f t="shared" si="0"/>
        <v>1</v>
      </c>
      <c r="Y20" s="83">
        <f t="shared" si="1"/>
        <v>1.1904761904761904E-2</v>
      </c>
    </row>
    <row r="21" spans="1:25" ht="30" customHeight="1" x14ac:dyDescent="0.25">
      <c r="A21" s="38" t="s">
        <v>11</v>
      </c>
      <c r="B21" s="4" t="str">
        <f t="shared" si="5"/>
        <v>ГБОУ СОШ №362</v>
      </c>
      <c r="C21" s="5">
        <f t="shared" si="5"/>
        <v>11362</v>
      </c>
      <c r="D21" s="5" t="str">
        <f t="shared" si="5"/>
        <v>СОШ</v>
      </c>
      <c r="E21" s="11" t="str">
        <f t="shared" si="5"/>
        <v>5а</v>
      </c>
      <c r="F21" s="7">
        <f t="shared" si="5"/>
        <v>93</v>
      </c>
      <c r="G21" s="7">
        <f t="shared" si="5"/>
        <v>84</v>
      </c>
      <c r="H21" s="8">
        <f t="shared" si="4"/>
        <v>11362019</v>
      </c>
      <c r="I21" s="9">
        <v>2</v>
      </c>
      <c r="J21" s="9">
        <v>0</v>
      </c>
      <c r="K21" s="9">
        <v>1</v>
      </c>
      <c r="L21" s="9">
        <v>2</v>
      </c>
      <c r="M21" s="9">
        <v>2</v>
      </c>
      <c r="N21" s="9">
        <v>1</v>
      </c>
      <c r="O21" s="9">
        <v>1</v>
      </c>
      <c r="P21" s="9">
        <v>2</v>
      </c>
      <c r="Q21" s="9">
        <v>1</v>
      </c>
      <c r="R21" s="9">
        <v>1</v>
      </c>
      <c r="S21" s="9">
        <v>1</v>
      </c>
      <c r="T21" s="10">
        <f t="shared" si="3"/>
        <v>14</v>
      </c>
      <c r="W21" s="76">
        <v>19</v>
      </c>
      <c r="X21" s="76">
        <f t="shared" si="0"/>
        <v>1</v>
      </c>
      <c r="Y21" s="83">
        <f t="shared" si="1"/>
        <v>1.1904761904761904E-2</v>
      </c>
    </row>
    <row r="22" spans="1:25" ht="30" customHeight="1" x14ac:dyDescent="0.25">
      <c r="A22" s="38" t="s">
        <v>11</v>
      </c>
      <c r="B22" s="4" t="str">
        <f t="shared" si="5"/>
        <v>ГБОУ СОШ №362</v>
      </c>
      <c r="C22" s="5">
        <f t="shared" si="5"/>
        <v>11362</v>
      </c>
      <c r="D22" s="5" t="str">
        <f t="shared" si="5"/>
        <v>СОШ</v>
      </c>
      <c r="E22" s="11" t="str">
        <f t="shared" si="5"/>
        <v>5а</v>
      </c>
      <c r="F22" s="7">
        <f t="shared" si="5"/>
        <v>93</v>
      </c>
      <c r="G22" s="7">
        <f t="shared" si="5"/>
        <v>84</v>
      </c>
      <c r="H22" s="8">
        <f t="shared" si="4"/>
        <v>11362020</v>
      </c>
      <c r="I22" s="9">
        <v>0</v>
      </c>
      <c r="J22" s="9">
        <v>0</v>
      </c>
      <c r="K22" s="9">
        <v>1</v>
      </c>
      <c r="L22" s="9">
        <v>2</v>
      </c>
      <c r="M22" s="9">
        <v>2</v>
      </c>
      <c r="N22" s="9">
        <v>0</v>
      </c>
      <c r="O22" s="9">
        <v>0</v>
      </c>
      <c r="P22" s="9">
        <v>1</v>
      </c>
      <c r="Q22" s="9">
        <v>2</v>
      </c>
      <c r="R22" s="9">
        <v>2</v>
      </c>
      <c r="S22" s="9">
        <v>1</v>
      </c>
      <c r="T22" s="10">
        <f t="shared" si="3"/>
        <v>11</v>
      </c>
      <c r="W22" s="58"/>
      <c r="X22" s="58">
        <f>SUM(X2:X21)</f>
        <v>84</v>
      </c>
      <c r="Y22" s="58"/>
    </row>
    <row r="23" spans="1:25" ht="30" customHeight="1" x14ac:dyDescent="0.25">
      <c r="A23" s="38" t="s">
        <v>11</v>
      </c>
      <c r="B23" s="4" t="str">
        <f t="shared" si="5"/>
        <v>ГБОУ СОШ №362</v>
      </c>
      <c r="C23" s="5">
        <f t="shared" si="5"/>
        <v>11362</v>
      </c>
      <c r="D23" s="5" t="str">
        <f t="shared" si="5"/>
        <v>СОШ</v>
      </c>
      <c r="E23" s="11" t="str">
        <f t="shared" si="5"/>
        <v>5а</v>
      </c>
      <c r="F23" s="7">
        <f t="shared" si="5"/>
        <v>93</v>
      </c>
      <c r="G23" s="7">
        <f t="shared" si="5"/>
        <v>84</v>
      </c>
      <c r="H23" s="8">
        <f t="shared" si="4"/>
        <v>11362021</v>
      </c>
      <c r="I23" s="9">
        <v>0</v>
      </c>
      <c r="J23" s="9">
        <v>2</v>
      </c>
      <c r="K23" s="9">
        <v>1</v>
      </c>
      <c r="L23" s="9">
        <v>2</v>
      </c>
      <c r="M23" s="9">
        <v>1</v>
      </c>
      <c r="N23" s="9">
        <v>0</v>
      </c>
      <c r="O23" s="9">
        <v>0</v>
      </c>
      <c r="P23" s="9">
        <v>1</v>
      </c>
      <c r="Q23" s="9">
        <v>1</v>
      </c>
      <c r="R23" s="9">
        <v>1</v>
      </c>
      <c r="S23" s="9">
        <v>2</v>
      </c>
      <c r="T23" s="10">
        <f t="shared" si="3"/>
        <v>11</v>
      </c>
    </row>
    <row r="24" spans="1:25" ht="30" customHeight="1" x14ac:dyDescent="0.25">
      <c r="A24" s="38" t="s">
        <v>11</v>
      </c>
      <c r="B24" s="4" t="str">
        <f t="shared" si="5"/>
        <v>ГБОУ СОШ №362</v>
      </c>
      <c r="C24" s="5">
        <f t="shared" si="5"/>
        <v>11362</v>
      </c>
      <c r="D24" s="5" t="str">
        <f t="shared" si="5"/>
        <v>СОШ</v>
      </c>
      <c r="E24" s="11" t="str">
        <f t="shared" si="5"/>
        <v>5а</v>
      </c>
      <c r="F24" s="7">
        <f t="shared" si="5"/>
        <v>93</v>
      </c>
      <c r="G24" s="7">
        <f t="shared" si="5"/>
        <v>84</v>
      </c>
      <c r="H24" s="8">
        <f t="shared" si="4"/>
        <v>11362022</v>
      </c>
      <c r="I24" s="9">
        <v>0</v>
      </c>
      <c r="J24" s="9">
        <v>0</v>
      </c>
      <c r="K24" s="9">
        <v>1</v>
      </c>
      <c r="L24" s="9">
        <v>2</v>
      </c>
      <c r="M24" s="9">
        <v>1</v>
      </c>
      <c r="N24" s="9">
        <v>1</v>
      </c>
      <c r="O24" s="9">
        <v>0</v>
      </c>
      <c r="P24" s="9">
        <v>2</v>
      </c>
      <c r="Q24" s="9">
        <v>0</v>
      </c>
      <c r="R24" s="9">
        <v>2</v>
      </c>
      <c r="S24" s="9">
        <v>2</v>
      </c>
      <c r="T24" s="10">
        <f t="shared" si="3"/>
        <v>11</v>
      </c>
    </row>
    <row r="25" spans="1:25" ht="30" customHeight="1" x14ac:dyDescent="0.25">
      <c r="A25" s="38" t="s">
        <v>11</v>
      </c>
      <c r="B25" s="4" t="str">
        <f t="shared" si="5"/>
        <v>ГБОУ СОШ №362</v>
      </c>
      <c r="C25" s="5">
        <f t="shared" si="5"/>
        <v>11362</v>
      </c>
      <c r="D25" s="5" t="str">
        <f t="shared" si="5"/>
        <v>СОШ</v>
      </c>
      <c r="E25" s="11" t="str">
        <f t="shared" si="5"/>
        <v>5а</v>
      </c>
      <c r="F25" s="7">
        <f t="shared" si="5"/>
        <v>93</v>
      </c>
      <c r="G25" s="7">
        <f t="shared" si="5"/>
        <v>84</v>
      </c>
      <c r="H25" s="8">
        <f t="shared" si="4"/>
        <v>11362023</v>
      </c>
      <c r="I25" s="9">
        <v>1</v>
      </c>
      <c r="J25" s="9">
        <v>2</v>
      </c>
      <c r="K25" s="9">
        <v>0</v>
      </c>
      <c r="L25" s="9">
        <v>2</v>
      </c>
      <c r="M25" s="9">
        <v>1</v>
      </c>
      <c r="N25" s="9">
        <v>1</v>
      </c>
      <c r="O25" s="9">
        <v>1</v>
      </c>
      <c r="P25" s="9">
        <v>0</v>
      </c>
      <c r="Q25" s="9">
        <v>0</v>
      </c>
      <c r="R25" s="9">
        <v>1</v>
      </c>
      <c r="S25" s="9">
        <v>1</v>
      </c>
      <c r="T25" s="10">
        <f t="shared" si="3"/>
        <v>10</v>
      </c>
    </row>
    <row r="26" spans="1:25" ht="30" customHeight="1" x14ac:dyDescent="0.25">
      <c r="A26" s="38" t="s">
        <v>11</v>
      </c>
      <c r="B26" s="4" t="str">
        <f t="shared" si="5"/>
        <v>ГБОУ СОШ №362</v>
      </c>
      <c r="C26" s="5">
        <f t="shared" si="5"/>
        <v>11362</v>
      </c>
      <c r="D26" s="5" t="str">
        <f t="shared" si="5"/>
        <v>СОШ</v>
      </c>
      <c r="E26" s="11" t="str">
        <f t="shared" si="5"/>
        <v>5а</v>
      </c>
      <c r="F26" s="7">
        <f t="shared" si="5"/>
        <v>93</v>
      </c>
      <c r="G26" s="7">
        <f t="shared" si="5"/>
        <v>84</v>
      </c>
      <c r="H26" s="8">
        <f t="shared" si="4"/>
        <v>11362024</v>
      </c>
      <c r="I26" s="9">
        <v>0</v>
      </c>
      <c r="J26" s="9">
        <v>1</v>
      </c>
      <c r="K26" s="9">
        <v>1</v>
      </c>
      <c r="L26" s="9">
        <v>2</v>
      </c>
      <c r="M26" s="9">
        <v>2</v>
      </c>
      <c r="N26" s="9">
        <v>0</v>
      </c>
      <c r="O26" s="9">
        <v>0</v>
      </c>
      <c r="P26" s="9">
        <v>2</v>
      </c>
      <c r="Q26" s="9">
        <v>1</v>
      </c>
      <c r="R26" s="9">
        <v>1</v>
      </c>
      <c r="S26" s="9">
        <v>1</v>
      </c>
      <c r="T26" s="10">
        <f t="shared" si="3"/>
        <v>11</v>
      </c>
    </row>
    <row r="27" spans="1:25" ht="30" customHeight="1" x14ac:dyDescent="0.25">
      <c r="A27" s="38" t="s">
        <v>11</v>
      </c>
      <c r="B27" s="4" t="str">
        <f t="shared" si="5"/>
        <v>ГБОУ СОШ №362</v>
      </c>
      <c r="C27" s="5">
        <f t="shared" si="5"/>
        <v>11362</v>
      </c>
      <c r="D27" s="5" t="str">
        <f t="shared" si="5"/>
        <v>СОШ</v>
      </c>
      <c r="E27" s="11" t="str">
        <f t="shared" si="5"/>
        <v>5а</v>
      </c>
      <c r="F27" s="7">
        <f t="shared" si="5"/>
        <v>93</v>
      </c>
      <c r="G27" s="7">
        <f t="shared" si="5"/>
        <v>84</v>
      </c>
      <c r="H27" s="8">
        <f t="shared" si="4"/>
        <v>11362025</v>
      </c>
      <c r="I27" s="9">
        <v>1</v>
      </c>
      <c r="J27" s="9">
        <v>0</v>
      </c>
      <c r="K27" s="9">
        <v>1</v>
      </c>
      <c r="L27" s="9">
        <v>2</v>
      </c>
      <c r="M27" s="9">
        <v>2</v>
      </c>
      <c r="N27" s="9">
        <v>0</v>
      </c>
      <c r="O27" s="9">
        <v>0</v>
      </c>
      <c r="P27" s="9">
        <v>2</v>
      </c>
      <c r="Q27" s="9">
        <v>1</v>
      </c>
      <c r="R27" s="9">
        <v>2</v>
      </c>
      <c r="S27" s="9">
        <v>1</v>
      </c>
      <c r="T27" s="10">
        <f t="shared" si="3"/>
        <v>12</v>
      </c>
    </row>
    <row r="28" spans="1:25" ht="30" customHeight="1" x14ac:dyDescent="0.25">
      <c r="A28" s="38" t="s">
        <v>11</v>
      </c>
      <c r="B28" s="4" t="str">
        <f t="shared" si="5"/>
        <v>ГБОУ СОШ №362</v>
      </c>
      <c r="C28" s="5">
        <f t="shared" si="5"/>
        <v>11362</v>
      </c>
      <c r="D28" s="5" t="str">
        <f t="shared" si="5"/>
        <v>СОШ</v>
      </c>
      <c r="E28" s="11" t="str">
        <f t="shared" si="5"/>
        <v>5а</v>
      </c>
      <c r="F28" s="7">
        <f t="shared" si="5"/>
        <v>93</v>
      </c>
      <c r="G28" s="7">
        <f t="shared" si="5"/>
        <v>84</v>
      </c>
      <c r="H28" s="8">
        <f t="shared" si="4"/>
        <v>11362026</v>
      </c>
      <c r="I28" s="9">
        <v>0</v>
      </c>
      <c r="J28" s="9">
        <v>2</v>
      </c>
      <c r="K28" s="9">
        <v>1</v>
      </c>
      <c r="L28" s="9">
        <v>2</v>
      </c>
      <c r="M28" s="9">
        <v>2</v>
      </c>
      <c r="N28" s="9">
        <v>1</v>
      </c>
      <c r="O28" s="9">
        <v>1</v>
      </c>
      <c r="P28" s="9">
        <v>2</v>
      </c>
      <c r="Q28" s="9">
        <v>2</v>
      </c>
      <c r="R28" s="9">
        <v>2</v>
      </c>
      <c r="S28" s="9">
        <v>2</v>
      </c>
      <c r="T28" s="10">
        <f t="shared" si="3"/>
        <v>17</v>
      </c>
    </row>
    <row r="29" spans="1:25" ht="30" customHeight="1" x14ac:dyDescent="0.25">
      <c r="A29" s="38" t="s">
        <v>11</v>
      </c>
      <c r="B29" s="4" t="str">
        <f t="shared" si="5"/>
        <v>ГБОУ СОШ №362</v>
      </c>
      <c r="C29" s="5">
        <f t="shared" si="5"/>
        <v>11362</v>
      </c>
      <c r="D29" s="5" t="str">
        <f t="shared" si="5"/>
        <v>СОШ</v>
      </c>
      <c r="E29" s="11" t="str">
        <f t="shared" si="5"/>
        <v>5а</v>
      </c>
      <c r="F29" s="7">
        <f t="shared" si="5"/>
        <v>93</v>
      </c>
      <c r="G29" s="7">
        <f t="shared" si="5"/>
        <v>84</v>
      </c>
      <c r="H29" s="8">
        <f t="shared" si="4"/>
        <v>11362027</v>
      </c>
      <c r="I29" s="9">
        <v>0</v>
      </c>
      <c r="J29" s="9">
        <v>2</v>
      </c>
      <c r="K29" s="9">
        <v>0</v>
      </c>
      <c r="L29" s="9">
        <v>2</v>
      </c>
      <c r="M29" s="9">
        <v>0</v>
      </c>
      <c r="N29" s="9">
        <v>1</v>
      </c>
      <c r="O29" s="9">
        <v>0</v>
      </c>
      <c r="P29" s="9">
        <v>2</v>
      </c>
      <c r="Q29" s="9">
        <v>1</v>
      </c>
      <c r="R29" s="9">
        <v>2</v>
      </c>
      <c r="S29" s="9">
        <v>2</v>
      </c>
      <c r="T29" s="10">
        <f t="shared" si="3"/>
        <v>12</v>
      </c>
    </row>
    <row r="30" spans="1:25" ht="30" customHeight="1" x14ac:dyDescent="0.25">
      <c r="A30" s="38" t="s">
        <v>11</v>
      </c>
      <c r="B30" s="4" t="str">
        <f t="shared" si="5"/>
        <v>ГБОУ СОШ №362</v>
      </c>
      <c r="C30" s="5">
        <f t="shared" si="5"/>
        <v>11362</v>
      </c>
      <c r="D30" s="5" t="str">
        <f t="shared" si="5"/>
        <v>СОШ</v>
      </c>
      <c r="E30" s="11" t="str">
        <f t="shared" si="5"/>
        <v>5а</v>
      </c>
      <c r="F30" s="7">
        <f t="shared" si="5"/>
        <v>93</v>
      </c>
      <c r="G30" s="7">
        <f t="shared" si="5"/>
        <v>84</v>
      </c>
      <c r="H30" s="8">
        <f t="shared" si="4"/>
        <v>11362028</v>
      </c>
      <c r="I30" s="9">
        <v>1</v>
      </c>
      <c r="J30" s="9">
        <v>1</v>
      </c>
      <c r="K30" s="9">
        <v>1</v>
      </c>
      <c r="L30" s="9">
        <v>2</v>
      </c>
      <c r="M30" s="9">
        <v>2</v>
      </c>
      <c r="N30" s="9">
        <v>1</v>
      </c>
      <c r="O30" s="9">
        <v>0</v>
      </c>
      <c r="P30" s="9">
        <v>2</v>
      </c>
      <c r="Q30" s="9">
        <v>2</v>
      </c>
      <c r="R30" s="9">
        <v>2</v>
      </c>
      <c r="S30" s="9">
        <v>1</v>
      </c>
      <c r="T30" s="10">
        <f t="shared" si="3"/>
        <v>15</v>
      </c>
    </row>
    <row r="31" spans="1:25" ht="30" customHeight="1" x14ac:dyDescent="0.25">
      <c r="A31" s="38" t="s">
        <v>11</v>
      </c>
      <c r="B31" s="4" t="s">
        <v>32</v>
      </c>
      <c r="C31" s="5">
        <f>VLOOKUP(B31,[39]Списки!$C$1:$E$70,2,FALSE)</f>
        <v>11362</v>
      </c>
      <c r="D31" s="5" t="str">
        <f>VLOOKUP(B31,[39]Списки!$C$1:$E$70,3,FALSE)</f>
        <v>СОШ</v>
      </c>
      <c r="E31" s="39" t="s">
        <v>16</v>
      </c>
      <c r="F31" s="7">
        <v>93</v>
      </c>
      <c r="G31" s="7">
        <v>84</v>
      </c>
      <c r="H31" s="8">
        <f t="shared" si="4"/>
        <v>11362029</v>
      </c>
      <c r="I31" s="9">
        <v>0</v>
      </c>
      <c r="J31" s="9">
        <v>1</v>
      </c>
      <c r="K31" s="9">
        <v>1</v>
      </c>
      <c r="L31" s="9">
        <v>2</v>
      </c>
      <c r="M31" s="9">
        <v>1</v>
      </c>
      <c r="N31" s="9">
        <v>1</v>
      </c>
      <c r="O31" s="9">
        <v>0</v>
      </c>
      <c r="P31" s="9">
        <v>2</v>
      </c>
      <c r="Q31" s="9">
        <v>0</v>
      </c>
      <c r="R31" s="9">
        <v>2</v>
      </c>
      <c r="S31" s="9">
        <v>0</v>
      </c>
      <c r="T31" s="10">
        <f>IF(COUNTBLANK(I31:S31)&gt;=1,"Не писал",SUM(I31:S31))</f>
        <v>10</v>
      </c>
    </row>
    <row r="32" spans="1:25" ht="30" customHeight="1" x14ac:dyDescent="0.25">
      <c r="A32" s="38" t="s">
        <v>11</v>
      </c>
      <c r="B32" s="4" t="str">
        <f t="shared" ref="B32:G47" si="6">B31</f>
        <v>ГБОУ СОШ №362</v>
      </c>
      <c r="C32" s="5">
        <f t="shared" si="6"/>
        <v>11362</v>
      </c>
      <c r="D32" s="5" t="str">
        <f t="shared" si="6"/>
        <v>СОШ</v>
      </c>
      <c r="E32" s="11" t="str">
        <f t="shared" si="6"/>
        <v>5б</v>
      </c>
      <c r="F32" s="7">
        <f t="shared" si="6"/>
        <v>93</v>
      </c>
      <c r="G32" s="7">
        <f t="shared" si="6"/>
        <v>84</v>
      </c>
      <c r="H32" s="8">
        <f>H31+1</f>
        <v>11362030</v>
      </c>
      <c r="I32" s="9">
        <v>0</v>
      </c>
      <c r="J32" s="9">
        <v>1</v>
      </c>
      <c r="K32" s="9">
        <v>0</v>
      </c>
      <c r="L32" s="9">
        <v>2</v>
      </c>
      <c r="M32" s="9">
        <v>1</v>
      </c>
      <c r="N32" s="9">
        <v>1</v>
      </c>
      <c r="O32" s="9">
        <v>0</v>
      </c>
      <c r="P32" s="9">
        <v>2</v>
      </c>
      <c r="Q32" s="9">
        <v>2</v>
      </c>
      <c r="R32" s="9">
        <v>2</v>
      </c>
      <c r="S32" s="9">
        <v>2</v>
      </c>
      <c r="T32" s="10">
        <f t="shared" ref="T32:T57" si="7">IF(COUNTBLANK(I32:S32)&gt;=1,"Не писал",SUM(I32:S32))</f>
        <v>13</v>
      </c>
    </row>
    <row r="33" spans="1:20" ht="30" customHeight="1" x14ac:dyDescent="0.25">
      <c r="A33" s="38" t="s">
        <v>11</v>
      </c>
      <c r="B33" s="4" t="str">
        <f t="shared" si="6"/>
        <v>ГБОУ СОШ №362</v>
      </c>
      <c r="C33" s="5">
        <f t="shared" si="6"/>
        <v>11362</v>
      </c>
      <c r="D33" s="5" t="str">
        <f t="shared" si="6"/>
        <v>СОШ</v>
      </c>
      <c r="E33" s="11" t="str">
        <f t="shared" si="6"/>
        <v>5б</v>
      </c>
      <c r="F33" s="7">
        <f t="shared" si="6"/>
        <v>93</v>
      </c>
      <c r="G33" s="7">
        <f t="shared" si="6"/>
        <v>84</v>
      </c>
      <c r="H33" s="8">
        <f t="shared" ref="H33:H58" si="8">H32+1</f>
        <v>11362031</v>
      </c>
      <c r="I33" s="9">
        <v>1</v>
      </c>
      <c r="J33" s="9">
        <v>0</v>
      </c>
      <c r="K33" s="9">
        <v>0</v>
      </c>
      <c r="L33" s="9">
        <v>2</v>
      </c>
      <c r="M33" s="9">
        <v>1</v>
      </c>
      <c r="N33" s="9">
        <v>1</v>
      </c>
      <c r="O33" s="9">
        <v>1</v>
      </c>
      <c r="P33" s="9">
        <v>0</v>
      </c>
      <c r="Q33" s="9">
        <v>0</v>
      </c>
      <c r="R33" s="9">
        <v>1</v>
      </c>
      <c r="S33" s="9">
        <v>2</v>
      </c>
      <c r="T33" s="10">
        <f t="shared" si="7"/>
        <v>9</v>
      </c>
    </row>
    <row r="34" spans="1:20" ht="30" customHeight="1" x14ac:dyDescent="0.25">
      <c r="A34" s="38" t="s">
        <v>11</v>
      </c>
      <c r="B34" s="4" t="str">
        <f t="shared" si="6"/>
        <v>ГБОУ СОШ №362</v>
      </c>
      <c r="C34" s="5">
        <f t="shared" si="6"/>
        <v>11362</v>
      </c>
      <c r="D34" s="5" t="str">
        <f t="shared" si="6"/>
        <v>СОШ</v>
      </c>
      <c r="E34" s="11" t="str">
        <f t="shared" si="6"/>
        <v>5б</v>
      </c>
      <c r="F34" s="7">
        <f t="shared" si="6"/>
        <v>93</v>
      </c>
      <c r="G34" s="7">
        <f t="shared" si="6"/>
        <v>84</v>
      </c>
      <c r="H34" s="8">
        <f t="shared" si="8"/>
        <v>11362032</v>
      </c>
      <c r="I34" s="9">
        <v>2</v>
      </c>
      <c r="J34" s="9">
        <v>1</v>
      </c>
      <c r="K34" s="9">
        <v>1</v>
      </c>
      <c r="L34" s="9">
        <v>2</v>
      </c>
      <c r="M34" s="9">
        <v>2</v>
      </c>
      <c r="N34" s="9">
        <v>1</v>
      </c>
      <c r="O34" s="9">
        <v>0</v>
      </c>
      <c r="P34" s="9">
        <v>2</v>
      </c>
      <c r="Q34" s="9">
        <v>2</v>
      </c>
      <c r="R34" s="9">
        <v>1</v>
      </c>
      <c r="S34" s="9">
        <v>2</v>
      </c>
      <c r="T34" s="10">
        <f t="shared" si="7"/>
        <v>16</v>
      </c>
    </row>
    <row r="35" spans="1:20" ht="30" customHeight="1" x14ac:dyDescent="0.25">
      <c r="A35" s="38" t="s">
        <v>11</v>
      </c>
      <c r="B35" s="4" t="str">
        <f t="shared" si="6"/>
        <v>ГБОУ СОШ №362</v>
      </c>
      <c r="C35" s="5">
        <f t="shared" si="6"/>
        <v>11362</v>
      </c>
      <c r="D35" s="5" t="str">
        <f t="shared" si="6"/>
        <v>СОШ</v>
      </c>
      <c r="E35" s="11" t="str">
        <f t="shared" si="6"/>
        <v>5б</v>
      </c>
      <c r="F35" s="7">
        <f t="shared" si="6"/>
        <v>93</v>
      </c>
      <c r="G35" s="7">
        <f t="shared" si="6"/>
        <v>84</v>
      </c>
      <c r="H35" s="8">
        <f t="shared" si="8"/>
        <v>11362033</v>
      </c>
      <c r="I35" s="9">
        <v>1</v>
      </c>
      <c r="J35" s="9">
        <v>1</v>
      </c>
      <c r="K35" s="9">
        <v>1</v>
      </c>
      <c r="L35" s="9">
        <v>0</v>
      </c>
      <c r="M35" s="9">
        <v>1</v>
      </c>
      <c r="N35" s="9">
        <v>1</v>
      </c>
      <c r="O35" s="9">
        <v>1</v>
      </c>
      <c r="P35" s="9">
        <v>0</v>
      </c>
      <c r="Q35" s="9">
        <v>0</v>
      </c>
      <c r="R35" s="9">
        <v>1</v>
      </c>
      <c r="S35" s="9">
        <v>1</v>
      </c>
      <c r="T35" s="10">
        <f t="shared" si="7"/>
        <v>8</v>
      </c>
    </row>
    <row r="36" spans="1:20" ht="30" customHeight="1" x14ac:dyDescent="0.25">
      <c r="A36" s="38" t="s">
        <v>11</v>
      </c>
      <c r="B36" s="4" t="str">
        <f t="shared" si="6"/>
        <v>ГБОУ СОШ №362</v>
      </c>
      <c r="C36" s="5">
        <f t="shared" si="6"/>
        <v>11362</v>
      </c>
      <c r="D36" s="5" t="str">
        <f t="shared" si="6"/>
        <v>СОШ</v>
      </c>
      <c r="E36" s="11" t="str">
        <f t="shared" si="6"/>
        <v>5б</v>
      </c>
      <c r="F36" s="7">
        <f t="shared" si="6"/>
        <v>93</v>
      </c>
      <c r="G36" s="7">
        <f t="shared" si="6"/>
        <v>84</v>
      </c>
      <c r="H36" s="8">
        <f t="shared" si="8"/>
        <v>11362034</v>
      </c>
      <c r="I36" s="9">
        <v>0</v>
      </c>
      <c r="J36" s="9">
        <v>2</v>
      </c>
      <c r="K36" s="9">
        <v>0</v>
      </c>
      <c r="L36" s="9">
        <v>2</v>
      </c>
      <c r="M36" s="9">
        <v>1</v>
      </c>
      <c r="N36" s="9">
        <v>1</v>
      </c>
      <c r="O36" s="9">
        <v>1</v>
      </c>
      <c r="P36" s="9">
        <v>2</v>
      </c>
      <c r="Q36" s="9">
        <v>1</v>
      </c>
      <c r="R36" s="9">
        <v>2</v>
      </c>
      <c r="S36" s="9">
        <v>2</v>
      </c>
      <c r="T36" s="10">
        <f t="shared" si="7"/>
        <v>14</v>
      </c>
    </row>
    <row r="37" spans="1:20" ht="30" customHeight="1" x14ac:dyDescent="0.25">
      <c r="A37" s="38" t="s">
        <v>11</v>
      </c>
      <c r="B37" s="4" t="str">
        <f t="shared" si="6"/>
        <v>ГБОУ СОШ №362</v>
      </c>
      <c r="C37" s="5">
        <f t="shared" si="6"/>
        <v>11362</v>
      </c>
      <c r="D37" s="5" t="str">
        <f t="shared" si="6"/>
        <v>СОШ</v>
      </c>
      <c r="E37" s="11" t="str">
        <f t="shared" si="6"/>
        <v>5б</v>
      </c>
      <c r="F37" s="7">
        <f t="shared" si="6"/>
        <v>93</v>
      </c>
      <c r="G37" s="7">
        <f t="shared" si="6"/>
        <v>84</v>
      </c>
      <c r="H37" s="8">
        <f t="shared" si="8"/>
        <v>11362035</v>
      </c>
      <c r="I37" s="9">
        <v>2</v>
      </c>
      <c r="J37" s="9">
        <v>2</v>
      </c>
      <c r="K37" s="9">
        <v>0</v>
      </c>
      <c r="L37" s="9">
        <v>2</v>
      </c>
      <c r="M37" s="9">
        <v>1</v>
      </c>
      <c r="N37" s="9">
        <v>1</v>
      </c>
      <c r="O37" s="9">
        <v>0</v>
      </c>
      <c r="P37" s="9">
        <v>2</v>
      </c>
      <c r="Q37" s="9">
        <v>0</v>
      </c>
      <c r="R37" s="9">
        <v>2</v>
      </c>
      <c r="S37" s="9">
        <v>2</v>
      </c>
      <c r="T37" s="10">
        <f t="shared" si="7"/>
        <v>14</v>
      </c>
    </row>
    <row r="38" spans="1:20" ht="30" customHeight="1" x14ac:dyDescent="0.25">
      <c r="A38" s="38" t="s">
        <v>11</v>
      </c>
      <c r="B38" s="4" t="str">
        <f t="shared" si="6"/>
        <v>ГБОУ СОШ №362</v>
      </c>
      <c r="C38" s="5">
        <f t="shared" si="6"/>
        <v>11362</v>
      </c>
      <c r="D38" s="5" t="str">
        <f t="shared" si="6"/>
        <v>СОШ</v>
      </c>
      <c r="E38" s="11" t="str">
        <f t="shared" si="6"/>
        <v>5б</v>
      </c>
      <c r="F38" s="7">
        <f t="shared" si="6"/>
        <v>93</v>
      </c>
      <c r="G38" s="7">
        <f t="shared" si="6"/>
        <v>84</v>
      </c>
      <c r="H38" s="8">
        <f t="shared" si="8"/>
        <v>11362036</v>
      </c>
      <c r="I38" s="9">
        <v>0</v>
      </c>
      <c r="J38" s="9">
        <v>1</v>
      </c>
      <c r="K38" s="9">
        <v>1</v>
      </c>
      <c r="L38" s="9">
        <v>2</v>
      </c>
      <c r="M38" s="9">
        <v>2</v>
      </c>
      <c r="N38" s="9">
        <v>1</v>
      </c>
      <c r="O38" s="9">
        <v>1</v>
      </c>
      <c r="P38" s="9">
        <v>2</v>
      </c>
      <c r="Q38" s="9">
        <v>2</v>
      </c>
      <c r="R38" s="9">
        <v>2</v>
      </c>
      <c r="S38" s="9">
        <v>1</v>
      </c>
      <c r="T38" s="10">
        <f t="shared" si="7"/>
        <v>15</v>
      </c>
    </row>
    <row r="39" spans="1:20" ht="30" customHeight="1" x14ac:dyDescent="0.25">
      <c r="A39" s="38" t="s">
        <v>11</v>
      </c>
      <c r="B39" s="4" t="str">
        <f t="shared" si="6"/>
        <v>ГБОУ СОШ №362</v>
      </c>
      <c r="C39" s="5">
        <f t="shared" si="6"/>
        <v>11362</v>
      </c>
      <c r="D39" s="5" t="str">
        <f t="shared" si="6"/>
        <v>СОШ</v>
      </c>
      <c r="E39" s="11" t="str">
        <f t="shared" si="6"/>
        <v>5б</v>
      </c>
      <c r="F39" s="7">
        <f t="shared" si="6"/>
        <v>93</v>
      </c>
      <c r="G39" s="7">
        <f t="shared" si="6"/>
        <v>84</v>
      </c>
      <c r="H39" s="8">
        <f t="shared" si="8"/>
        <v>11362037</v>
      </c>
      <c r="I39" s="9">
        <v>0</v>
      </c>
      <c r="J39" s="9">
        <v>1</v>
      </c>
      <c r="K39" s="9">
        <v>1</v>
      </c>
      <c r="L39" s="9">
        <v>2</v>
      </c>
      <c r="M39" s="9">
        <v>1</v>
      </c>
      <c r="N39" s="9">
        <v>1</v>
      </c>
      <c r="O39" s="9">
        <v>0</v>
      </c>
      <c r="P39" s="9">
        <v>2</v>
      </c>
      <c r="Q39" s="9">
        <v>0</v>
      </c>
      <c r="R39" s="9">
        <v>2</v>
      </c>
      <c r="S39" s="9">
        <v>0</v>
      </c>
      <c r="T39" s="10">
        <f t="shared" si="7"/>
        <v>10</v>
      </c>
    </row>
    <row r="40" spans="1:20" ht="30" customHeight="1" x14ac:dyDescent="0.25">
      <c r="A40" s="38" t="s">
        <v>11</v>
      </c>
      <c r="B40" s="4" t="str">
        <f t="shared" si="6"/>
        <v>ГБОУ СОШ №362</v>
      </c>
      <c r="C40" s="5">
        <f t="shared" si="6"/>
        <v>11362</v>
      </c>
      <c r="D40" s="5" t="str">
        <f t="shared" si="6"/>
        <v>СОШ</v>
      </c>
      <c r="E40" s="11" t="str">
        <f t="shared" si="6"/>
        <v>5б</v>
      </c>
      <c r="F40" s="7">
        <f t="shared" si="6"/>
        <v>93</v>
      </c>
      <c r="G40" s="7">
        <f t="shared" si="6"/>
        <v>84</v>
      </c>
      <c r="H40" s="8">
        <f t="shared" si="8"/>
        <v>11362038</v>
      </c>
      <c r="I40" s="9">
        <v>0</v>
      </c>
      <c r="J40" s="9">
        <v>1</v>
      </c>
      <c r="K40" s="9">
        <v>0</v>
      </c>
      <c r="L40" s="9">
        <v>2</v>
      </c>
      <c r="M40" s="9">
        <v>2</v>
      </c>
      <c r="N40" s="9">
        <v>1</v>
      </c>
      <c r="O40" s="9">
        <v>0</v>
      </c>
      <c r="P40" s="9">
        <v>2</v>
      </c>
      <c r="Q40" s="9">
        <v>1</v>
      </c>
      <c r="R40" s="9">
        <v>1</v>
      </c>
      <c r="S40" s="9">
        <v>1</v>
      </c>
      <c r="T40" s="10">
        <f t="shared" si="7"/>
        <v>11</v>
      </c>
    </row>
    <row r="41" spans="1:20" ht="30" customHeight="1" x14ac:dyDescent="0.25">
      <c r="A41" s="38" t="s">
        <v>11</v>
      </c>
      <c r="B41" s="4" t="str">
        <f t="shared" si="6"/>
        <v>ГБОУ СОШ №362</v>
      </c>
      <c r="C41" s="5">
        <f t="shared" si="6"/>
        <v>11362</v>
      </c>
      <c r="D41" s="5" t="str">
        <f t="shared" si="6"/>
        <v>СОШ</v>
      </c>
      <c r="E41" s="11" t="str">
        <f t="shared" si="6"/>
        <v>5б</v>
      </c>
      <c r="F41" s="7">
        <f t="shared" si="6"/>
        <v>93</v>
      </c>
      <c r="G41" s="7">
        <f t="shared" si="6"/>
        <v>84</v>
      </c>
      <c r="H41" s="8">
        <f t="shared" si="8"/>
        <v>11362039</v>
      </c>
      <c r="I41" s="9">
        <v>2</v>
      </c>
      <c r="J41" s="9">
        <v>2</v>
      </c>
      <c r="K41" s="9">
        <v>1</v>
      </c>
      <c r="L41" s="9">
        <v>2</v>
      </c>
      <c r="M41" s="9">
        <v>1</v>
      </c>
      <c r="N41" s="9">
        <v>1</v>
      </c>
      <c r="O41" s="9">
        <v>0</v>
      </c>
      <c r="P41" s="9">
        <v>1</v>
      </c>
      <c r="Q41" s="9">
        <v>0</v>
      </c>
      <c r="R41" s="9">
        <v>2</v>
      </c>
      <c r="S41" s="9">
        <v>2</v>
      </c>
      <c r="T41" s="10">
        <f t="shared" si="7"/>
        <v>14</v>
      </c>
    </row>
    <row r="42" spans="1:20" ht="30" customHeight="1" x14ac:dyDescent="0.25">
      <c r="A42" s="38" t="s">
        <v>11</v>
      </c>
      <c r="B42" s="4" t="str">
        <f t="shared" si="6"/>
        <v>ГБОУ СОШ №362</v>
      </c>
      <c r="C42" s="5">
        <f t="shared" si="6"/>
        <v>11362</v>
      </c>
      <c r="D42" s="5" t="str">
        <f t="shared" si="6"/>
        <v>СОШ</v>
      </c>
      <c r="E42" s="11" t="str">
        <f t="shared" si="6"/>
        <v>5б</v>
      </c>
      <c r="F42" s="7">
        <f t="shared" si="6"/>
        <v>93</v>
      </c>
      <c r="G42" s="7">
        <f t="shared" si="6"/>
        <v>84</v>
      </c>
      <c r="H42" s="8">
        <f t="shared" si="8"/>
        <v>11362040</v>
      </c>
      <c r="I42" s="9">
        <v>0</v>
      </c>
      <c r="J42" s="9">
        <v>2</v>
      </c>
      <c r="K42" s="9">
        <v>1</v>
      </c>
      <c r="L42" s="9">
        <v>2</v>
      </c>
      <c r="M42" s="9">
        <v>1</v>
      </c>
      <c r="N42" s="9">
        <v>1</v>
      </c>
      <c r="O42" s="9">
        <v>0</v>
      </c>
      <c r="P42" s="9">
        <v>2</v>
      </c>
      <c r="Q42" s="9">
        <v>2</v>
      </c>
      <c r="R42" s="9">
        <v>2</v>
      </c>
      <c r="S42" s="9">
        <v>2</v>
      </c>
      <c r="T42" s="10">
        <f t="shared" si="7"/>
        <v>15</v>
      </c>
    </row>
    <row r="43" spans="1:20" ht="30" customHeight="1" x14ac:dyDescent="0.25">
      <c r="A43" s="38" t="s">
        <v>11</v>
      </c>
      <c r="B43" s="4" t="str">
        <f t="shared" si="6"/>
        <v>ГБОУ СОШ №362</v>
      </c>
      <c r="C43" s="5">
        <f t="shared" si="6"/>
        <v>11362</v>
      </c>
      <c r="D43" s="5" t="str">
        <f t="shared" si="6"/>
        <v>СОШ</v>
      </c>
      <c r="E43" s="11" t="str">
        <f t="shared" si="6"/>
        <v>5б</v>
      </c>
      <c r="F43" s="7">
        <f t="shared" si="6"/>
        <v>93</v>
      </c>
      <c r="G43" s="7">
        <f t="shared" si="6"/>
        <v>84</v>
      </c>
      <c r="H43" s="8">
        <f t="shared" si="8"/>
        <v>11362041</v>
      </c>
      <c r="I43" s="9">
        <v>0</v>
      </c>
      <c r="J43" s="9">
        <v>1</v>
      </c>
      <c r="K43" s="9">
        <v>0</v>
      </c>
      <c r="L43" s="9">
        <v>2</v>
      </c>
      <c r="M43" s="9">
        <v>1</v>
      </c>
      <c r="N43" s="9">
        <v>1</v>
      </c>
      <c r="O43" s="9">
        <v>0</v>
      </c>
      <c r="P43" s="9">
        <v>2</v>
      </c>
      <c r="Q43" s="9">
        <v>0</v>
      </c>
      <c r="R43" s="9">
        <v>2</v>
      </c>
      <c r="S43" s="9">
        <v>2</v>
      </c>
      <c r="T43" s="10">
        <f t="shared" si="7"/>
        <v>11</v>
      </c>
    </row>
    <row r="44" spans="1:20" ht="30" customHeight="1" x14ac:dyDescent="0.25">
      <c r="A44" s="38" t="s">
        <v>11</v>
      </c>
      <c r="B44" s="4" t="str">
        <f t="shared" si="6"/>
        <v>ГБОУ СОШ №362</v>
      </c>
      <c r="C44" s="5">
        <f t="shared" si="6"/>
        <v>11362</v>
      </c>
      <c r="D44" s="5" t="str">
        <f t="shared" si="6"/>
        <v>СОШ</v>
      </c>
      <c r="E44" s="11" t="str">
        <f t="shared" si="6"/>
        <v>5б</v>
      </c>
      <c r="F44" s="7">
        <f t="shared" si="6"/>
        <v>93</v>
      </c>
      <c r="G44" s="7">
        <f t="shared" si="6"/>
        <v>84</v>
      </c>
      <c r="H44" s="8">
        <f t="shared" si="8"/>
        <v>11362042</v>
      </c>
      <c r="I44" s="9">
        <v>1</v>
      </c>
      <c r="J44" s="9">
        <v>0</v>
      </c>
      <c r="K44" s="9">
        <v>0</v>
      </c>
      <c r="L44" s="9">
        <v>2</v>
      </c>
      <c r="M44" s="9">
        <v>1</v>
      </c>
      <c r="N44" s="9">
        <v>0</v>
      </c>
      <c r="O44" s="9">
        <v>1</v>
      </c>
      <c r="P44" s="9">
        <v>0</v>
      </c>
      <c r="Q44" s="9">
        <v>2</v>
      </c>
      <c r="R44" s="9">
        <v>2</v>
      </c>
      <c r="S44" s="9">
        <v>1</v>
      </c>
      <c r="T44" s="10">
        <f t="shared" si="7"/>
        <v>10</v>
      </c>
    </row>
    <row r="45" spans="1:20" ht="30" customHeight="1" x14ac:dyDescent="0.25">
      <c r="A45" s="38" t="s">
        <v>11</v>
      </c>
      <c r="B45" s="4" t="str">
        <f t="shared" si="6"/>
        <v>ГБОУ СОШ №362</v>
      </c>
      <c r="C45" s="5">
        <f t="shared" si="6"/>
        <v>11362</v>
      </c>
      <c r="D45" s="5" t="str">
        <f t="shared" si="6"/>
        <v>СОШ</v>
      </c>
      <c r="E45" s="11" t="str">
        <f t="shared" si="6"/>
        <v>5б</v>
      </c>
      <c r="F45" s="7">
        <f t="shared" si="6"/>
        <v>93</v>
      </c>
      <c r="G45" s="7">
        <f t="shared" si="6"/>
        <v>84</v>
      </c>
      <c r="H45" s="8">
        <f t="shared" si="8"/>
        <v>11362043</v>
      </c>
      <c r="I45" s="9">
        <v>0</v>
      </c>
      <c r="J45" s="9">
        <v>1</v>
      </c>
      <c r="K45" s="9">
        <v>0</v>
      </c>
      <c r="L45" s="9">
        <v>2</v>
      </c>
      <c r="M45" s="9">
        <v>2</v>
      </c>
      <c r="N45" s="9">
        <v>1</v>
      </c>
      <c r="O45" s="9">
        <v>0</v>
      </c>
      <c r="P45" s="9">
        <v>2</v>
      </c>
      <c r="Q45" s="9">
        <v>2</v>
      </c>
      <c r="R45" s="9">
        <v>1</v>
      </c>
      <c r="S45" s="9">
        <v>1</v>
      </c>
      <c r="T45" s="10">
        <f t="shared" si="7"/>
        <v>12</v>
      </c>
    </row>
    <row r="46" spans="1:20" ht="30" customHeight="1" x14ac:dyDescent="0.25">
      <c r="A46" s="38" t="s">
        <v>11</v>
      </c>
      <c r="B46" s="4" t="str">
        <f t="shared" si="6"/>
        <v>ГБОУ СОШ №362</v>
      </c>
      <c r="C46" s="5">
        <f t="shared" si="6"/>
        <v>11362</v>
      </c>
      <c r="D46" s="5" t="str">
        <f t="shared" si="6"/>
        <v>СОШ</v>
      </c>
      <c r="E46" s="11" t="str">
        <f t="shared" si="6"/>
        <v>5б</v>
      </c>
      <c r="F46" s="7">
        <f t="shared" si="6"/>
        <v>93</v>
      </c>
      <c r="G46" s="7">
        <f t="shared" si="6"/>
        <v>84</v>
      </c>
      <c r="H46" s="8">
        <f t="shared" si="8"/>
        <v>11362044</v>
      </c>
      <c r="I46" s="9">
        <v>2</v>
      </c>
      <c r="J46" s="9">
        <v>2</v>
      </c>
      <c r="K46" s="9">
        <v>0</v>
      </c>
      <c r="L46" s="9">
        <v>2</v>
      </c>
      <c r="M46" s="9">
        <v>1</v>
      </c>
      <c r="N46" s="9">
        <v>1</v>
      </c>
      <c r="O46" s="9">
        <v>1</v>
      </c>
      <c r="P46" s="9">
        <v>2</v>
      </c>
      <c r="Q46" s="9">
        <v>1</v>
      </c>
      <c r="R46" s="9">
        <v>2</v>
      </c>
      <c r="S46" s="9">
        <v>1</v>
      </c>
      <c r="T46" s="10">
        <f t="shared" si="7"/>
        <v>15</v>
      </c>
    </row>
    <row r="47" spans="1:20" ht="30" customHeight="1" x14ac:dyDescent="0.25">
      <c r="A47" s="38" t="s">
        <v>11</v>
      </c>
      <c r="B47" s="4" t="str">
        <f t="shared" si="6"/>
        <v>ГБОУ СОШ №362</v>
      </c>
      <c r="C47" s="5">
        <f t="shared" si="6"/>
        <v>11362</v>
      </c>
      <c r="D47" s="5" t="str">
        <f t="shared" si="6"/>
        <v>СОШ</v>
      </c>
      <c r="E47" s="11" t="str">
        <f t="shared" si="6"/>
        <v>5б</v>
      </c>
      <c r="F47" s="7">
        <f t="shared" si="6"/>
        <v>93</v>
      </c>
      <c r="G47" s="7">
        <f t="shared" si="6"/>
        <v>84</v>
      </c>
      <c r="H47" s="8">
        <f t="shared" si="8"/>
        <v>11362045</v>
      </c>
      <c r="I47" s="9">
        <v>1</v>
      </c>
      <c r="J47" s="9">
        <v>0</v>
      </c>
      <c r="K47" s="9">
        <v>0</v>
      </c>
      <c r="L47" s="9">
        <v>2</v>
      </c>
      <c r="M47" s="9">
        <v>1</v>
      </c>
      <c r="N47" s="9">
        <v>0</v>
      </c>
      <c r="O47" s="9">
        <v>1</v>
      </c>
      <c r="P47" s="9">
        <v>2</v>
      </c>
      <c r="Q47" s="9">
        <v>1</v>
      </c>
      <c r="R47" s="9">
        <v>0</v>
      </c>
      <c r="S47" s="9">
        <v>2</v>
      </c>
      <c r="T47" s="10">
        <f t="shared" si="7"/>
        <v>10</v>
      </c>
    </row>
    <row r="48" spans="1:20" ht="30" customHeight="1" x14ac:dyDescent="0.25">
      <c r="A48" s="38" t="s">
        <v>11</v>
      </c>
      <c r="B48" s="4" t="str">
        <f t="shared" ref="B48:G57" si="9">B47</f>
        <v>ГБОУ СОШ №362</v>
      </c>
      <c r="C48" s="5">
        <f t="shared" si="9"/>
        <v>11362</v>
      </c>
      <c r="D48" s="5" t="str">
        <f t="shared" si="9"/>
        <v>СОШ</v>
      </c>
      <c r="E48" s="11" t="str">
        <f t="shared" si="9"/>
        <v>5б</v>
      </c>
      <c r="F48" s="7">
        <f t="shared" si="9"/>
        <v>93</v>
      </c>
      <c r="G48" s="7">
        <f t="shared" si="9"/>
        <v>84</v>
      </c>
      <c r="H48" s="8">
        <f t="shared" si="8"/>
        <v>11362046</v>
      </c>
      <c r="I48" s="9">
        <v>2</v>
      </c>
      <c r="J48" s="9">
        <v>2</v>
      </c>
      <c r="K48" s="9">
        <v>1</v>
      </c>
      <c r="L48" s="9">
        <v>2</v>
      </c>
      <c r="M48" s="9">
        <v>2</v>
      </c>
      <c r="N48" s="9">
        <v>1</v>
      </c>
      <c r="O48" s="9">
        <v>1</v>
      </c>
      <c r="P48" s="9">
        <v>2</v>
      </c>
      <c r="Q48" s="9">
        <v>2</v>
      </c>
      <c r="R48" s="9">
        <v>2</v>
      </c>
      <c r="S48" s="9">
        <v>2</v>
      </c>
      <c r="T48" s="10">
        <f t="shared" si="7"/>
        <v>19</v>
      </c>
    </row>
    <row r="49" spans="1:20" ht="30" customHeight="1" x14ac:dyDescent="0.25">
      <c r="A49" s="38" t="s">
        <v>11</v>
      </c>
      <c r="B49" s="4" t="str">
        <f t="shared" si="9"/>
        <v>ГБОУ СОШ №362</v>
      </c>
      <c r="C49" s="5">
        <f t="shared" si="9"/>
        <v>11362</v>
      </c>
      <c r="D49" s="5" t="str">
        <f t="shared" si="9"/>
        <v>СОШ</v>
      </c>
      <c r="E49" s="11" t="str">
        <f t="shared" si="9"/>
        <v>5б</v>
      </c>
      <c r="F49" s="7">
        <f t="shared" si="9"/>
        <v>93</v>
      </c>
      <c r="G49" s="7">
        <f t="shared" si="9"/>
        <v>84</v>
      </c>
      <c r="H49" s="8">
        <f t="shared" si="8"/>
        <v>11362047</v>
      </c>
      <c r="I49" s="9">
        <v>1</v>
      </c>
      <c r="J49" s="9">
        <v>2</v>
      </c>
      <c r="K49" s="9">
        <v>0</v>
      </c>
      <c r="L49" s="9">
        <v>2</v>
      </c>
      <c r="M49" s="9">
        <v>1</v>
      </c>
      <c r="N49" s="9">
        <v>1</v>
      </c>
      <c r="O49" s="9">
        <v>0</v>
      </c>
      <c r="P49" s="9">
        <v>2</v>
      </c>
      <c r="Q49" s="9">
        <v>1</v>
      </c>
      <c r="R49" s="9">
        <v>1</v>
      </c>
      <c r="S49" s="9">
        <v>2</v>
      </c>
      <c r="T49" s="10">
        <f t="shared" si="7"/>
        <v>13</v>
      </c>
    </row>
    <row r="50" spans="1:20" ht="30" customHeight="1" x14ac:dyDescent="0.25">
      <c r="A50" s="38" t="s">
        <v>11</v>
      </c>
      <c r="B50" s="4" t="str">
        <f t="shared" si="9"/>
        <v>ГБОУ СОШ №362</v>
      </c>
      <c r="C50" s="5">
        <f t="shared" si="9"/>
        <v>11362</v>
      </c>
      <c r="D50" s="5" t="str">
        <f t="shared" si="9"/>
        <v>СОШ</v>
      </c>
      <c r="E50" s="11" t="str">
        <f t="shared" si="9"/>
        <v>5б</v>
      </c>
      <c r="F50" s="7">
        <f t="shared" si="9"/>
        <v>93</v>
      </c>
      <c r="G50" s="7">
        <f t="shared" si="9"/>
        <v>84</v>
      </c>
      <c r="H50" s="8">
        <f t="shared" si="8"/>
        <v>11362048</v>
      </c>
      <c r="I50" s="9">
        <v>2</v>
      </c>
      <c r="J50" s="9">
        <v>0</v>
      </c>
      <c r="K50" s="9">
        <v>0</v>
      </c>
      <c r="L50" s="9">
        <v>2</v>
      </c>
      <c r="M50" s="9">
        <v>1</v>
      </c>
      <c r="N50" s="9">
        <v>0</v>
      </c>
      <c r="O50" s="9">
        <v>1</v>
      </c>
      <c r="P50" s="9">
        <v>1</v>
      </c>
      <c r="Q50" s="9">
        <v>1</v>
      </c>
      <c r="R50" s="9">
        <v>1</v>
      </c>
      <c r="S50" s="9">
        <v>2</v>
      </c>
      <c r="T50" s="10">
        <f t="shared" si="7"/>
        <v>11</v>
      </c>
    </row>
    <row r="51" spans="1:20" ht="30" customHeight="1" x14ac:dyDescent="0.25">
      <c r="A51" s="38" t="s">
        <v>11</v>
      </c>
      <c r="B51" s="4" t="str">
        <f t="shared" si="9"/>
        <v>ГБОУ СОШ №362</v>
      </c>
      <c r="C51" s="5">
        <f t="shared" si="9"/>
        <v>11362</v>
      </c>
      <c r="D51" s="5" t="str">
        <f t="shared" si="9"/>
        <v>СОШ</v>
      </c>
      <c r="E51" s="11" t="str">
        <f t="shared" si="9"/>
        <v>5б</v>
      </c>
      <c r="F51" s="7">
        <f t="shared" si="9"/>
        <v>93</v>
      </c>
      <c r="G51" s="7">
        <f t="shared" si="9"/>
        <v>84</v>
      </c>
      <c r="H51" s="8">
        <f t="shared" si="8"/>
        <v>11362049</v>
      </c>
      <c r="I51" s="9">
        <v>0</v>
      </c>
      <c r="J51" s="9">
        <v>1</v>
      </c>
      <c r="K51" s="9">
        <v>0</v>
      </c>
      <c r="L51" s="9">
        <v>1</v>
      </c>
      <c r="M51" s="9">
        <v>1</v>
      </c>
      <c r="N51" s="9">
        <v>1</v>
      </c>
      <c r="O51" s="9">
        <v>0</v>
      </c>
      <c r="P51" s="9">
        <v>2</v>
      </c>
      <c r="Q51" s="9">
        <v>1</v>
      </c>
      <c r="R51" s="9">
        <v>1</v>
      </c>
      <c r="S51" s="9">
        <v>2</v>
      </c>
      <c r="T51" s="10">
        <f t="shared" si="7"/>
        <v>10</v>
      </c>
    </row>
    <row r="52" spans="1:20" ht="30" customHeight="1" x14ac:dyDescent="0.25">
      <c r="A52" s="38" t="s">
        <v>11</v>
      </c>
      <c r="B52" s="4" t="str">
        <f t="shared" si="9"/>
        <v>ГБОУ СОШ №362</v>
      </c>
      <c r="C52" s="5">
        <f t="shared" si="9"/>
        <v>11362</v>
      </c>
      <c r="D52" s="5" t="str">
        <f t="shared" si="9"/>
        <v>СОШ</v>
      </c>
      <c r="E52" s="11" t="str">
        <f t="shared" si="9"/>
        <v>5б</v>
      </c>
      <c r="F52" s="7">
        <f t="shared" si="9"/>
        <v>93</v>
      </c>
      <c r="G52" s="7">
        <f t="shared" si="9"/>
        <v>84</v>
      </c>
      <c r="H52" s="8">
        <f t="shared" si="8"/>
        <v>11362050</v>
      </c>
      <c r="I52" s="9">
        <v>1</v>
      </c>
      <c r="J52" s="9">
        <v>0</v>
      </c>
      <c r="K52" s="9">
        <v>0</v>
      </c>
      <c r="L52" s="9">
        <v>2</v>
      </c>
      <c r="M52" s="9">
        <v>1</v>
      </c>
      <c r="N52" s="9">
        <v>0</v>
      </c>
      <c r="O52" s="9">
        <v>1</v>
      </c>
      <c r="P52" s="9">
        <v>2</v>
      </c>
      <c r="Q52" s="9">
        <v>2</v>
      </c>
      <c r="R52" s="9">
        <v>0</v>
      </c>
      <c r="S52" s="9">
        <v>2</v>
      </c>
      <c r="T52" s="10">
        <f t="shared" si="7"/>
        <v>11</v>
      </c>
    </row>
    <row r="53" spans="1:20" ht="30" customHeight="1" x14ac:dyDescent="0.25">
      <c r="A53" s="38" t="s">
        <v>11</v>
      </c>
      <c r="B53" s="4" t="str">
        <f t="shared" si="9"/>
        <v>ГБОУ СОШ №362</v>
      </c>
      <c r="C53" s="5">
        <f t="shared" si="9"/>
        <v>11362</v>
      </c>
      <c r="D53" s="5" t="str">
        <f t="shared" si="9"/>
        <v>СОШ</v>
      </c>
      <c r="E53" s="11" t="str">
        <f t="shared" si="9"/>
        <v>5б</v>
      </c>
      <c r="F53" s="7">
        <f t="shared" si="9"/>
        <v>93</v>
      </c>
      <c r="G53" s="7">
        <f t="shared" si="9"/>
        <v>84</v>
      </c>
      <c r="H53" s="8">
        <f t="shared" si="8"/>
        <v>11362051</v>
      </c>
      <c r="I53" s="9">
        <v>0</v>
      </c>
      <c r="J53" s="9">
        <v>2</v>
      </c>
      <c r="K53" s="9">
        <v>0</v>
      </c>
      <c r="L53" s="9">
        <v>2</v>
      </c>
      <c r="M53" s="9">
        <v>1</v>
      </c>
      <c r="N53" s="9">
        <v>1</v>
      </c>
      <c r="O53" s="9">
        <v>0</v>
      </c>
      <c r="P53" s="9">
        <v>2</v>
      </c>
      <c r="Q53" s="9">
        <v>0</v>
      </c>
      <c r="R53" s="9">
        <v>2</v>
      </c>
      <c r="S53" s="9">
        <v>2</v>
      </c>
      <c r="T53" s="10">
        <f t="shared" si="7"/>
        <v>12</v>
      </c>
    </row>
    <row r="54" spans="1:20" ht="30" customHeight="1" x14ac:dyDescent="0.25">
      <c r="A54" s="38" t="s">
        <v>11</v>
      </c>
      <c r="B54" s="4" t="str">
        <f t="shared" si="9"/>
        <v>ГБОУ СОШ №362</v>
      </c>
      <c r="C54" s="5">
        <f t="shared" si="9"/>
        <v>11362</v>
      </c>
      <c r="D54" s="5" t="str">
        <f t="shared" si="9"/>
        <v>СОШ</v>
      </c>
      <c r="E54" s="11" t="str">
        <f t="shared" si="9"/>
        <v>5б</v>
      </c>
      <c r="F54" s="7">
        <f t="shared" si="9"/>
        <v>93</v>
      </c>
      <c r="G54" s="7">
        <f t="shared" si="9"/>
        <v>84</v>
      </c>
      <c r="H54" s="8">
        <f t="shared" si="8"/>
        <v>11362052</v>
      </c>
      <c r="I54" s="9">
        <v>1</v>
      </c>
      <c r="J54" s="9">
        <v>0</v>
      </c>
      <c r="K54" s="9">
        <v>0</v>
      </c>
      <c r="L54" s="9">
        <v>2</v>
      </c>
      <c r="M54" s="9">
        <v>1</v>
      </c>
      <c r="N54" s="9">
        <v>0</v>
      </c>
      <c r="O54" s="9">
        <v>1</v>
      </c>
      <c r="P54" s="9">
        <v>2</v>
      </c>
      <c r="Q54" s="9">
        <v>0</v>
      </c>
      <c r="R54" s="9">
        <v>2</v>
      </c>
      <c r="S54" s="9">
        <v>2</v>
      </c>
      <c r="T54" s="10">
        <f t="shared" si="7"/>
        <v>11</v>
      </c>
    </row>
    <row r="55" spans="1:20" ht="30" customHeight="1" x14ac:dyDescent="0.25">
      <c r="A55" s="38" t="s">
        <v>11</v>
      </c>
      <c r="B55" s="4" t="str">
        <f t="shared" si="9"/>
        <v>ГБОУ СОШ №362</v>
      </c>
      <c r="C55" s="5">
        <f t="shared" si="9"/>
        <v>11362</v>
      </c>
      <c r="D55" s="5" t="str">
        <f t="shared" si="9"/>
        <v>СОШ</v>
      </c>
      <c r="E55" s="11" t="str">
        <f t="shared" si="9"/>
        <v>5б</v>
      </c>
      <c r="F55" s="7">
        <f t="shared" si="9"/>
        <v>93</v>
      </c>
      <c r="G55" s="7">
        <f t="shared" si="9"/>
        <v>84</v>
      </c>
      <c r="H55" s="8">
        <f t="shared" si="8"/>
        <v>11362053</v>
      </c>
      <c r="I55" s="9">
        <v>0</v>
      </c>
      <c r="J55" s="9">
        <v>1</v>
      </c>
      <c r="K55" s="9">
        <v>0</v>
      </c>
      <c r="L55" s="9">
        <v>2</v>
      </c>
      <c r="M55" s="9">
        <v>1</v>
      </c>
      <c r="N55" s="9">
        <v>1</v>
      </c>
      <c r="O55" s="9">
        <v>1</v>
      </c>
      <c r="P55" s="9">
        <v>2</v>
      </c>
      <c r="Q55" s="9">
        <v>2</v>
      </c>
      <c r="R55" s="9">
        <v>2</v>
      </c>
      <c r="S55" s="9">
        <v>1</v>
      </c>
      <c r="T55" s="10">
        <f t="shared" si="7"/>
        <v>13</v>
      </c>
    </row>
    <row r="56" spans="1:20" ht="30" customHeight="1" x14ac:dyDescent="0.25">
      <c r="A56" s="38" t="s">
        <v>11</v>
      </c>
      <c r="B56" s="4" t="str">
        <f t="shared" si="9"/>
        <v>ГБОУ СОШ №362</v>
      </c>
      <c r="C56" s="5">
        <f t="shared" si="9"/>
        <v>11362</v>
      </c>
      <c r="D56" s="5" t="str">
        <f t="shared" si="9"/>
        <v>СОШ</v>
      </c>
      <c r="E56" s="11" t="str">
        <f t="shared" si="9"/>
        <v>5б</v>
      </c>
      <c r="F56" s="7">
        <f t="shared" si="9"/>
        <v>93</v>
      </c>
      <c r="G56" s="7">
        <f t="shared" si="9"/>
        <v>84</v>
      </c>
      <c r="H56" s="8">
        <f t="shared" si="8"/>
        <v>11362054</v>
      </c>
      <c r="I56" s="9">
        <v>0</v>
      </c>
      <c r="J56" s="9">
        <v>0</v>
      </c>
      <c r="K56" s="9">
        <v>0</v>
      </c>
      <c r="L56" s="9">
        <v>2</v>
      </c>
      <c r="M56" s="9">
        <v>1</v>
      </c>
      <c r="N56" s="9">
        <v>0</v>
      </c>
      <c r="O56" s="9">
        <v>0</v>
      </c>
      <c r="P56" s="9">
        <v>1</v>
      </c>
      <c r="Q56" s="9">
        <v>2</v>
      </c>
      <c r="R56" s="9">
        <v>2</v>
      </c>
      <c r="S56" s="9">
        <v>2</v>
      </c>
      <c r="T56" s="10">
        <f t="shared" si="7"/>
        <v>10</v>
      </c>
    </row>
    <row r="57" spans="1:20" ht="30" customHeight="1" x14ac:dyDescent="0.25">
      <c r="A57" s="38" t="s">
        <v>11</v>
      </c>
      <c r="B57" s="4" t="str">
        <f t="shared" si="9"/>
        <v>ГБОУ СОШ №362</v>
      </c>
      <c r="C57" s="5">
        <f t="shared" si="9"/>
        <v>11362</v>
      </c>
      <c r="D57" s="5" t="str">
        <f t="shared" si="9"/>
        <v>СОШ</v>
      </c>
      <c r="E57" s="11" t="str">
        <f t="shared" si="9"/>
        <v>5б</v>
      </c>
      <c r="F57" s="7">
        <f t="shared" si="9"/>
        <v>93</v>
      </c>
      <c r="G57" s="7">
        <f t="shared" si="9"/>
        <v>84</v>
      </c>
      <c r="H57" s="8">
        <f t="shared" si="8"/>
        <v>11362055</v>
      </c>
      <c r="I57" s="9">
        <v>0</v>
      </c>
      <c r="J57" s="9">
        <v>2</v>
      </c>
      <c r="K57" s="9">
        <v>0</v>
      </c>
      <c r="L57" s="9">
        <v>2</v>
      </c>
      <c r="M57" s="9">
        <v>1</v>
      </c>
      <c r="N57" s="9">
        <v>1</v>
      </c>
      <c r="O57" s="9">
        <v>0</v>
      </c>
      <c r="P57" s="9">
        <v>2</v>
      </c>
      <c r="Q57" s="9">
        <v>1</v>
      </c>
      <c r="R57" s="9">
        <v>2</v>
      </c>
      <c r="S57" s="9">
        <v>2</v>
      </c>
      <c r="T57" s="10">
        <f t="shared" si="7"/>
        <v>13</v>
      </c>
    </row>
    <row r="58" spans="1:20" ht="30" customHeight="1" x14ac:dyDescent="0.25">
      <c r="A58" s="38" t="s">
        <v>11</v>
      </c>
      <c r="B58" s="4" t="s">
        <v>32</v>
      </c>
      <c r="C58" s="5">
        <f>VLOOKUP(B58,[40]Списки!$C$1:$E$70,2,FALSE)</f>
        <v>11362</v>
      </c>
      <c r="D58" s="5" t="str">
        <f>VLOOKUP(B58,[40]Списки!$C$1:$E$70,3,FALSE)</f>
        <v>СОШ</v>
      </c>
      <c r="E58" s="39" t="s">
        <v>33</v>
      </c>
      <c r="F58" s="7">
        <v>93</v>
      </c>
      <c r="G58" s="7">
        <v>84</v>
      </c>
      <c r="H58" s="8">
        <f t="shared" si="8"/>
        <v>11362056</v>
      </c>
      <c r="I58" s="9">
        <v>2</v>
      </c>
      <c r="J58" s="9">
        <v>1</v>
      </c>
      <c r="K58" s="9">
        <v>1</v>
      </c>
      <c r="L58" s="9">
        <v>2</v>
      </c>
      <c r="M58" s="9">
        <v>1</v>
      </c>
      <c r="N58" s="9">
        <v>1</v>
      </c>
      <c r="O58" s="9">
        <v>0</v>
      </c>
      <c r="P58" s="9">
        <v>1</v>
      </c>
      <c r="Q58" s="9">
        <v>2</v>
      </c>
      <c r="R58" s="9">
        <v>2</v>
      </c>
      <c r="S58" s="9">
        <v>2</v>
      </c>
      <c r="T58" s="10">
        <f>IF(COUNTBLANK(I58:S58)&gt;=1,"Не писал",SUM(I58:S58))</f>
        <v>15</v>
      </c>
    </row>
    <row r="59" spans="1:20" ht="30" customHeight="1" x14ac:dyDescent="0.25">
      <c r="A59" s="38" t="s">
        <v>11</v>
      </c>
      <c r="B59" s="4" t="str">
        <f t="shared" ref="B59:G74" si="10">B58</f>
        <v>ГБОУ СОШ №362</v>
      </c>
      <c r="C59" s="5">
        <f t="shared" si="10"/>
        <v>11362</v>
      </c>
      <c r="D59" s="5" t="str">
        <f t="shared" si="10"/>
        <v>СОШ</v>
      </c>
      <c r="E59" s="11" t="str">
        <f t="shared" si="10"/>
        <v>5 в</v>
      </c>
      <c r="F59" s="7">
        <f t="shared" si="10"/>
        <v>93</v>
      </c>
      <c r="G59" s="7">
        <f t="shared" si="10"/>
        <v>84</v>
      </c>
      <c r="H59" s="8">
        <f>H58+1</f>
        <v>11362057</v>
      </c>
      <c r="I59" s="9">
        <v>0</v>
      </c>
      <c r="J59" s="9">
        <v>0</v>
      </c>
      <c r="K59" s="9">
        <v>0</v>
      </c>
      <c r="L59" s="9">
        <v>2</v>
      </c>
      <c r="M59" s="9">
        <v>2</v>
      </c>
      <c r="N59" s="9">
        <v>1</v>
      </c>
      <c r="O59" s="9">
        <v>1</v>
      </c>
      <c r="P59" s="9">
        <v>0</v>
      </c>
      <c r="Q59" s="9">
        <v>0</v>
      </c>
      <c r="R59" s="9">
        <v>2</v>
      </c>
      <c r="S59" s="9">
        <v>2</v>
      </c>
      <c r="T59" s="10">
        <f t="shared" ref="T59:T86" si="11">IF(COUNTBLANK(I59:S59)&gt;=1,"Не писал",SUM(I59:S59))</f>
        <v>10</v>
      </c>
    </row>
    <row r="60" spans="1:20" ht="30" customHeight="1" x14ac:dyDescent="0.25">
      <c r="A60" s="38" t="s">
        <v>11</v>
      </c>
      <c r="B60" s="4" t="str">
        <f t="shared" si="10"/>
        <v>ГБОУ СОШ №362</v>
      </c>
      <c r="C60" s="5">
        <f t="shared" si="10"/>
        <v>11362</v>
      </c>
      <c r="D60" s="5" t="str">
        <f t="shared" si="10"/>
        <v>СОШ</v>
      </c>
      <c r="E60" s="11" t="str">
        <f t="shared" si="10"/>
        <v>5 в</v>
      </c>
      <c r="F60" s="7">
        <f t="shared" si="10"/>
        <v>93</v>
      </c>
      <c r="G60" s="7">
        <f t="shared" si="10"/>
        <v>84</v>
      </c>
      <c r="H60" s="8">
        <f t="shared" ref="H60:H86" si="12">H59+1</f>
        <v>11362058</v>
      </c>
      <c r="I60" s="9">
        <v>2</v>
      </c>
      <c r="J60" s="9">
        <v>2</v>
      </c>
      <c r="K60" s="9">
        <v>1</v>
      </c>
      <c r="L60" s="9">
        <v>2</v>
      </c>
      <c r="M60" s="9">
        <v>2</v>
      </c>
      <c r="N60" s="9">
        <v>0</v>
      </c>
      <c r="O60" s="9">
        <v>1</v>
      </c>
      <c r="P60" s="9">
        <v>1</v>
      </c>
      <c r="Q60" s="9">
        <v>1</v>
      </c>
      <c r="R60" s="9">
        <v>2</v>
      </c>
      <c r="S60" s="9">
        <v>1</v>
      </c>
      <c r="T60" s="10">
        <f t="shared" si="11"/>
        <v>15</v>
      </c>
    </row>
    <row r="61" spans="1:20" ht="30" customHeight="1" x14ac:dyDescent="0.25">
      <c r="A61" s="38" t="s">
        <v>11</v>
      </c>
      <c r="B61" s="4" t="str">
        <f t="shared" si="10"/>
        <v>ГБОУ СОШ №362</v>
      </c>
      <c r="C61" s="5">
        <f t="shared" si="10"/>
        <v>11362</v>
      </c>
      <c r="D61" s="5" t="str">
        <f t="shared" si="10"/>
        <v>СОШ</v>
      </c>
      <c r="E61" s="11" t="str">
        <f t="shared" si="10"/>
        <v>5 в</v>
      </c>
      <c r="F61" s="7">
        <f t="shared" si="10"/>
        <v>93</v>
      </c>
      <c r="G61" s="7">
        <f t="shared" si="10"/>
        <v>84</v>
      </c>
      <c r="H61" s="8">
        <f t="shared" si="12"/>
        <v>11362059</v>
      </c>
      <c r="I61" s="9">
        <v>0</v>
      </c>
      <c r="J61" s="9">
        <v>1</v>
      </c>
      <c r="K61" s="9">
        <v>0</v>
      </c>
      <c r="L61" s="9">
        <v>1</v>
      </c>
      <c r="M61" s="9">
        <v>0</v>
      </c>
      <c r="N61" s="9">
        <v>1</v>
      </c>
      <c r="O61" s="9">
        <v>1</v>
      </c>
      <c r="P61" s="9">
        <v>1</v>
      </c>
      <c r="Q61" s="9">
        <v>1</v>
      </c>
      <c r="R61" s="9">
        <v>1</v>
      </c>
      <c r="S61" s="9">
        <v>2</v>
      </c>
      <c r="T61" s="10">
        <f t="shared" si="11"/>
        <v>9</v>
      </c>
    </row>
    <row r="62" spans="1:20" ht="30" customHeight="1" x14ac:dyDescent="0.25">
      <c r="A62" s="38" t="s">
        <v>11</v>
      </c>
      <c r="B62" s="4" t="str">
        <f t="shared" si="10"/>
        <v>ГБОУ СОШ №362</v>
      </c>
      <c r="C62" s="5">
        <f t="shared" si="10"/>
        <v>11362</v>
      </c>
      <c r="D62" s="5" t="str">
        <f t="shared" si="10"/>
        <v>СОШ</v>
      </c>
      <c r="E62" s="11" t="str">
        <f t="shared" si="10"/>
        <v>5 в</v>
      </c>
      <c r="F62" s="7">
        <f t="shared" si="10"/>
        <v>93</v>
      </c>
      <c r="G62" s="7">
        <f t="shared" si="10"/>
        <v>84</v>
      </c>
      <c r="H62" s="8">
        <f t="shared" si="12"/>
        <v>11362060</v>
      </c>
      <c r="I62" s="9">
        <v>2</v>
      </c>
      <c r="J62" s="9">
        <v>2</v>
      </c>
      <c r="K62" s="9">
        <v>1</v>
      </c>
      <c r="L62" s="9">
        <v>2</v>
      </c>
      <c r="M62" s="9">
        <v>2</v>
      </c>
      <c r="N62" s="9">
        <v>1</v>
      </c>
      <c r="O62" s="9">
        <v>1</v>
      </c>
      <c r="P62" s="9">
        <v>1</v>
      </c>
      <c r="Q62" s="9">
        <v>2</v>
      </c>
      <c r="R62" s="9">
        <v>2</v>
      </c>
      <c r="S62" s="9">
        <v>2</v>
      </c>
      <c r="T62" s="10">
        <f t="shared" si="11"/>
        <v>18</v>
      </c>
    </row>
    <row r="63" spans="1:20" ht="30" customHeight="1" x14ac:dyDescent="0.25">
      <c r="A63" s="38" t="s">
        <v>11</v>
      </c>
      <c r="B63" s="4" t="str">
        <f t="shared" si="10"/>
        <v>ГБОУ СОШ №362</v>
      </c>
      <c r="C63" s="5">
        <f t="shared" si="10"/>
        <v>11362</v>
      </c>
      <c r="D63" s="5" t="str">
        <f t="shared" si="10"/>
        <v>СОШ</v>
      </c>
      <c r="E63" s="11" t="str">
        <f t="shared" si="10"/>
        <v>5 в</v>
      </c>
      <c r="F63" s="7">
        <f t="shared" si="10"/>
        <v>93</v>
      </c>
      <c r="G63" s="7">
        <f t="shared" si="10"/>
        <v>84</v>
      </c>
      <c r="H63" s="8">
        <f t="shared" si="12"/>
        <v>11362061</v>
      </c>
      <c r="I63" s="9">
        <v>0</v>
      </c>
      <c r="J63" s="9">
        <v>0</v>
      </c>
      <c r="K63" s="9">
        <v>1</v>
      </c>
      <c r="L63" s="9">
        <v>2</v>
      </c>
      <c r="M63" s="9">
        <v>1</v>
      </c>
      <c r="N63" s="9">
        <v>1</v>
      </c>
      <c r="O63" s="9">
        <v>1</v>
      </c>
      <c r="P63" s="9">
        <v>1</v>
      </c>
      <c r="Q63" s="9">
        <v>2</v>
      </c>
      <c r="R63" s="9">
        <v>2</v>
      </c>
      <c r="S63" s="9">
        <v>2</v>
      </c>
      <c r="T63" s="10">
        <f t="shared" si="11"/>
        <v>13</v>
      </c>
    </row>
    <row r="64" spans="1:20" ht="30" customHeight="1" x14ac:dyDescent="0.25">
      <c r="A64" s="38" t="s">
        <v>11</v>
      </c>
      <c r="B64" s="4" t="str">
        <f t="shared" si="10"/>
        <v>ГБОУ СОШ №362</v>
      </c>
      <c r="C64" s="5">
        <f t="shared" si="10"/>
        <v>11362</v>
      </c>
      <c r="D64" s="5" t="str">
        <f t="shared" si="10"/>
        <v>СОШ</v>
      </c>
      <c r="E64" s="11" t="str">
        <f t="shared" si="10"/>
        <v>5 в</v>
      </c>
      <c r="F64" s="7">
        <f t="shared" si="10"/>
        <v>93</v>
      </c>
      <c r="G64" s="7">
        <f t="shared" si="10"/>
        <v>84</v>
      </c>
      <c r="H64" s="8">
        <f t="shared" si="12"/>
        <v>11362062</v>
      </c>
      <c r="I64" s="9">
        <v>0</v>
      </c>
      <c r="J64" s="9">
        <v>0</v>
      </c>
      <c r="K64" s="9">
        <v>0</v>
      </c>
      <c r="L64" s="9">
        <v>2</v>
      </c>
      <c r="M64" s="9">
        <v>0</v>
      </c>
      <c r="N64" s="9">
        <v>1</v>
      </c>
      <c r="O64" s="9">
        <v>1</v>
      </c>
      <c r="P64" s="9">
        <v>0</v>
      </c>
      <c r="Q64" s="9">
        <v>1</v>
      </c>
      <c r="R64" s="9">
        <v>1</v>
      </c>
      <c r="S64" s="9">
        <v>2</v>
      </c>
      <c r="T64" s="10">
        <f t="shared" si="11"/>
        <v>8</v>
      </c>
    </row>
    <row r="65" spans="1:20" ht="30" customHeight="1" x14ac:dyDescent="0.25">
      <c r="A65" s="38" t="s">
        <v>11</v>
      </c>
      <c r="B65" s="4" t="str">
        <f t="shared" si="10"/>
        <v>ГБОУ СОШ №362</v>
      </c>
      <c r="C65" s="5">
        <f t="shared" si="10"/>
        <v>11362</v>
      </c>
      <c r="D65" s="5" t="str">
        <f t="shared" si="10"/>
        <v>СОШ</v>
      </c>
      <c r="E65" s="11" t="str">
        <f t="shared" si="10"/>
        <v>5 в</v>
      </c>
      <c r="F65" s="7">
        <f t="shared" si="10"/>
        <v>93</v>
      </c>
      <c r="G65" s="7">
        <f t="shared" si="10"/>
        <v>84</v>
      </c>
      <c r="H65" s="8">
        <f t="shared" si="12"/>
        <v>11362063</v>
      </c>
      <c r="I65" s="9">
        <v>0</v>
      </c>
      <c r="J65" s="9">
        <v>0</v>
      </c>
      <c r="K65" s="9">
        <v>1</v>
      </c>
      <c r="L65" s="9">
        <v>2</v>
      </c>
      <c r="M65" s="9">
        <v>0</v>
      </c>
      <c r="N65" s="9">
        <v>0</v>
      </c>
      <c r="O65" s="9">
        <v>1</v>
      </c>
      <c r="P65" s="9">
        <v>0</v>
      </c>
      <c r="Q65" s="9">
        <v>1</v>
      </c>
      <c r="R65" s="9">
        <v>1</v>
      </c>
      <c r="S65" s="9">
        <v>2</v>
      </c>
      <c r="T65" s="10">
        <f t="shared" si="11"/>
        <v>8</v>
      </c>
    </row>
    <row r="66" spans="1:20" ht="30" customHeight="1" x14ac:dyDescent="0.25">
      <c r="A66" s="38" t="s">
        <v>11</v>
      </c>
      <c r="B66" s="4" t="str">
        <f t="shared" si="10"/>
        <v>ГБОУ СОШ №362</v>
      </c>
      <c r="C66" s="5">
        <f t="shared" si="10"/>
        <v>11362</v>
      </c>
      <c r="D66" s="5" t="str">
        <f t="shared" si="10"/>
        <v>СОШ</v>
      </c>
      <c r="E66" s="11" t="str">
        <f t="shared" si="10"/>
        <v>5 в</v>
      </c>
      <c r="F66" s="7">
        <f t="shared" si="10"/>
        <v>93</v>
      </c>
      <c r="G66" s="7">
        <f t="shared" si="10"/>
        <v>84</v>
      </c>
      <c r="H66" s="8">
        <f t="shared" si="12"/>
        <v>11362064</v>
      </c>
      <c r="I66" s="9">
        <v>2</v>
      </c>
      <c r="J66" s="9">
        <v>2</v>
      </c>
      <c r="K66" s="9">
        <v>1</v>
      </c>
      <c r="L66" s="9">
        <v>2</v>
      </c>
      <c r="M66" s="9">
        <v>2</v>
      </c>
      <c r="N66" s="9">
        <v>1</v>
      </c>
      <c r="O66" s="9">
        <v>0</v>
      </c>
      <c r="P66" s="9">
        <v>1</v>
      </c>
      <c r="Q66" s="9">
        <v>2</v>
      </c>
      <c r="R66" s="9">
        <v>2</v>
      </c>
      <c r="S66" s="9">
        <v>2</v>
      </c>
      <c r="T66" s="10">
        <f t="shared" si="11"/>
        <v>17</v>
      </c>
    </row>
    <row r="67" spans="1:20" ht="30" customHeight="1" x14ac:dyDescent="0.25">
      <c r="A67" s="38" t="s">
        <v>11</v>
      </c>
      <c r="B67" s="4" t="str">
        <f t="shared" si="10"/>
        <v>ГБОУ СОШ №362</v>
      </c>
      <c r="C67" s="5">
        <f t="shared" si="10"/>
        <v>11362</v>
      </c>
      <c r="D67" s="5" t="str">
        <f t="shared" si="10"/>
        <v>СОШ</v>
      </c>
      <c r="E67" s="11" t="str">
        <f t="shared" si="10"/>
        <v>5 в</v>
      </c>
      <c r="F67" s="7">
        <f t="shared" si="10"/>
        <v>93</v>
      </c>
      <c r="G67" s="7">
        <f t="shared" si="10"/>
        <v>84</v>
      </c>
      <c r="H67" s="8">
        <f t="shared" si="12"/>
        <v>11362065</v>
      </c>
      <c r="I67" s="9">
        <v>0</v>
      </c>
      <c r="J67" s="9">
        <v>1</v>
      </c>
      <c r="K67" s="9">
        <v>1</v>
      </c>
      <c r="L67" s="9">
        <v>2</v>
      </c>
      <c r="M67" s="9">
        <v>1</v>
      </c>
      <c r="N67" s="9">
        <v>1</v>
      </c>
      <c r="O67" s="9">
        <v>0</v>
      </c>
      <c r="P67" s="9">
        <v>1</v>
      </c>
      <c r="Q67" s="9">
        <v>2</v>
      </c>
      <c r="R67" s="9">
        <v>2</v>
      </c>
      <c r="S67" s="9">
        <v>2</v>
      </c>
      <c r="T67" s="10">
        <f t="shared" si="11"/>
        <v>13</v>
      </c>
    </row>
    <row r="68" spans="1:20" ht="30" customHeight="1" x14ac:dyDescent="0.25">
      <c r="A68" s="38" t="s">
        <v>11</v>
      </c>
      <c r="B68" s="4" t="str">
        <f t="shared" si="10"/>
        <v>ГБОУ СОШ №362</v>
      </c>
      <c r="C68" s="5">
        <f t="shared" si="10"/>
        <v>11362</v>
      </c>
      <c r="D68" s="5" t="str">
        <f t="shared" si="10"/>
        <v>СОШ</v>
      </c>
      <c r="E68" s="11" t="str">
        <f t="shared" si="10"/>
        <v>5 в</v>
      </c>
      <c r="F68" s="7">
        <f t="shared" si="10"/>
        <v>93</v>
      </c>
      <c r="G68" s="7">
        <f t="shared" si="10"/>
        <v>84</v>
      </c>
      <c r="H68" s="8">
        <f t="shared" si="12"/>
        <v>11362066</v>
      </c>
      <c r="I68" s="9">
        <v>2</v>
      </c>
      <c r="J68" s="9">
        <v>0</v>
      </c>
      <c r="K68" s="9">
        <v>1</v>
      </c>
      <c r="L68" s="9">
        <v>2</v>
      </c>
      <c r="M68" s="9">
        <v>2</v>
      </c>
      <c r="N68" s="9">
        <v>1</v>
      </c>
      <c r="O68" s="9">
        <v>1</v>
      </c>
      <c r="P68" s="9">
        <v>1</v>
      </c>
      <c r="Q68" s="9">
        <v>1</v>
      </c>
      <c r="R68" s="9">
        <v>2</v>
      </c>
      <c r="S68" s="9">
        <v>1</v>
      </c>
      <c r="T68" s="10">
        <f t="shared" si="11"/>
        <v>14</v>
      </c>
    </row>
    <row r="69" spans="1:20" ht="30" customHeight="1" x14ac:dyDescent="0.25">
      <c r="A69" s="38" t="s">
        <v>11</v>
      </c>
      <c r="B69" s="4" t="str">
        <f t="shared" si="10"/>
        <v>ГБОУ СОШ №362</v>
      </c>
      <c r="C69" s="5">
        <f t="shared" si="10"/>
        <v>11362</v>
      </c>
      <c r="D69" s="5" t="str">
        <f t="shared" si="10"/>
        <v>СОШ</v>
      </c>
      <c r="E69" s="11" t="str">
        <f t="shared" si="10"/>
        <v>5 в</v>
      </c>
      <c r="F69" s="7">
        <f t="shared" si="10"/>
        <v>93</v>
      </c>
      <c r="G69" s="7">
        <f t="shared" si="10"/>
        <v>84</v>
      </c>
      <c r="H69" s="8">
        <f t="shared" si="12"/>
        <v>11362067</v>
      </c>
      <c r="I69" s="9">
        <v>2</v>
      </c>
      <c r="J69" s="9">
        <v>0</v>
      </c>
      <c r="K69" s="9">
        <v>1</v>
      </c>
      <c r="L69" s="9">
        <v>2</v>
      </c>
      <c r="M69" s="9">
        <v>2</v>
      </c>
      <c r="N69" s="9">
        <v>1</v>
      </c>
      <c r="O69" s="9">
        <v>1</v>
      </c>
      <c r="P69" s="9">
        <v>1</v>
      </c>
      <c r="Q69" s="9">
        <v>2</v>
      </c>
      <c r="R69" s="9">
        <v>2</v>
      </c>
      <c r="S69" s="9">
        <v>2</v>
      </c>
      <c r="T69" s="10">
        <f t="shared" si="11"/>
        <v>16</v>
      </c>
    </row>
    <row r="70" spans="1:20" ht="30" customHeight="1" x14ac:dyDescent="0.25">
      <c r="A70" s="38" t="s">
        <v>11</v>
      </c>
      <c r="B70" s="4" t="str">
        <f t="shared" si="10"/>
        <v>ГБОУ СОШ №362</v>
      </c>
      <c r="C70" s="5">
        <f t="shared" si="10"/>
        <v>11362</v>
      </c>
      <c r="D70" s="5" t="str">
        <f t="shared" si="10"/>
        <v>СОШ</v>
      </c>
      <c r="E70" s="11" t="str">
        <f t="shared" si="10"/>
        <v>5 в</v>
      </c>
      <c r="F70" s="7">
        <f t="shared" si="10"/>
        <v>93</v>
      </c>
      <c r="G70" s="7">
        <f t="shared" si="10"/>
        <v>84</v>
      </c>
      <c r="H70" s="8">
        <f t="shared" si="12"/>
        <v>11362068</v>
      </c>
      <c r="I70" s="9">
        <v>1</v>
      </c>
      <c r="J70" s="9">
        <v>1</v>
      </c>
      <c r="K70" s="9">
        <v>1</v>
      </c>
      <c r="L70" s="9">
        <v>2</v>
      </c>
      <c r="M70" s="9">
        <v>1</v>
      </c>
      <c r="N70" s="9">
        <v>1</v>
      </c>
      <c r="O70" s="9">
        <v>1</v>
      </c>
      <c r="P70" s="9">
        <v>1</v>
      </c>
      <c r="Q70" s="9">
        <v>2</v>
      </c>
      <c r="R70" s="9">
        <v>2</v>
      </c>
      <c r="S70" s="9">
        <v>2</v>
      </c>
      <c r="T70" s="10">
        <f t="shared" si="11"/>
        <v>15</v>
      </c>
    </row>
    <row r="71" spans="1:20" ht="30" customHeight="1" x14ac:dyDescent="0.25">
      <c r="A71" s="38" t="s">
        <v>11</v>
      </c>
      <c r="B71" s="4" t="str">
        <f t="shared" si="10"/>
        <v>ГБОУ СОШ №362</v>
      </c>
      <c r="C71" s="5">
        <f t="shared" si="10"/>
        <v>11362</v>
      </c>
      <c r="D71" s="5" t="str">
        <f t="shared" si="10"/>
        <v>СОШ</v>
      </c>
      <c r="E71" s="11" t="str">
        <f t="shared" si="10"/>
        <v>5 в</v>
      </c>
      <c r="F71" s="7">
        <f t="shared" si="10"/>
        <v>93</v>
      </c>
      <c r="G71" s="7">
        <f t="shared" si="10"/>
        <v>84</v>
      </c>
      <c r="H71" s="8">
        <f t="shared" si="12"/>
        <v>11362069</v>
      </c>
      <c r="I71" s="9">
        <v>2</v>
      </c>
      <c r="J71" s="9">
        <v>1</v>
      </c>
      <c r="K71" s="9">
        <v>1</v>
      </c>
      <c r="L71" s="9">
        <v>2</v>
      </c>
      <c r="M71" s="9">
        <v>2</v>
      </c>
      <c r="N71" s="9">
        <v>1</v>
      </c>
      <c r="O71" s="9">
        <v>1</v>
      </c>
      <c r="P71" s="9">
        <v>1</v>
      </c>
      <c r="Q71" s="9">
        <v>2</v>
      </c>
      <c r="R71" s="9">
        <v>2</v>
      </c>
      <c r="S71" s="9">
        <v>1</v>
      </c>
      <c r="T71" s="10">
        <f t="shared" si="11"/>
        <v>16</v>
      </c>
    </row>
    <row r="72" spans="1:20" ht="30" customHeight="1" x14ac:dyDescent="0.25">
      <c r="A72" s="38" t="s">
        <v>11</v>
      </c>
      <c r="B72" s="4" t="str">
        <f t="shared" si="10"/>
        <v>ГБОУ СОШ №362</v>
      </c>
      <c r="C72" s="5">
        <f t="shared" si="10"/>
        <v>11362</v>
      </c>
      <c r="D72" s="5" t="str">
        <f t="shared" si="10"/>
        <v>СОШ</v>
      </c>
      <c r="E72" s="11" t="str">
        <f t="shared" si="10"/>
        <v>5 в</v>
      </c>
      <c r="F72" s="7">
        <f t="shared" si="10"/>
        <v>93</v>
      </c>
      <c r="G72" s="7">
        <f t="shared" si="10"/>
        <v>84</v>
      </c>
      <c r="H72" s="8">
        <f t="shared" si="12"/>
        <v>11362070</v>
      </c>
      <c r="I72" s="9">
        <v>2</v>
      </c>
      <c r="J72" s="9">
        <v>1</v>
      </c>
      <c r="K72" s="9">
        <v>1</v>
      </c>
      <c r="L72" s="9">
        <v>2</v>
      </c>
      <c r="M72" s="9">
        <v>2</v>
      </c>
      <c r="N72" s="9">
        <v>1</v>
      </c>
      <c r="O72" s="9">
        <v>0</v>
      </c>
      <c r="P72" s="9">
        <v>1</v>
      </c>
      <c r="Q72" s="9">
        <v>2</v>
      </c>
      <c r="R72" s="9">
        <v>2</v>
      </c>
      <c r="S72" s="9">
        <v>2</v>
      </c>
      <c r="T72" s="10">
        <f t="shared" si="11"/>
        <v>16</v>
      </c>
    </row>
    <row r="73" spans="1:20" ht="30" customHeight="1" x14ac:dyDescent="0.25">
      <c r="A73" s="38" t="s">
        <v>11</v>
      </c>
      <c r="B73" s="4" t="str">
        <f t="shared" si="10"/>
        <v>ГБОУ СОШ №362</v>
      </c>
      <c r="C73" s="5">
        <f t="shared" si="10"/>
        <v>11362</v>
      </c>
      <c r="D73" s="5" t="str">
        <f t="shared" si="10"/>
        <v>СОШ</v>
      </c>
      <c r="E73" s="11" t="str">
        <f t="shared" si="10"/>
        <v>5 в</v>
      </c>
      <c r="F73" s="7">
        <f t="shared" si="10"/>
        <v>93</v>
      </c>
      <c r="G73" s="7">
        <f t="shared" si="10"/>
        <v>84</v>
      </c>
      <c r="H73" s="8">
        <f t="shared" si="12"/>
        <v>11362071</v>
      </c>
      <c r="I73" s="9">
        <v>2</v>
      </c>
      <c r="J73" s="9">
        <v>0</v>
      </c>
      <c r="K73" s="9">
        <v>1</v>
      </c>
      <c r="L73" s="9">
        <v>2</v>
      </c>
      <c r="M73" s="9">
        <v>2</v>
      </c>
      <c r="N73" s="9">
        <v>1</v>
      </c>
      <c r="O73" s="9">
        <v>0</v>
      </c>
      <c r="P73" s="9">
        <v>1</v>
      </c>
      <c r="Q73" s="9">
        <v>1</v>
      </c>
      <c r="R73" s="9">
        <v>2</v>
      </c>
      <c r="S73" s="9">
        <v>2</v>
      </c>
      <c r="T73" s="10">
        <f t="shared" si="11"/>
        <v>14</v>
      </c>
    </row>
    <row r="74" spans="1:20" ht="30" customHeight="1" x14ac:dyDescent="0.25">
      <c r="A74" s="38" t="s">
        <v>11</v>
      </c>
      <c r="B74" s="4" t="str">
        <f t="shared" si="10"/>
        <v>ГБОУ СОШ №362</v>
      </c>
      <c r="C74" s="5">
        <f t="shared" si="10"/>
        <v>11362</v>
      </c>
      <c r="D74" s="5" t="str">
        <f t="shared" si="10"/>
        <v>СОШ</v>
      </c>
      <c r="E74" s="11" t="str">
        <f t="shared" si="10"/>
        <v>5 в</v>
      </c>
      <c r="F74" s="7">
        <f t="shared" si="10"/>
        <v>93</v>
      </c>
      <c r="G74" s="7">
        <f t="shared" si="10"/>
        <v>84</v>
      </c>
      <c r="H74" s="8">
        <f t="shared" si="12"/>
        <v>11362072</v>
      </c>
      <c r="I74" s="9">
        <v>2</v>
      </c>
      <c r="J74" s="9">
        <v>1</v>
      </c>
      <c r="K74" s="9">
        <v>1</v>
      </c>
      <c r="L74" s="9">
        <v>2</v>
      </c>
      <c r="M74" s="9">
        <v>2</v>
      </c>
      <c r="N74" s="9">
        <v>1</v>
      </c>
      <c r="O74" s="9">
        <v>1</v>
      </c>
      <c r="P74" s="9">
        <v>1</v>
      </c>
      <c r="Q74" s="9">
        <v>1</v>
      </c>
      <c r="R74" s="9">
        <v>2</v>
      </c>
      <c r="S74" s="9">
        <v>2</v>
      </c>
      <c r="T74" s="10">
        <f t="shared" si="11"/>
        <v>16</v>
      </c>
    </row>
    <row r="75" spans="1:20" ht="30" customHeight="1" x14ac:dyDescent="0.25">
      <c r="A75" s="38" t="s">
        <v>11</v>
      </c>
      <c r="B75" s="4" t="str">
        <f t="shared" ref="B75:G86" si="13">B74</f>
        <v>ГБОУ СОШ №362</v>
      </c>
      <c r="C75" s="5">
        <f t="shared" si="13"/>
        <v>11362</v>
      </c>
      <c r="D75" s="5" t="str">
        <f t="shared" si="13"/>
        <v>СОШ</v>
      </c>
      <c r="E75" s="11" t="str">
        <f t="shared" si="13"/>
        <v>5 в</v>
      </c>
      <c r="F75" s="7">
        <f t="shared" si="13"/>
        <v>93</v>
      </c>
      <c r="G75" s="7">
        <f t="shared" si="13"/>
        <v>84</v>
      </c>
      <c r="H75" s="8">
        <f t="shared" si="12"/>
        <v>11362073</v>
      </c>
      <c r="I75" s="9">
        <v>0</v>
      </c>
      <c r="J75" s="9">
        <v>0</v>
      </c>
      <c r="K75" s="9">
        <v>0</v>
      </c>
      <c r="L75" s="9">
        <v>2</v>
      </c>
      <c r="M75" s="9">
        <v>2</v>
      </c>
      <c r="N75" s="9">
        <v>1</v>
      </c>
      <c r="O75" s="9">
        <v>1</v>
      </c>
      <c r="P75" s="9">
        <v>1</v>
      </c>
      <c r="Q75" s="9">
        <v>1</v>
      </c>
      <c r="R75" s="9">
        <v>2</v>
      </c>
      <c r="S75" s="9">
        <v>2</v>
      </c>
      <c r="T75" s="10">
        <f t="shared" si="11"/>
        <v>12</v>
      </c>
    </row>
    <row r="76" spans="1:20" ht="30" customHeight="1" x14ac:dyDescent="0.25">
      <c r="A76" s="38" t="s">
        <v>11</v>
      </c>
      <c r="B76" s="4" t="str">
        <f t="shared" si="13"/>
        <v>ГБОУ СОШ №362</v>
      </c>
      <c r="C76" s="5">
        <f t="shared" si="13"/>
        <v>11362</v>
      </c>
      <c r="D76" s="5" t="str">
        <f t="shared" si="13"/>
        <v>СОШ</v>
      </c>
      <c r="E76" s="11" t="str">
        <f t="shared" si="13"/>
        <v>5 в</v>
      </c>
      <c r="F76" s="7">
        <f t="shared" si="13"/>
        <v>93</v>
      </c>
      <c r="G76" s="7">
        <f t="shared" si="13"/>
        <v>84</v>
      </c>
      <c r="H76" s="8">
        <f t="shared" si="12"/>
        <v>11362074</v>
      </c>
      <c r="I76" s="9">
        <v>2</v>
      </c>
      <c r="J76" s="9">
        <v>2</v>
      </c>
      <c r="K76" s="9">
        <v>1</v>
      </c>
      <c r="L76" s="9">
        <v>2</v>
      </c>
      <c r="M76" s="9">
        <v>1</v>
      </c>
      <c r="N76" s="9">
        <v>1</v>
      </c>
      <c r="O76" s="9">
        <v>1</v>
      </c>
      <c r="P76" s="9">
        <v>1</v>
      </c>
      <c r="Q76" s="9">
        <v>2</v>
      </c>
      <c r="R76" s="9">
        <v>2</v>
      </c>
      <c r="S76" s="9">
        <v>2</v>
      </c>
      <c r="T76" s="10">
        <f t="shared" si="11"/>
        <v>17</v>
      </c>
    </row>
    <row r="77" spans="1:20" ht="30" customHeight="1" x14ac:dyDescent="0.25">
      <c r="A77" s="38" t="s">
        <v>11</v>
      </c>
      <c r="B77" s="4" t="str">
        <f t="shared" si="13"/>
        <v>ГБОУ СОШ №362</v>
      </c>
      <c r="C77" s="5">
        <f t="shared" si="13"/>
        <v>11362</v>
      </c>
      <c r="D77" s="5" t="str">
        <f t="shared" si="13"/>
        <v>СОШ</v>
      </c>
      <c r="E77" s="11" t="str">
        <f t="shared" si="13"/>
        <v>5 в</v>
      </c>
      <c r="F77" s="7">
        <f t="shared" si="13"/>
        <v>93</v>
      </c>
      <c r="G77" s="7">
        <f t="shared" si="13"/>
        <v>84</v>
      </c>
      <c r="H77" s="8">
        <f t="shared" si="12"/>
        <v>11362075</v>
      </c>
      <c r="I77" s="9">
        <v>0</v>
      </c>
      <c r="J77" s="9">
        <v>1</v>
      </c>
      <c r="K77" s="9">
        <v>1</v>
      </c>
      <c r="L77" s="9">
        <v>2</v>
      </c>
      <c r="M77" s="9">
        <v>2</v>
      </c>
      <c r="N77" s="9">
        <v>1</v>
      </c>
      <c r="O77" s="9">
        <v>0</v>
      </c>
      <c r="P77" s="9">
        <v>1</v>
      </c>
      <c r="Q77" s="9">
        <v>2</v>
      </c>
      <c r="R77" s="9">
        <v>2</v>
      </c>
      <c r="S77" s="9">
        <v>1</v>
      </c>
      <c r="T77" s="10">
        <f t="shared" si="11"/>
        <v>13</v>
      </c>
    </row>
    <row r="78" spans="1:20" ht="30" customHeight="1" x14ac:dyDescent="0.25">
      <c r="A78" s="38" t="s">
        <v>11</v>
      </c>
      <c r="B78" s="4" t="str">
        <f t="shared" si="13"/>
        <v>ГБОУ СОШ №362</v>
      </c>
      <c r="C78" s="5">
        <f t="shared" si="13"/>
        <v>11362</v>
      </c>
      <c r="D78" s="5" t="str">
        <f t="shared" si="13"/>
        <v>СОШ</v>
      </c>
      <c r="E78" s="11" t="str">
        <f t="shared" si="13"/>
        <v>5 в</v>
      </c>
      <c r="F78" s="7">
        <f t="shared" si="13"/>
        <v>93</v>
      </c>
      <c r="G78" s="7">
        <f t="shared" si="13"/>
        <v>84</v>
      </c>
      <c r="H78" s="8">
        <f t="shared" si="12"/>
        <v>11362076</v>
      </c>
      <c r="I78" s="9">
        <v>0</v>
      </c>
      <c r="J78" s="9">
        <v>1</v>
      </c>
      <c r="K78" s="9">
        <v>1</v>
      </c>
      <c r="L78" s="9">
        <v>2</v>
      </c>
      <c r="M78" s="9">
        <v>1</v>
      </c>
      <c r="N78" s="9">
        <v>1</v>
      </c>
      <c r="O78" s="9">
        <v>1</v>
      </c>
      <c r="P78" s="9">
        <v>0</v>
      </c>
      <c r="Q78" s="9">
        <v>1</v>
      </c>
      <c r="R78" s="9">
        <v>2</v>
      </c>
      <c r="S78" s="9">
        <v>2</v>
      </c>
      <c r="T78" s="10">
        <f t="shared" si="11"/>
        <v>12</v>
      </c>
    </row>
    <row r="79" spans="1:20" ht="30" customHeight="1" x14ac:dyDescent="0.25">
      <c r="A79" s="38" t="s">
        <v>11</v>
      </c>
      <c r="B79" s="4" t="str">
        <f t="shared" si="13"/>
        <v>ГБОУ СОШ №362</v>
      </c>
      <c r="C79" s="5">
        <f t="shared" si="13"/>
        <v>11362</v>
      </c>
      <c r="D79" s="5" t="str">
        <f t="shared" si="13"/>
        <v>СОШ</v>
      </c>
      <c r="E79" s="11" t="str">
        <f t="shared" si="13"/>
        <v>5 в</v>
      </c>
      <c r="F79" s="7">
        <f t="shared" si="13"/>
        <v>93</v>
      </c>
      <c r="G79" s="7">
        <f t="shared" si="13"/>
        <v>84</v>
      </c>
      <c r="H79" s="8">
        <f t="shared" si="12"/>
        <v>11362077</v>
      </c>
      <c r="I79" s="9">
        <v>0</v>
      </c>
      <c r="J79" s="9">
        <v>1</v>
      </c>
      <c r="K79" s="9">
        <v>0</v>
      </c>
      <c r="L79" s="9">
        <v>2</v>
      </c>
      <c r="M79" s="9">
        <v>1</v>
      </c>
      <c r="N79" s="9">
        <v>1</v>
      </c>
      <c r="O79" s="9">
        <v>1</v>
      </c>
      <c r="P79" s="9">
        <v>1</v>
      </c>
      <c r="Q79" s="9">
        <v>0</v>
      </c>
      <c r="R79" s="9">
        <v>2</v>
      </c>
      <c r="S79" s="9">
        <v>2</v>
      </c>
      <c r="T79" s="10">
        <f t="shared" si="11"/>
        <v>11</v>
      </c>
    </row>
    <row r="80" spans="1:20" ht="30" customHeight="1" x14ac:dyDescent="0.25">
      <c r="A80" s="38" t="s">
        <v>11</v>
      </c>
      <c r="B80" s="4" t="str">
        <f t="shared" si="13"/>
        <v>ГБОУ СОШ №362</v>
      </c>
      <c r="C80" s="5">
        <f t="shared" si="13"/>
        <v>11362</v>
      </c>
      <c r="D80" s="5" t="str">
        <f t="shared" si="13"/>
        <v>СОШ</v>
      </c>
      <c r="E80" s="11" t="str">
        <f t="shared" si="13"/>
        <v>5 в</v>
      </c>
      <c r="F80" s="7">
        <f t="shared" si="13"/>
        <v>93</v>
      </c>
      <c r="G80" s="7">
        <f t="shared" si="13"/>
        <v>84</v>
      </c>
      <c r="H80" s="8">
        <f t="shared" si="12"/>
        <v>11362078</v>
      </c>
      <c r="I80" s="9">
        <v>2</v>
      </c>
      <c r="J80" s="9">
        <v>1</v>
      </c>
      <c r="K80" s="9">
        <v>1</v>
      </c>
      <c r="L80" s="9">
        <v>2</v>
      </c>
      <c r="M80" s="9">
        <v>1</v>
      </c>
      <c r="N80" s="9">
        <v>1</v>
      </c>
      <c r="O80" s="9">
        <v>1</v>
      </c>
      <c r="P80" s="9">
        <v>1</v>
      </c>
      <c r="Q80" s="9">
        <v>2</v>
      </c>
      <c r="R80" s="9">
        <v>2</v>
      </c>
      <c r="S80" s="9">
        <v>2</v>
      </c>
      <c r="T80" s="10">
        <f t="shared" si="11"/>
        <v>16</v>
      </c>
    </row>
    <row r="81" spans="1:20" ht="30" customHeight="1" x14ac:dyDescent="0.25">
      <c r="A81" s="38" t="s">
        <v>11</v>
      </c>
      <c r="B81" s="4" t="str">
        <f t="shared" si="13"/>
        <v>ГБОУ СОШ №362</v>
      </c>
      <c r="C81" s="5">
        <f t="shared" si="13"/>
        <v>11362</v>
      </c>
      <c r="D81" s="5" t="str">
        <f t="shared" si="13"/>
        <v>СОШ</v>
      </c>
      <c r="E81" s="11" t="str">
        <f t="shared" si="13"/>
        <v>5 в</v>
      </c>
      <c r="F81" s="7">
        <f t="shared" si="13"/>
        <v>93</v>
      </c>
      <c r="G81" s="7">
        <f t="shared" si="13"/>
        <v>84</v>
      </c>
      <c r="H81" s="8">
        <f t="shared" si="12"/>
        <v>11362079</v>
      </c>
      <c r="I81" s="9">
        <v>1</v>
      </c>
      <c r="J81" s="9">
        <v>0</v>
      </c>
      <c r="K81" s="9">
        <v>0</v>
      </c>
      <c r="L81" s="9">
        <v>2</v>
      </c>
      <c r="M81" s="9">
        <v>1</v>
      </c>
      <c r="N81" s="9">
        <v>0</v>
      </c>
      <c r="O81" s="9">
        <v>1</v>
      </c>
      <c r="P81" s="9">
        <v>1</v>
      </c>
      <c r="Q81" s="9">
        <v>2</v>
      </c>
      <c r="R81" s="9">
        <v>2</v>
      </c>
      <c r="S81" s="9">
        <v>1</v>
      </c>
      <c r="T81" s="10">
        <f t="shared" si="11"/>
        <v>11</v>
      </c>
    </row>
    <row r="82" spans="1:20" ht="30" customHeight="1" x14ac:dyDescent="0.25">
      <c r="A82" s="38" t="s">
        <v>11</v>
      </c>
      <c r="B82" s="4" t="str">
        <f t="shared" si="13"/>
        <v>ГБОУ СОШ №362</v>
      </c>
      <c r="C82" s="5">
        <f t="shared" si="13"/>
        <v>11362</v>
      </c>
      <c r="D82" s="5" t="str">
        <f t="shared" si="13"/>
        <v>СОШ</v>
      </c>
      <c r="E82" s="11" t="str">
        <f t="shared" si="13"/>
        <v>5 в</v>
      </c>
      <c r="F82" s="7">
        <f t="shared" si="13"/>
        <v>93</v>
      </c>
      <c r="G82" s="7">
        <f t="shared" si="13"/>
        <v>84</v>
      </c>
      <c r="H82" s="8">
        <f t="shared" si="12"/>
        <v>11362080</v>
      </c>
      <c r="I82" s="9">
        <v>1</v>
      </c>
      <c r="J82" s="9">
        <v>0</v>
      </c>
      <c r="K82" s="9">
        <v>0</v>
      </c>
      <c r="L82" s="9">
        <v>1</v>
      </c>
      <c r="M82" s="9">
        <v>2</v>
      </c>
      <c r="N82" s="9">
        <v>1</v>
      </c>
      <c r="O82" s="9">
        <v>0</v>
      </c>
      <c r="P82" s="9">
        <v>1</v>
      </c>
      <c r="Q82" s="9">
        <v>1</v>
      </c>
      <c r="R82" s="9">
        <v>2</v>
      </c>
      <c r="S82" s="9">
        <v>2</v>
      </c>
      <c r="T82" s="10">
        <f t="shared" si="11"/>
        <v>11</v>
      </c>
    </row>
    <row r="83" spans="1:20" ht="30" customHeight="1" x14ac:dyDescent="0.25">
      <c r="A83" s="38" t="s">
        <v>11</v>
      </c>
      <c r="B83" s="4" t="str">
        <f t="shared" si="13"/>
        <v>ГБОУ СОШ №362</v>
      </c>
      <c r="C83" s="5">
        <f t="shared" si="13"/>
        <v>11362</v>
      </c>
      <c r="D83" s="5" t="str">
        <f t="shared" si="13"/>
        <v>СОШ</v>
      </c>
      <c r="E83" s="11" t="str">
        <f t="shared" si="13"/>
        <v>5 в</v>
      </c>
      <c r="F83" s="7">
        <f t="shared" si="13"/>
        <v>93</v>
      </c>
      <c r="G83" s="7">
        <f t="shared" si="13"/>
        <v>84</v>
      </c>
      <c r="H83" s="8">
        <f t="shared" si="12"/>
        <v>11362081</v>
      </c>
      <c r="I83" s="9">
        <v>1</v>
      </c>
      <c r="J83" s="9">
        <v>1</v>
      </c>
      <c r="K83" s="9">
        <v>1</v>
      </c>
      <c r="L83" s="9">
        <v>2</v>
      </c>
      <c r="M83" s="9">
        <v>0</v>
      </c>
      <c r="N83" s="9">
        <v>0</v>
      </c>
      <c r="O83" s="9">
        <v>1</v>
      </c>
      <c r="P83" s="9">
        <v>0</v>
      </c>
      <c r="Q83" s="9">
        <v>1</v>
      </c>
      <c r="R83" s="9">
        <v>2</v>
      </c>
      <c r="S83" s="9">
        <v>2</v>
      </c>
      <c r="T83" s="10">
        <f t="shared" si="11"/>
        <v>11</v>
      </c>
    </row>
    <row r="84" spans="1:20" ht="30" customHeight="1" x14ac:dyDescent="0.25">
      <c r="A84" s="38" t="s">
        <v>11</v>
      </c>
      <c r="B84" s="4" t="str">
        <f t="shared" si="13"/>
        <v>ГБОУ СОШ №362</v>
      </c>
      <c r="C84" s="5">
        <f t="shared" si="13"/>
        <v>11362</v>
      </c>
      <c r="D84" s="5" t="str">
        <f t="shared" si="13"/>
        <v>СОШ</v>
      </c>
      <c r="E84" s="11" t="str">
        <f t="shared" si="13"/>
        <v>5 в</v>
      </c>
      <c r="F84" s="7">
        <f t="shared" si="13"/>
        <v>93</v>
      </c>
      <c r="G84" s="7">
        <f t="shared" si="13"/>
        <v>84</v>
      </c>
      <c r="H84" s="8">
        <f t="shared" si="12"/>
        <v>11362082</v>
      </c>
      <c r="I84" s="9">
        <v>0</v>
      </c>
      <c r="J84" s="9">
        <v>1</v>
      </c>
      <c r="K84" s="9">
        <v>1</v>
      </c>
      <c r="L84" s="9">
        <v>2</v>
      </c>
      <c r="M84" s="9">
        <v>2</v>
      </c>
      <c r="N84" s="9">
        <v>1</v>
      </c>
      <c r="O84" s="9">
        <v>0</v>
      </c>
      <c r="P84" s="9">
        <v>1</v>
      </c>
      <c r="Q84" s="9">
        <v>1</v>
      </c>
      <c r="R84" s="9">
        <v>2</v>
      </c>
      <c r="S84" s="9">
        <v>2</v>
      </c>
      <c r="T84" s="10">
        <f t="shared" si="11"/>
        <v>13</v>
      </c>
    </row>
    <row r="85" spans="1:20" ht="30" customHeight="1" x14ac:dyDescent="0.25">
      <c r="A85" s="38" t="s">
        <v>11</v>
      </c>
      <c r="B85" s="4" t="str">
        <f t="shared" si="13"/>
        <v>ГБОУ СОШ №362</v>
      </c>
      <c r="C85" s="5">
        <f t="shared" si="13"/>
        <v>11362</v>
      </c>
      <c r="D85" s="5" t="str">
        <f t="shared" si="13"/>
        <v>СОШ</v>
      </c>
      <c r="E85" s="11" t="str">
        <f t="shared" si="13"/>
        <v>5 в</v>
      </c>
      <c r="F85" s="7">
        <f t="shared" si="13"/>
        <v>93</v>
      </c>
      <c r="G85" s="7">
        <f t="shared" si="13"/>
        <v>84</v>
      </c>
      <c r="H85" s="8">
        <f t="shared" si="12"/>
        <v>11362083</v>
      </c>
      <c r="I85" s="9">
        <v>0</v>
      </c>
      <c r="J85" s="9">
        <v>0</v>
      </c>
      <c r="K85" s="9">
        <v>1</v>
      </c>
      <c r="L85" s="9">
        <v>2</v>
      </c>
      <c r="M85" s="9">
        <v>2</v>
      </c>
      <c r="N85" s="9">
        <v>1</v>
      </c>
      <c r="O85" s="9">
        <v>0</v>
      </c>
      <c r="P85" s="9">
        <v>1</v>
      </c>
      <c r="Q85" s="9">
        <v>1</v>
      </c>
      <c r="R85" s="9">
        <v>2</v>
      </c>
      <c r="S85" s="9">
        <v>2</v>
      </c>
      <c r="T85" s="10">
        <f t="shared" si="11"/>
        <v>12</v>
      </c>
    </row>
    <row r="86" spans="1:20" ht="30" customHeight="1" x14ac:dyDescent="0.25">
      <c r="A86" s="38" t="s">
        <v>11</v>
      </c>
      <c r="B86" s="4" t="str">
        <f t="shared" si="13"/>
        <v>ГБОУ СОШ №362</v>
      </c>
      <c r="C86" s="5">
        <f t="shared" si="13"/>
        <v>11362</v>
      </c>
      <c r="D86" s="5" t="str">
        <f t="shared" si="13"/>
        <v>СОШ</v>
      </c>
      <c r="E86" s="11" t="str">
        <f t="shared" si="13"/>
        <v>5 в</v>
      </c>
      <c r="F86" s="7">
        <f t="shared" si="13"/>
        <v>93</v>
      </c>
      <c r="G86" s="7">
        <f t="shared" si="13"/>
        <v>84</v>
      </c>
      <c r="H86" s="8">
        <f t="shared" si="12"/>
        <v>11362084</v>
      </c>
      <c r="I86" s="9">
        <v>1</v>
      </c>
      <c r="J86" s="9">
        <v>1</v>
      </c>
      <c r="K86" s="9">
        <v>1</v>
      </c>
      <c r="L86" s="9">
        <v>2</v>
      </c>
      <c r="M86" s="9">
        <v>1</v>
      </c>
      <c r="N86" s="9">
        <v>1</v>
      </c>
      <c r="O86" s="9">
        <v>0</v>
      </c>
      <c r="P86" s="9">
        <v>1</v>
      </c>
      <c r="Q86" s="9">
        <v>1</v>
      </c>
      <c r="R86" s="9">
        <v>2</v>
      </c>
      <c r="S86" s="9">
        <v>2</v>
      </c>
      <c r="T86" s="10">
        <f t="shared" si="11"/>
        <v>13</v>
      </c>
    </row>
    <row r="87" spans="1:20" s="58" customFormat="1" x14ac:dyDescent="0.25">
      <c r="A87" s="58" t="s">
        <v>118</v>
      </c>
      <c r="I87" s="58">
        <v>2</v>
      </c>
      <c r="J87" s="58">
        <v>2</v>
      </c>
      <c r="K87" s="58">
        <v>1</v>
      </c>
      <c r="L87" s="58">
        <v>2</v>
      </c>
      <c r="M87" s="58">
        <v>2</v>
      </c>
      <c r="N87" s="58">
        <v>1</v>
      </c>
      <c r="O87" s="58">
        <v>1</v>
      </c>
      <c r="P87" s="58">
        <v>2</v>
      </c>
      <c r="Q87" s="58">
        <v>2</v>
      </c>
      <c r="R87" s="58">
        <v>2</v>
      </c>
      <c r="S87" s="58">
        <v>2</v>
      </c>
      <c r="T87" s="58">
        <f>SUM(I87:S87)</f>
        <v>19</v>
      </c>
    </row>
    <row r="88" spans="1:20" x14ac:dyDescent="0.25">
      <c r="B88" s="4" t="s">
        <v>32</v>
      </c>
      <c r="C88" s="7">
        <v>93</v>
      </c>
      <c r="D88" s="7">
        <v>84</v>
      </c>
      <c r="I88" s="79">
        <f>SUM(I3:I86)/(84*I87)</f>
        <v>0.38690476190476192</v>
      </c>
      <c r="J88" s="79">
        <f t="shared" ref="J88:T88" si="14">SUM(J3:J86)/(84*J87)</f>
        <v>0.48809523809523808</v>
      </c>
      <c r="K88" s="79">
        <f t="shared" si="14"/>
        <v>0.6071428571428571</v>
      </c>
      <c r="L88" s="79">
        <f t="shared" si="14"/>
        <v>0.9642857142857143</v>
      </c>
      <c r="M88" s="79">
        <f t="shared" si="14"/>
        <v>0.6607142857142857</v>
      </c>
      <c r="N88" s="79">
        <f t="shared" si="14"/>
        <v>0.77380952380952384</v>
      </c>
      <c r="O88" s="79">
        <f t="shared" si="14"/>
        <v>0.4642857142857143</v>
      </c>
      <c r="P88" s="79">
        <f t="shared" si="14"/>
        <v>0.66666666666666663</v>
      </c>
      <c r="Q88" s="79">
        <f t="shared" si="14"/>
        <v>0.60119047619047616</v>
      </c>
      <c r="R88" s="79">
        <f t="shared" si="14"/>
        <v>0.84523809523809523</v>
      </c>
      <c r="S88" s="79">
        <f t="shared" si="14"/>
        <v>0.79166666666666663</v>
      </c>
      <c r="T88" s="79">
        <f t="shared" si="14"/>
        <v>0.66604010025062654</v>
      </c>
    </row>
  </sheetData>
  <mergeCells count="9">
    <mergeCell ref="G1:G2"/>
    <mergeCell ref="H1:H2"/>
    <mergeCell ref="T1:T2"/>
    <mergeCell ref="A1:A2"/>
    <mergeCell ref="B1:B2"/>
    <mergeCell ref="C1:C2"/>
    <mergeCell ref="D1:D2"/>
    <mergeCell ref="E1:E2"/>
    <mergeCell ref="F1:F2"/>
  </mergeCells>
  <dataValidations count="4">
    <dataValidation type="list" allowBlank="1" showInputMessage="1" showErrorMessage="1" sqref="I3:J86 JE3:JF86 TA3:TB86 ACW3:ACX86 AMS3:AMT86 AWO3:AWP86 BGK3:BGL86 BQG3:BQH86 CAC3:CAD86 CJY3:CJZ86 CTU3:CTV86 DDQ3:DDR86 DNM3:DNN86 DXI3:DXJ86 EHE3:EHF86 ERA3:ERB86 FAW3:FAX86 FKS3:FKT86 FUO3:FUP86 GEK3:GEL86 GOG3:GOH86 GYC3:GYD86 HHY3:HHZ86 HRU3:HRV86 IBQ3:IBR86 ILM3:ILN86 IVI3:IVJ86 JFE3:JFF86 JPA3:JPB86 JYW3:JYX86 KIS3:KIT86 KSO3:KSP86 LCK3:LCL86 LMG3:LMH86 LWC3:LWD86 MFY3:MFZ86 MPU3:MPV86 MZQ3:MZR86 NJM3:NJN86 NTI3:NTJ86 ODE3:ODF86 ONA3:ONB86 OWW3:OWX86 PGS3:PGT86 PQO3:PQP86 QAK3:QAL86 QKG3:QKH86 QUC3:QUD86 RDY3:RDZ86 RNU3:RNV86 RXQ3:RXR86 SHM3:SHN86 SRI3:SRJ86 TBE3:TBF86 TLA3:TLB86 TUW3:TUX86 UES3:UET86 UOO3:UOP86 UYK3:UYL86 VIG3:VIH86 VSC3:VSD86 WBY3:WBZ86 WLU3:WLV86 WVQ3:WVR86 I64774:J65111 JE64774:JF65111 TA64774:TB65111 ACW64774:ACX65111 AMS64774:AMT65111 AWO64774:AWP65111 BGK64774:BGL65111 BQG64774:BQH65111 CAC64774:CAD65111 CJY64774:CJZ65111 CTU64774:CTV65111 DDQ64774:DDR65111 DNM64774:DNN65111 DXI64774:DXJ65111 EHE64774:EHF65111 ERA64774:ERB65111 FAW64774:FAX65111 FKS64774:FKT65111 FUO64774:FUP65111 GEK64774:GEL65111 GOG64774:GOH65111 GYC64774:GYD65111 HHY64774:HHZ65111 HRU64774:HRV65111 IBQ64774:IBR65111 ILM64774:ILN65111 IVI64774:IVJ65111 JFE64774:JFF65111 JPA64774:JPB65111 JYW64774:JYX65111 KIS64774:KIT65111 KSO64774:KSP65111 LCK64774:LCL65111 LMG64774:LMH65111 LWC64774:LWD65111 MFY64774:MFZ65111 MPU64774:MPV65111 MZQ64774:MZR65111 NJM64774:NJN65111 NTI64774:NTJ65111 ODE64774:ODF65111 ONA64774:ONB65111 OWW64774:OWX65111 PGS64774:PGT65111 PQO64774:PQP65111 QAK64774:QAL65111 QKG64774:QKH65111 QUC64774:QUD65111 RDY64774:RDZ65111 RNU64774:RNV65111 RXQ64774:RXR65111 SHM64774:SHN65111 SRI64774:SRJ65111 TBE64774:TBF65111 TLA64774:TLB65111 TUW64774:TUX65111 UES64774:UET65111 UOO64774:UOP65111 UYK64774:UYL65111 VIG64774:VIH65111 VSC64774:VSD65111 WBY64774:WBZ65111 WLU64774:WLV65111 WVQ64774:WVR65111 I130310:J130647 JE130310:JF130647 TA130310:TB130647 ACW130310:ACX130647 AMS130310:AMT130647 AWO130310:AWP130647 BGK130310:BGL130647 BQG130310:BQH130647 CAC130310:CAD130647 CJY130310:CJZ130647 CTU130310:CTV130647 DDQ130310:DDR130647 DNM130310:DNN130647 DXI130310:DXJ130647 EHE130310:EHF130647 ERA130310:ERB130647 FAW130310:FAX130647 FKS130310:FKT130647 FUO130310:FUP130647 GEK130310:GEL130647 GOG130310:GOH130647 GYC130310:GYD130647 HHY130310:HHZ130647 HRU130310:HRV130647 IBQ130310:IBR130647 ILM130310:ILN130647 IVI130310:IVJ130647 JFE130310:JFF130647 JPA130310:JPB130647 JYW130310:JYX130647 KIS130310:KIT130647 KSO130310:KSP130647 LCK130310:LCL130647 LMG130310:LMH130647 LWC130310:LWD130647 MFY130310:MFZ130647 MPU130310:MPV130647 MZQ130310:MZR130647 NJM130310:NJN130647 NTI130310:NTJ130647 ODE130310:ODF130647 ONA130310:ONB130647 OWW130310:OWX130647 PGS130310:PGT130647 PQO130310:PQP130647 QAK130310:QAL130647 QKG130310:QKH130647 QUC130310:QUD130647 RDY130310:RDZ130647 RNU130310:RNV130647 RXQ130310:RXR130647 SHM130310:SHN130647 SRI130310:SRJ130647 TBE130310:TBF130647 TLA130310:TLB130647 TUW130310:TUX130647 UES130310:UET130647 UOO130310:UOP130647 UYK130310:UYL130647 VIG130310:VIH130647 VSC130310:VSD130647 WBY130310:WBZ130647 WLU130310:WLV130647 WVQ130310:WVR130647 I195846:J196183 JE195846:JF196183 TA195846:TB196183 ACW195846:ACX196183 AMS195846:AMT196183 AWO195846:AWP196183 BGK195846:BGL196183 BQG195846:BQH196183 CAC195846:CAD196183 CJY195846:CJZ196183 CTU195846:CTV196183 DDQ195846:DDR196183 DNM195846:DNN196183 DXI195846:DXJ196183 EHE195846:EHF196183 ERA195846:ERB196183 FAW195846:FAX196183 FKS195846:FKT196183 FUO195846:FUP196183 GEK195846:GEL196183 GOG195846:GOH196183 GYC195846:GYD196183 HHY195846:HHZ196183 HRU195846:HRV196183 IBQ195846:IBR196183 ILM195846:ILN196183 IVI195846:IVJ196183 JFE195846:JFF196183 JPA195846:JPB196183 JYW195846:JYX196183 KIS195846:KIT196183 KSO195846:KSP196183 LCK195846:LCL196183 LMG195846:LMH196183 LWC195846:LWD196183 MFY195846:MFZ196183 MPU195846:MPV196183 MZQ195846:MZR196183 NJM195846:NJN196183 NTI195846:NTJ196183 ODE195846:ODF196183 ONA195846:ONB196183 OWW195846:OWX196183 PGS195846:PGT196183 PQO195846:PQP196183 QAK195846:QAL196183 QKG195846:QKH196183 QUC195846:QUD196183 RDY195846:RDZ196183 RNU195846:RNV196183 RXQ195846:RXR196183 SHM195846:SHN196183 SRI195846:SRJ196183 TBE195846:TBF196183 TLA195846:TLB196183 TUW195846:TUX196183 UES195846:UET196183 UOO195846:UOP196183 UYK195846:UYL196183 VIG195846:VIH196183 VSC195846:VSD196183 WBY195846:WBZ196183 WLU195846:WLV196183 WVQ195846:WVR196183 I261382:J261719 JE261382:JF261719 TA261382:TB261719 ACW261382:ACX261719 AMS261382:AMT261719 AWO261382:AWP261719 BGK261382:BGL261719 BQG261382:BQH261719 CAC261382:CAD261719 CJY261382:CJZ261719 CTU261382:CTV261719 DDQ261382:DDR261719 DNM261382:DNN261719 DXI261382:DXJ261719 EHE261382:EHF261719 ERA261382:ERB261719 FAW261382:FAX261719 FKS261382:FKT261719 FUO261382:FUP261719 GEK261382:GEL261719 GOG261382:GOH261719 GYC261382:GYD261719 HHY261382:HHZ261719 HRU261382:HRV261719 IBQ261382:IBR261719 ILM261382:ILN261719 IVI261382:IVJ261719 JFE261382:JFF261719 JPA261382:JPB261719 JYW261382:JYX261719 KIS261382:KIT261719 KSO261382:KSP261719 LCK261382:LCL261719 LMG261382:LMH261719 LWC261382:LWD261719 MFY261382:MFZ261719 MPU261382:MPV261719 MZQ261382:MZR261719 NJM261382:NJN261719 NTI261382:NTJ261719 ODE261382:ODF261719 ONA261382:ONB261719 OWW261382:OWX261719 PGS261382:PGT261719 PQO261382:PQP261719 QAK261382:QAL261719 QKG261382:QKH261719 QUC261382:QUD261719 RDY261382:RDZ261719 RNU261382:RNV261719 RXQ261382:RXR261719 SHM261382:SHN261719 SRI261382:SRJ261719 TBE261382:TBF261719 TLA261382:TLB261719 TUW261382:TUX261719 UES261382:UET261719 UOO261382:UOP261719 UYK261382:UYL261719 VIG261382:VIH261719 VSC261382:VSD261719 WBY261382:WBZ261719 WLU261382:WLV261719 WVQ261382:WVR261719 I326918:J327255 JE326918:JF327255 TA326918:TB327255 ACW326918:ACX327255 AMS326918:AMT327255 AWO326918:AWP327255 BGK326918:BGL327255 BQG326918:BQH327255 CAC326918:CAD327255 CJY326918:CJZ327255 CTU326918:CTV327255 DDQ326918:DDR327255 DNM326918:DNN327255 DXI326918:DXJ327255 EHE326918:EHF327255 ERA326918:ERB327255 FAW326918:FAX327255 FKS326918:FKT327255 FUO326918:FUP327255 GEK326918:GEL327255 GOG326918:GOH327255 GYC326918:GYD327255 HHY326918:HHZ327255 HRU326918:HRV327255 IBQ326918:IBR327255 ILM326918:ILN327255 IVI326918:IVJ327255 JFE326918:JFF327255 JPA326918:JPB327255 JYW326918:JYX327255 KIS326918:KIT327255 KSO326918:KSP327255 LCK326918:LCL327255 LMG326918:LMH327255 LWC326918:LWD327255 MFY326918:MFZ327255 MPU326918:MPV327255 MZQ326918:MZR327255 NJM326918:NJN327255 NTI326918:NTJ327255 ODE326918:ODF327255 ONA326918:ONB327255 OWW326918:OWX327255 PGS326918:PGT327255 PQO326918:PQP327255 QAK326918:QAL327255 QKG326918:QKH327255 QUC326918:QUD327255 RDY326918:RDZ327255 RNU326918:RNV327255 RXQ326918:RXR327255 SHM326918:SHN327255 SRI326918:SRJ327255 TBE326918:TBF327255 TLA326918:TLB327255 TUW326918:TUX327255 UES326918:UET327255 UOO326918:UOP327255 UYK326918:UYL327255 VIG326918:VIH327255 VSC326918:VSD327255 WBY326918:WBZ327255 WLU326918:WLV327255 WVQ326918:WVR327255 I392454:J392791 JE392454:JF392791 TA392454:TB392791 ACW392454:ACX392791 AMS392454:AMT392791 AWO392454:AWP392791 BGK392454:BGL392791 BQG392454:BQH392791 CAC392454:CAD392791 CJY392454:CJZ392791 CTU392454:CTV392791 DDQ392454:DDR392791 DNM392454:DNN392791 DXI392454:DXJ392791 EHE392454:EHF392791 ERA392454:ERB392791 FAW392454:FAX392791 FKS392454:FKT392791 FUO392454:FUP392791 GEK392454:GEL392791 GOG392454:GOH392791 GYC392454:GYD392791 HHY392454:HHZ392791 HRU392454:HRV392791 IBQ392454:IBR392791 ILM392454:ILN392791 IVI392454:IVJ392791 JFE392454:JFF392791 JPA392454:JPB392791 JYW392454:JYX392791 KIS392454:KIT392791 KSO392454:KSP392791 LCK392454:LCL392791 LMG392454:LMH392791 LWC392454:LWD392791 MFY392454:MFZ392791 MPU392454:MPV392791 MZQ392454:MZR392791 NJM392454:NJN392791 NTI392454:NTJ392791 ODE392454:ODF392791 ONA392454:ONB392791 OWW392454:OWX392791 PGS392454:PGT392791 PQO392454:PQP392791 QAK392454:QAL392791 QKG392454:QKH392791 QUC392454:QUD392791 RDY392454:RDZ392791 RNU392454:RNV392791 RXQ392454:RXR392791 SHM392454:SHN392791 SRI392454:SRJ392791 TBE392454:TBF392791 TLA392454:TLB392791 TUW392454:TUX392791 UES392454:UET392791 UOO392454:UOP392791 UYK392454:UYL392791 VIG392454:VIH392791 VSC392454:VSD392791 WBY392454:WBZ392791 WLU392454:WLV392791 WVQ392454:WVR392791 I457990:J458327 JE457990:JF458327 TA457990:TB458327 ACW457990:ACX458327 AMS457990:AMT458327 AWO457990:AWP458327 BGK457990:BGL458327 BQG457990:BQH458327 CAC457990:CAD458327 CJY457990:CJZ458327 CTU457990:CTV458327 DDQ457990:DDR458327 DNM457990:DNN458327 DXI457990:DXJ458327 EHE457990:EHF458327 ERA457990:ERB458327 FAW457990:FAX458327 FKS457990:FKT458327 FUO457990:FUP458327 GEK457990:GEL458327 GOG457990:GOH458327 GYC457990:GYD458327 HHY457990:HHZ458327 HRU457990:HRV458327 IBQ457990:IBR458327 ILM457990:ILN458327 IVI457990:IVJ458327 JFE457990:JFF458327 JPA457990:JPB458327 JYW457990:JYX458327 KIS457990:KIT458327 KSO457990:KSP458327 LCK457990:LCL458327 LMG457990:LMH458327 LWC457990:LWD458327 MFY457990:MFZ458327 MPU457990:MPV458327 MZQ457990:MZR458327 NJM457990:NJN458327 NTI457990:NTJ458327 ODE457990:ODF458327 ONA457990:ONB458327 OWW457990:OWX458327 PGS457990:PGT458327 PQO457990:PQP458327 QAK457990:QAL458327 QKG457990:QKH458327 QUC457990:QUD458327 RDY457990:RDZ458327 RNU457990:RNV458327 RXQ457990:RXR458327 SHM457990:SHN458327 SRI457990:SRJ458327 TBE457990:TBF458327 TLA457990:TLB458327 TUW457990:TUX458327 UES457990:UET458327 UOO457990:UOP458327 UYK457990:UYL458327 VIG457990:VIH458327 VSC457990:VSD458327 WBY457990:WBZ458327 WLU457990:WLV458327 WVQ457990:WVR458327 I523526:J523863 JE523526:JF523863 TA523526:TB523863 ACW523526:ACX523863 AMS523526:AMT523863 AWO523526:AWP523863 BGK523526:BGL523863 BQG523526:BQH523863 CAC523526:CAD523863 CJY523526:CJZ523863 CTU523526:CTV523863 DDQ523526:DDR523863 DNM523526:DNN523863 DXI523526:DXJ523863 EHE523526:EHF523863 ERA523526:ERB523863 FAW523526:FAX523863 FKS523526:FKT523863 FUO523526:FUP523863 GEK523526:GEL523863 GOG523526:GOH523863 GYC523526:GYD523863 HHY523526:HHZ523863 HRU523526:HRV523863 IBQ523526:IBR523863 ILM523526:ILN523863 IVI523526:IVJ523863 JFE523526:JFF523863 JPA523526:JPB523863 JYW523526:JYX523863 KIS523526:KIT523863 KSO523526:KSP523863 LCK523526:LCL523863 LMG523526:LMH523863 LWC523526:LWD523863 MFY523526:MFZ523863 MPU523526:MPV523863 MZQ523526:MZR523863 NJM523526:NJN523863 NTI523526:NTJ523863 ODE523526:ODF523863 ONA523526:ONB523863 OWW523526:OWX523863 PGS523526:PGT523863 PQO523526:PQP523863 QAK523526:QAL523863 QKG523526:QKH523863 QUC523526:QUD523863 RDY523526:RDZ523863 RNU523526:RNV523863 RXQ523526:RXR523863 SHM523526:SHN523863 SRI523526:SRJ523863 TBE523526:TBF523863 TLA523526:TLB523863 TUW523526:TUX523863 UES523526:UET523863 UOO523526:UOP523863 UYK523526:UYL523863 VIG523526:VIH523863 VSC523526:VSD523863 WBY523526:WBZ523863 WLU523526:WLV523863 WVQ523526:WVR523863 I589062:J589399 JE589062:JF589399 TA589062:TB589399 ACW589062:ACX589399 AMS589062:AMT589399 AWO589062:AWP589399 BGK589062:BGL589399 BQG589062:BQH589399 CAC589062:CAD589399 CJY589062:CJZ589399 CTU589062:CTV589399 DDQ589062:DDR589399 DNM589062:DNN589399 DXI589062:DXJ589399 EHE589062:EHF589399 ERA589062:ERB589399 FAW589062:FAX589399 FKS589062:FKT589399 FUO589062:FUP589399 GEK589062:GEL589399 GOG589062:GOH589399 GYC589062:GYD589399 HHY589062:HHZ589399 HRU589062:HRV589399 IBQ589062:IBR589399 ILM589062:ILN589399 IVI589062:IVJ589399 JFE589062:JFF589399 JPA589062:JPB589399 JYW589062:JYX589399 KIS589062:KIT589399 KSO589062:KSP589399 LCK589062:LCL589399 LMG589062:LMH589399 LWC589062:LWD589399 MFY589062:MFZ589399 MPU589062:MPV589399 MZQ589062:MZR589399 NJM589062:NJN589399 NTI589062:NTJ589399 ODE589062:ODF589399 ONA589062:ONB589399 OWW589062:OWX589399 PGS589062:PGT589399 PQO589062:PQP589399 QAK589062:QAL589399 QKG589062:QKH589399 QUC589062:QUD589399 RDY589062:RDZ589399 RNU589062:RNV589399 RXQ589062:RXR589399 SHM589062:SHN589399 SRI589062:SRJ589399 TBE589062:TBF589399 TLA589062:TLB589399 TUW589062:TUX589399 UES589062:UET589399 UOO589062:UOP589399 UYK589062:UYL589399 VIG589062:VIH589399 VSC589062:VSD589399 WBY589062:WBZ589399 WLU589062:WLV589399 WVQ589062:WVR589399 I654598:J654935 JE654598:JF654935 TA654598:TB654935 ACW654598:ACX654935 AMS654598:AMT654935 AWO654598:AWP654935 BGK654598:BGL654935 BQG654598:BQH654935 CAC654598:CAD654935 CJY654598:CJZ654935 CTU654598:CTV654935 DDQ654598:DDR654935 DNM654598:DNN654935 DXI654598:DXJ654935 EHE654598:EHF654935 ERA654598:ERB654935 FAW654598:FAX654935 FKS654598:FKT654935 FUO654598:FUP654935 GEK654598:GEL654935 GOG654598:GOH654935 GYC654598:GYD654935 HHY654598:HHZ654935 HRU654598:HRV654935 IBQ654598:IBR654935 ILM654598:ILN654935 IVI654598:IVJ654935 JFE654598:JFF654935 JPA654598:JPB654935 JYW654598:JYX654935 KIS654598:KIT654935 KSO654598:KSP654935 LCK654598:LCL654935 LMG654598:LMH654935 LWC654598:LWD654935 MFY654598:MFZ654935 MPU654598:MPV654935 MZQ654598:MZR654935 NJM654598:NJN654935 NTI654598:NTJ654935 ODE654598:ODF654935 ONA654598:ONB654935 OWW654598:OWX654935 PGS654598:PGT654935 PQO654598:PQP654935 QAK654598:QAL654935 QKG654598:QKH654935 QUC654598:QUD654935 RDY654598:RDZ654935 RNU654598:RNV654935 RXQ654598:RXR654935 SHM654598:SHN654935 SRI654598:SRJ654935 TBE654598:TBF654935 TLA654598:TLB654935 TUW654598:TUX654935 UES654598:UET654935 UOO654598:UOP654935 UYK654598:UYL654935 VIG654598:VIH654935 VSC654598:VSD654935 WBY654598:WBZ654935 WLU654598:WLV654935 WVQ654598:WVR654935 I720134:J720471 JE720134:JF720471 TA720134:TB720471 ACW720134:ACX720471 AMS720134:AMT720471 AWO720134:AWP720471 BGK720134:BGL720471 BQG720134:BQH720471 CAC720134:CAD720471 CJY720134:CJZ720471 CTU720134:CTV720471 DDQ720134:DDR720471 DNM720134:DNN720471 DXI720134:DXJ720471 EHE720134:EHF720471 ERA720134:ERB720471 FAW720134:FAX720471 FKS720134:FKT720471 FUO720134:FUP720471 GEK720134:GEL720471 GOG720134:GOH720471 GYC720134:GYD720471 HHY720134:HHZ720471 HRU720134:HRV720471 IBQ720134:IBR720471 ILM720134:ILN720471 IVI720134:IVJ720471 JFE720134:JFF720471 JPA720134:JPB720471 JYW720134:JYX720471 KIS720134:KIT720471 KSO720134:KSP720471 LCK720134:LCL720471 LMG720134:LMH720471 LWC720134:LWD720471 MFY720134:MFZ720471 MPU720134:MPV720471 MZQ720134:MZR720471 NJM720134:NJN720471 NTI720134:NTJ720471 ODE720134:ODF720471 ONA720134:ONB720471 OWW720134:OWX720471 PGS720134:PGT720471 PQO720134:PQP720471 QAK720134:QAL720471 QKG720134:QKH720471 QUC720134:QUD720471 RDY720134:RDZ720471 RNU720134:RNV720471 RXQ720134:RXR720471 SHM720134:SHN720471 SRI720134:SRJ720471 TBE720134:TBF720471 TLA720134:TLB720471 TUW720134:TUX720471 UES720134:UET720471 UOO720134:UOP720471 UYK720134:UYL720471 VIG720134:VIH720471 VSC720134:VSD720471 WBY720134:WBZ720471 WLU720134:WLV720471 WVQ720134:WVR720471 I785670:J786007 JE785670:JF786007 TA785670:TB786007 ACW785670:ACX786007 AMS785670:AMT786007 AWO785670:AWP786007 BGK785670:BGL786007 BQG785670:BQH786007 CAC785670:CAD786007 CJY785670:CJZ786007 CTU785670:CTV786007 DDQ785670:DDR786007 DNM785670:DNN786007 DXI785670:DXJ786007 EHE785670:EHF786007 ERA785670:ERB786007 FAW785670:FAX786007 FKS785670:FKT786007 FUO785670:FUP786007 GEK785670:GEL786007 GOG785670:GOH786007 GYC785670:GYD786007 HHY785670:HHZ786007 HRU785670:HRV786007 IBQ785670:IBR786007 ILM785670:ILN786007 IVI785670:IVJ786007 JFE785670:JFF786007 JPA785670:JPB786007 JYW785670:JYX786007 KIS785670:KIT786007 KSO785670:KSP786007 LCK785670:LCL786007 LMG785670:LMH786007 LWC785670:LWD786007 MFY785670:MFZ786007 MPU785670:MPV786007 MZQ785670:MZR786007 NJM785670:NJN786007 NTI785670:NTJ786007 ODE785670:ODF786007 ONA785670:ONB786007 OWW785670:OWX786007 PGS785670:PGT786007 PQO785670:PQP786007 QAK785670:QAL786007 QKG785670:QKH786007 QUC785670:QUD786007 RDY785670:RDZ786007 RNU785670:RNV786007 RXQ785670:RXR786007 SHM785670:SHN786007 SRI785670:SRJ786007 TBE785670:TBF786007 TLA785670:TLB786007 TUW785670:TUX786007 UES785670:UET786007 UOO785670:UOP786007 UYK785670:UYL786007 VIG785670:VIH786007 VSC785670:VSD786007 WBY785670:WBZ786007 WLU785670:WLV786007 WVQ785670:WVR786007 I851206:J851543 JE851206:JF851543 TA851206:TB851543 ACW851206:ACX851543 AMS851206:AMT851543 AWO851206:AWP851543 BGK851206:BGL851543 BQG851206:BQH851543 CAC851206:CAD851543 CJY851206:CJZ851543 CTU851206:CTV851543 DDQ851206:DDR851543 DNM851206:DNN851543 DXI851206:DXJ851543 EHE851206:EHF851543 ERA851206:ERB851543 FAW851206:FAX851543 FKS851206:FKT851543 FUO851206:FUP851543 GEK851206:GEL851543 GOG851206:GOH851543 GYC851206:GYD851543 HHY851206:HHZ851543 HRU851206:HRV851543 IBQ851206:IBR851543 ILM851206:ILN851543 IVI851206:IVJ851543 JFE851206:JFF851543 JPA851206:JPB851543 JYW851206:JYX851543 KIS851206:KIT851543 KSO851206:KSP851543 LCK851206:LCL851543 LMG851206:LMH851543 LWC851206:LWD851543 MFY851206:MFZ851543 MPU851206:MPV851543 MZQ851206:MZR851543 NJM851206:NJN851543 NTI851206:NTJ851543 ODE851206:ODF851543 ONA851206:ONB851543 OWW851206:OWX851543 PGS851206:PGT851543 PQO851206:PQP851543 QAK851206:QAL851543 QKG851206:QKH851543 QUC851206:QUD851543 RDY851206:RDZ851543 RNU851206:RNV851543 RXQ851206:RXR851543 SHM851206:SHN851543 SRI851206:SRJ851543 TBE851206:TBF851543 TLA851206:TLB851543 TUW851206:TUX851543 UES851206:UET851543 UOO851206:UOP851543 UYK851206:UYL851543 VIG851206:VIH851543 VSC851206:VSD851543 WBY851206:WBZ851543 WLU851206:WLV851543 WVQ851206:WVR851543 I916742:J917079 JE916742:JF917079 TA916742:TB917079 ACW916742:ACX917079 AMS916742:AMT917079 AWO916742:AWP917079 BGK916742:BGL917079 BQG916742:BQH917079 CAC916742:CAD917079 CJY916742:CJZ917079 CTU916742:CTV917079 DDQ916742:DDR917079 DNM916742:DNN917079 DXI916742:DXJ917079 EHE916742:EHF917079 ERA916742:ERB917079 FAW916742:FAX917079 FKS916742:FKT917079 FUO916742:FUP917079 GEK916742:GEL917079 GOG916742:GOH917079 GYC916742:GYD917079 HHY916742:HHZ917079 HRU916742:HRV917079 IBQ916742:IBR917079 ILM916742:ILN917079 IVI916742:IVJ917079 JFE916742:JFF917079 JPA916742:JPB917079 JYW916742:JYX917079 KIS916742:KIT917079 KSO916742:KSP917079 LCK916742:LCL917079 LMG916742:LMH917079 LWC916742:LWD917079 MFY916742:MFZ917079 MPU916742:MPV917079 MZQ916742:MZR917079 NJM916742:NJN917079 NTI916742:NTJ917079 ODE916742:ODF917079 ONA916742:ONB917079 OWW916742:OWX917079 PGS916742:PGT917079 PQO916742:PQP917079 QAK916742:QAL917079 QKG916742:QKH917079 QUC916742:QUD917079 RDY916742:RDZ917079 RNU916742:RNV917079 RXQ916742:RXR917079 SHM916742:SHN917079 SRI916742:SRJ917079 TBE916742:TBF917079 TLA916742:TLB917079 TUW916742:TUX917079 UES916742:UET917079 UOO916742:UOP917079 UYK916742:UYL917079 VIG916742:VIH917079 VSC916742:VSD917079 WBY916742:WBZ917079 WLU916742:WLV917079 WVQ916742:WVR917079 I982278:J982615 JE982278:JF982615 TA982278:TB982615 ACW982278:ACX982615 AMS982278:AMT982615 AWO982278:AWP982615 BGK982278:BGL982615 BQG982278:BQH982615 CAC982278:CAD982615 CJY982278:CJZ982615 CTU982278:CTV982615 DDQ982278:DDR982615 DNM982278:DNN982615 DXI982278:DXJ982615 EHE982278:EHF982615 ERA982278:ERB982615 FAW982278:FAX982615 FKS982278:FKT982615 FUO982278:FUP982615 GEK982278:GEL982615 GOG982278:GOH982615 GYC982278:GYD982615 HHY982278:HHZ982615 HRU982278:HRV982615 IBQ982278:IBR982615 ILM982278:ILN982615 IVI982278:IVJ982615 JFE982278:JFF982615 JPA982278:JPB982615 JYW982278:JYX982615 KIS982278:KIT982615 KSO982278:KSP982615 LCK982278:LCL982615 LMG982278:LMH982615 LWC982278:LWD982615 MFY982278:MFZ982615 MPU982278:MPV982615 MZQ982278:MZR982615 NJM982278:NJN982615 NTI982278:NTJ982615 ODE982278:ODF982615 ONA982278:ONB982615 OWW982278:OWX982615 PGS982278:PGT982615 PQO982278:PQP982615 QAK982278:QAL982615 QKG982278:QKH982615 QUC982278:QUD982615 RDY982278:RDZ982615 RNU982278:RNV982615 RXQ982278:RXR982615 SHM982278:SHN982615 SRI982278:SRJ982615 TBE982278:TBF982615 TLA982278:TLB982615 TUW982278:TUX982615 UES982278:UET982615 UOO982278:UOP982615 UYK982278:UYL982615 VIG982278:VIH982615 VSC982278:VSD982615 WBY982278:WBZ982615 WLU982278:WLV982615 WVQ982278:WVR982615 P3:S86 JL3:JO86 TH3:TK86 ADD3:ADG86 AMZ3:ANC86 AWV3:AWY86 BGR3:BGU86 BQN3:BQQ86 CAJ3:CAM86 CKF3:CKI86 CUB3:CUE86 DDX3:DEA86 DNT3:DNW86 DXP3:DXS86 EHL3:EHO86 ERH3:ERK86 FBD3:FBG86 FKZ3:FLC86 FUV3:FUY86 GER3:GEU86 GON3:GOQ86 GYJ3:GYM86 HIF3:HII86 HSB3:HSE86 IBX3:ICA86 ILT3:ILW86 IVP3:IVS86 JFL3:JFO86 JPH3:JPK86 JZD3:JZG86 KIZ3:KJC86 KSV3:KSY86 LCR3:LCU86 LMN3:LMQ86 LWJ3:LWM86 MGF3:MGI86 MQB3:MQE86 MZX3:NAA86 NJT3:NJW86 NTP3:NTS86 ODL3:ODO86 ONH3:ONK86 OXD3:OXG86 PGZ3:PHC86 PQV3:PQY86 QAR3:QAU86 QKN3:QKQ86 QUJ3:QUM86 REF3:REI86 ROB3:ROE86 RXX3:RYA86 SHT3:SHW86 SRP3:SRS86 TBL3:TBO86 TLH3:TLK86 TVD3:TVG86 UEZ3:UFC86 UOV3:UOY86 UYR3:UYU86 VIN3:VIQ86 VSJ3:VSM86 WCF3:WCI86 WMB3:WME86 WVX3:WWA86 P64774:S65111 JL64774:JO65111 TH64774:TK65111 ADD64774:ADG65111 AMZ64774:ANC65111 AWV64774:AWY65111 BGR64774:BGU65111 BQN64774:BQQ65111 CAJ64774:CAM65111 CKF64774:CKI65111 CUB64774:CUE65111 DDX64774:DEA65111 DNT64774:DNW65111 DXP64774:DXS65111 EHL64774:EHO65111 ERH64774:ERK65111 FBD64774:FBG65111 FKZ64774:FLC65111 FUV64774:FUY65111 GER64774:GEU65111 GON64774:GOQ65111 GYJ64774:GYM65111 HIF64774:HII65111 HSB64774:HSE65111 IBX64774:ICA65111 ILT64774:ILW65111 IVP64774:IVS65111 JFL64774:JFO65111 JPH64774:JPK65111 JZD64774:JZG65111 KIZ64774:KJC65111 KSV64774:KSY65111 LCR64774:LCU65111 LMN64774:LMQ65111 LWJ64774:LWM65111 MGF64774:MGI65111 MQB64774:MQE65111 MZX64774:NAA65111 NJT64774:NJW65111 NTP64774:NTS65111 ODL64774:ODO65111 ONH64774:ONK65111 OXD64774:OXG65111 PGZ64774:PHC65111 PQV64774:PQY65111 QAR64774:QAU65111 QKN64774:QKQ65111 QUJ64774:QUM65111 REF64774:REI65111 ROB64774:ROE65111 RXX64774:RYA65111 SHT64774:SHW65111 SRP64774:SRS65111 TBL64774:TBO65111 TLH64774:TLK65111 TVD64774:TVG65111 UEZ64774:UFC65111 UOV64774:UOY65111 UYR64774:UYU65111 VIN64774:VIQ65111 VSJ64774:VSM65111 WCF64774:WCI65111 WMB64774:WME65111 WVX64774:WWA65111 P130310:S130647 JL130310:JO130647 TH130310:TK130647 ADD130310:ADG130647 AMZ130310:ANC130647 AWV130310:AWY130647 BGR130310:BGU130647 BQN130310:BQQ130647 CAJ130310:CAM130647 CKF130310:CKI130647 CUB130310:CUE130647 DDX130310:DEA130647 DNT130310:DNW130647 DXP130310:DXS130647 EHL130310:EHO130647 ERH130310:ERK130647 FBD130310:FBG130647 FKZ130310:FLC130647 FUV130310:FUY130647 GER130310:GEU130647 GON130310:GOQ130647 GYJ130310:GYM130647 HIF130310:HII130647 HSB130310:HSE130647 IBX130310:ICA130647 ILT130310:ILW130647 IVP130310:IVS130647 JFL130310:JFO130647 JPH130310:JPK130647 JZD130310:JZG130647 KIZ130310:KJC130647 KSV130310:KSY130647 LCR130310:LCU130647 LMN130310:LMQ130647 LWJ130310:LWM130647 MGF130310:MGI130647 MQB130310:MQE130647 MZX130310:NAA130647 NJT130310:NJW130647 NTP130310:NTS130647 ODL130310:ODO130647 ONH130310:ONK130647 OXD130310:OXG130647 PGZ130310:PHC130647 PQV130310:PQY130647 QAR130310:QAU130647 QKN130310:QKQ130647 QUJ130310:QUM130647 REF130310:REI130647 ROB130310:ROE130647 RXX130310:RYA130647 SHT130310:SHW130647 SRP130310:SRS130647 TBL130310:TBO130647 TLH130310:TLK130647 TVD130310:TVG130647 UEZ130310:UFC130647 UOV130310:UOY130647 UYR130310:UYU130647 VIN130310:VIQ130647 VSJ130310:VSM130647 WCF130310:WCI130647 WMB130310:WME130647 WVX130310:WWA130647 P195846:S196183 JL195846:JO196183 TH195846:TK196183 ADD195846:ADG196183 AMZ195846:ANC196183 AWV195846:AWY196183 BGR195846:BGU196183 BQN195846:BQQ196183 CAJ195846:CAM196183 CKF195846:CKI196183 CUB195846:CUE196183 DDX195846:DEA196183 DNT195846:DNW196183 DXP195846:DXS196183 EHL195846:EHO196183 ERH195846:ERK196183 FBD195846:FBG196183 FKZ195846:FLC196183 FUV195846:FUY196183 GER195846:GEU196183 GON195846:GOQ196183 GYJ195846:GYM196183 HIF195846:HII196183 HSB195846:HSE196183 IBX195846:ICA196183 ILT195846:ILW196183 IVP195846:IVS196183 JFL195846:JFO196183 JPH195846:JPK196183 JZD195846:JZG196183 KIZ195846:KJC196183 KSV195846:KSY196183 LCR195846:LCU196183 LMN195846:LMQ196183 LWJ195846:LWM196183 MGF195846:MGI196183 MQB195846:MQE196183 MZX195846:NAA196183 NJT195846:NJW196183 NTP195846:NTS196183 ODL195846:ODO196183 ONH195846:ONK196183 OXD195846:OXG196183 PGZ195846:PHC196183 PQV195846:PQY196183 QAR195846:QAU196183 QKN195846:QKQ196183 QUJ195846:QUM196183 REF195846:REI196183 ROB195846:ROE196183 RXX195846:RYA196183 SHT195846:SHW196183 SRP195846:SRS196183 TBL195846:TBO196183 TLH195846:TLK196183 TVD195846:TVG196183 UEZ195846:UFC196183 UOV195846:UOY196183 UYR195846:UYU196183 VIN195846:VIQ196183 VSJ195846:VSM196183 WCF195846:WCI196183 WMB195846:WME196183 WVX195846:WWA196183 P261382:S261719 JL261382:JO261719 TH261382:TK261719 ADD261382:ADG261719 AMZ261382:ANC261719 AWV261382:AWY261719 BGR261382:BGU261719 BQN261382:BQQ261719 CAJ261382:CAM261719 CKF261382:CKI261719 CUB261382:CUE261719 DDX261382:DEA261719 DNT261382:DNW261719 DXP261382:DXS261719 EHL261382:EHO261719 ERH261382:ERK261719 FBD261382:FBG261719 FKZ261382:FLC261719 FUV261382:FUY261719 GER261382:GEU261719 GON261382:GOQ261719 GYJ261382:GYM261719 HIF261382:HII261719 HSB261382:HSE261719 IBX261382:ICA261719 ILT261382:ILW261719 IVP261382:IVS261719 JFL261382:JFO261719 JPH261382:JPK261719 JZD261382:JZG261719 KIZ261382:KJC261719 KSV261382:KSY261719 LCR261382:LCU261719 LMN261382:LMQ261719 LWJ261382:LWM261719 MGF261382:MGI261719 MQB261382:MQE261719 MZX261382:NAA261719 NJT261382:NJW261719 NTP261382:NTS261719 ODL261382:ODO261719 ONH261382:ONK261719 OXD261382:OXG261719 PGZ261382:PHC261719 PQV261382:PQY261719 QAR261382:QAU261719 QKN261382:QKQ261719 QUJ261382:QUM261719 REF261382:REI261719 ROB261382:ROE261719 RXX261382:RYA261719 SHT261382:SHW261719 SRP261382:SRS261719 TBL261382:TBO261719 TLH261382:TLK261719 TVD261382:TVG261719 UEZ261382:UFC261719 UOV261382:UOY261719 UYR261382:UYU261719 VIN261382:VIQ261719 VSJ261382:VSM261719 WCF261382:WCI261719 WMB261382:WME261719 WVX261382:WWA261719 P326918:S327255 JL326918:JO327255 TH326918:TK327255 ADD326918:ADG327255 AMZ326918:ANC327255 AWV326918:AWY327255 BGR326918:BGU327255 BQN326918:BQQ327255 CAJ326918:CAM327255 CKF326918:CKI327255 CUB326918:CUE327255 DDX326918:DEA327255 DNT326918:DNW327255 DXP326918:DXS327255 EHL326918:EHO327255 ERH326918:ERK327255 FBD326918:FBG327255 FKZ326918:FLC327255 FUV326918:FUY327255 GER326918:GEU327255 GON326918:GOQ327255 GYJ326918:GYM327255 HIF326918:HII327255 HSB326918:HSE327255 IBX326918:ICA327255 ILT326918:ILW327255 IVP326918:IVS327255 JFL326918:JFO327255 JPH326918:JPK327255 JZD326918:JZG327255 KIZ326918:KJC327255 KSV326918:KSY327255 LCR326918:LCU327255 LMN326918:LMQ327255 LWJ326918:LWM327255 MGF326918:MGI327255 MQB326918:MQE327255 MZX326918:NAA327255 NJT326918:NJW327255 NTP326918:NTS327255 ODL326918:ODO327255 ONH326918:ONK327255 OXD326918:OXG327255 PGZ326918:PHC327255 PQV326918:PQY327255 QAR326918:QAU327255 QKN326918:QKQ327255 QUJ326918:QUM327255 REF326918:REI327255 ROB326918:ROE327255 RXX326918:RYA327255 SHT326918:SHW327255 SRP326918:SRS327255 TBL326918:TBO327255 TLH326918:TLK327255 TVD326918:TVG327255 UEZ326918:UFC327255 UOV326918:UOY327255 UYR326918:UYU327255 VIN326918:VIQ327255 VSJ326918:VSM327255 WCF326918:WCI327255 WMB326918:WME327255 WVX326918:WWA327255 P392454:S392791 JL392454:JO392791 TH392454:TK392791 ADD392454:ADG392791 AMZ392454:ANC392791 AWV392454:AWY392791 BGR392454:BGU392791 BQN392454:BQQ392791 CAJ392454:CAM392791 CKF392454:CKI392791 CUB392454:CUE392791 DDX392454:DEA392791 DNT392454:DNW392791 DXP392454:DXS392791 EHL392454:EHO392791 ERH392454:ERK392791 FBD392454:FBG392791 FKZ392454:FLC392791 FUV392454:FUY392791 GER392454:GEU392791 GON392454:GOQ392791 GYJ392454:GYM392791 HIF392454:HII392791 HSB392454:HSE392791 IBX392454:ICA392791 ILT392454:ILW392791 IVP392454:IVS392791 JFL392454:JFO392791 JPH392454:JPK392791 JZD392454:JZG392791 KIZ392454:KJC392791 KSV392454:KSY392791 LCR392454:LCU392791 LMN392454:LMQ392791 LWJ392454:LWM392791 MGF392454:MGI392791 MQB392454:MQE392791 MZX392454:NAA392791 NJT392454:NJW392791 NTP392454:NTS392791 ODL392454:ODO392791 ONH392454:ONK392791 OXD392454:OXG392791 PGZ392454:PHC392791 PQV392454:PQY392791 QAR392454:QAU392791 QKN392454:QKQ392791 QUJ392454:QUM392791 REF392454:REI392791 ROB392454:ROE392791 RXX392454:RYA392791 SHT392454:SHW392791 SRP392454:SRS392791 TBL392454:TBO392791 TLH392454:TLK392791 TVD392454:TVG392791 UEZ392454:UFC392791 UOV392454:UOY392791 UYR392454:UYU392791 VIN392454:VIQ392791 VSJ392454:VSM392791 WCF392454:WCI392791 WMB392454:WME392791 WVX392454:WWA392791 P457990:S458327 JL457990:JO458327 TH457990:TK458327 ADD457990:ADG458327 AMZ457990:ANC458327 AWV457990:AWY458327 BGR457990:BGU458327 BQN457990:BQQ458327 CAJ457990:CAM458327 CKF457990:CKI458327 CUB457990:CUE458327 DDX457990:DEA458327 DNT457990:DNW458327 DXP457990:DXS458327 EHL457990:EHO458327 ERH457990:ERK458327 FBD457990:FBG458327 FKZ457990:FLC458327 FUV457990:FUY458327 GER457990:GEU458327 GON457990:GOQ458327 GYJ457990:GYM458327 HIF457990:HII458327 HSB457990:HSE458327 IBX457990:ICA458327 ILT457990:ILW458327 IVP457990:IVS458327 JFL457990:JFO458327 JPH457990:JPK458327 JZD457990:JZG458327 KIZ457990:KJC458327 KSV457990:KSY458327 LCR457990:LCU458327 LMN457990:LMQ458327 LWJ457990:LWM458327 MGF457990:MGI458327 MQB457990:MQE458327 MZX457990:NAA458327 NJT457990:NJW458327 NTP457990:NTS458327 ODL457990:ODO458327 ONH457990:ONK458327 OXD457990:OXG458327 PGZ457990:PHC458327 PQV457990:PQY458327 QAR457990:QAU458327 QKN457990:QKQ458327 QUJ457990:QUM458327 REF457990:REI458327 ROB457990:ROE458327 RXX457990:RYA458327 SHT457990:SHW458327 SRP457990:SRS458327 TBL457990:TBO458327 TLH457990:TLK458327 TVD457990:TVG458327 UEZ457990:UFC458327 UOV457990:UOY458327 UYR457990:UYU458327 VIN457990:VIQ458327 VSJ457990:VSM458327 WCF457990:WCI458327 WMB457990:WME458327 WVX457990:WWA458327 P523526:S523863 JL523526:JO523863 TH523526:TK523863 ADD523526:ADG523863 AMZ523526:ANC523863 AWV523526:AWY523863 BGR523526:BGU523863 BQN523526:BQQ523863 CAJ523526:CAM523863 CKF523526:CKI523863 CUB523526:CUE523863 DDX523526:DEA523863 DNT523526:DNW523863 DXP523526:DXS523863 EHL523526:EHO523863 ERH523526:ERK523863 FBD523526:FBG523863 FKZ523526:FLC523863 FUV523526:FUY523863 GER523526:GEU523863 GON523526:GOQ523863 GYJ523526:GYM523863 HIF523526:HII523863 HSB523526:HSE523863 IBX523526:ICA523863 ILT523526:ILW523863 IVP523526:IVS523863 JFL523526:JFO523863 JPH523526:JPK523863 JZD523526:JZG523863 KIZ523526:KJC523863 KSV523526:KSY523863 LCR523526:LCU523863 LMN523526:LMQ523863 LWJ523526:LWM523863 MGF523526:MGI523863 MQB523526:MQE523863 MZX523526:NAA523863 NJT523526:NJW523863 NTP523526:NTS523863 ODL523526:ODO523863 ONH523526:ONK523863 OXD523526:OXG523863 PGZ523526:PHC523863 PQV523526:PQY523863 QAR523526:QAU523863 QKN523526:QKQ523863 QUJ523526:QUM523863 REF523526:REI523863 ROB523526:ROE523863 RXX523526:RYA523863 SHT523526:SHW523863 SRP523526:SRS523863 TBL523526:TBO523863 TLH523526:TLK523863 TVD523526:TVG523863 UEZ523526:UFC523863 UOV523526:UOY523863 UYR523526:UYU523863 VIN523526:VIQ523863 VSJ523526:VSM523863 WCF523526:WCI523863 WMB523526:WME523863 WVX523526:WWA523863 P589062:S589399 JL589062:JO589399 TH589062:TK589399 ADD589062:ADG589399 AMZ589062:ANC589399 AWV589062:AWY589399 BGR589062:BGU589399 BQN589062:BQQ589399 CAJ589062:CAM589399 CKF589062:CKI589399 CUB589062:CUE589399 DDX589062:DEA589399 DNT589062:DNW589399 DXP589062:DXS589399 EHL589062:EHO589399 ERH589062:ERK589399 FBD589062:FBG589399 FKZ589062:FLC589399 FUV589062:FUY589399 GER589062:GEU589399 GON589062:GOQ589399 GYJ589062:GYM589399 HIF589062:HII589399 HSB589062:HSE589399 IBX589062:ICA589399 ILT589062:ILW589399 IVP589062:IVS589399 JFL589062:JFO589399 JPH589062:JPK589399 JZD589062:JZG589399 KIZ589062:KJC589399 KSV589062:KSY589399 LCR589062:LCU589399 LMN589062:LMQ589399 LWJ589062:LWM589399 MGF589062:MGI589399 MQB589062:MQE589399 MZX589062:NAA589399 NJT589062:NJW589399 NTP589062:NTS589399 ODL589062:ODO589399 ONH589062:ONK589399 OXD589062:OXG589399 PGZ589062:PHC589399 PQV589062:PQY589399 QAR589062:QAU589399 QKN589062:QKQ589399 QUJ589062:QUM589399 REF589062:REI589399 ROB589062:ROE589399 RXX589062:RYA589399 SHT589062:SHW589399 SRP589062:SRS589399 TBL589062:TBO589399 TLH589062:TLK589399 TVD589062:TVG589399 UEZ589062:UFC589399 UOV589062:UOY589399 UYR589062:UYU589399 VIN589062:VIQ589399 VSJ589062:VSM589399 WCF589062:WCI589399 WMB589062:WME589399 WVX589062:WWA589399 P654598:S654935 JL654598:JO654935 TH654598:TK654935 ADD654598:ADG654935 AMZ654598:ANC654935 AWV654598:AWY654935 BGR654598:BGU654935 BQN654598:BQQ654935 CAJ654598:CAM654935 CKF654598:CKI654935 CUB654598:CUE654935 DDX654598:DEA654935 DNT654598:DNW654935 DXP654598:DXS654935 EHL654598:EHO654935 ERH654598:ERK654935 FBD654598:FBG654935 FKZ654598:FLC654935 FUV654598:FUY654935 GER654598:GEU654935 GON654598:GOQ654935 GYJ654598:GYM654935 HIF654598:HII654935 HSB654598:HSE654935 IBX654598:ICA654935 ILT654598:ILW654935 IVP654598:IVS654935 JFL654598:JFO654935 JPH654598:JPK654935 JZD654598:JZG654935 KIZ654598:KJC654935 KSV654598:KSY654935 LCR654598:LCU654935 LMN654598:LMQ654935 LWJ654598:LWM654935 MGF654598:MGI654935 MQB654598:MQE654935 MZX654598:NAA654935 NJT654598:NJW654935 NTP654598:NTS654935 ODL654598:ODO654935 ONH654598:ONK654935 OXD654598:OXG654935 PGZ654598:PHC654935 PQV654598:PQY654935 QAR654598:QAU654935 QKN654598:QKQ654935 QUJ654598:QUM654935 REF654598:REI654935 ROB654598:ROE654935 RXX654598:RYA654935 SHT654598:SHW654935 SRP654598:SRS654935 TBL654598:TBO654935 TLH654598:TLK654935 TVD654598:TVG654935 UEZ654598:UFC654935 UOV654598:UOY654935 UYR654598:UYU654935 VIN654598:VIQ654935 VSJ654598:VSM654935 WCF654598:WCI654935 WMB654598:WME654935 WVX654598:WWA654935 P720134:S720471 JL720134:JO720471 TH720134:TK720471 ADD720134:ADG720471 AMZ720134:ANC720471 AWV720134:AWY720471 BGR720134:BGU720471 BQN720134:BQQ720471 CAJ720134:CAM720471 CKF720134:CKI720471 CUB720134:CUE720471 DDX720134:DEA720471 DNT720134:DNW720471 DXP720134:DXS720471 EHL720134:EHO720471 ERH720134:ERK720471 FBD720134:FBG720471 FKZ720134:FLC720471 FUV720134:FUY720471 GER720134:GEU720471 GON720134:GOQ720471 GYJ720134:GYM720471 HIF720134:HII720471 HSB720134:HSE720471 IBX720134:ICA720471 ILT720134:ILW720471 IVP720134:IVS720471 JFL720134:JFO720471 JPH720134:JPK720471 JZD720134:JZG720471 KIZ720134:KJC720471 KSV720134:KSY720471 LCR720134:LCU720471 LMN720134:LMQ720471 LWJ720134:LWM720471 MGF720134:MGI720471 MQB720134:MQE720471 MZX720134:NAA720471 NJT720134:NJW720471 NTP720134:NTS720471 ODL720134:ODO720471 ONH720134:ONK720471 OXD720134:OXG720471 PGZ720134:PHC720471 PQV720134:PQY720471 QAR720134:QAU720471 QKN720134:QKQ720471 QUJ720134:QUM720471 REF720134:REI720471 ROB720134:ROE720471 RXX720134:RYA720471 SHT720134:SHW720471 SRP720134:SRS720471 TBL720134:TBO720471 TLH720134:TLK720471 TVD720134:TVG720471 UEZ720134:UFC720471 UOV720134:UOY720471 UYR720134:UYU720471 VIN720134:VIQ720471 VSJ720134:VSM720471 WCF720134:WCI720471 WMB720134:WME720471 WVX720134:WWA720471 P785670:S786007 JL785670:JO786007 TH785670:TK786007 ADD785670:ADG786007 AMZ785670:ANC786007 AWV785670:AWY786007 BGR785670:BGU786007 BQN785670:BQQ786007 CAJ785670:CAM786007 CKF785670:CKI786007 CUB785670:CUE786007 DDX785670:DEA786007 DNT785670:DNW786007 DXP785670:DXS786007 EHL785670:EHO786007 ERH785670:ERK786007 FBD785670:FBG786007 FKZ785670:FLC786007 FUV785670:FUY786007 GER785670:GEU786007 GON785670:GOQ786007 GYJ785670:GYM786007 HIF785670:HII786007 HSB785670:HSE786007 IBX785670:ICA786007 ILT785670:ILW786007 IVP785670:IVS786007 JFL785670:JFO786007 JPH785670:JPK786007 JZD785670:JZG786007 KIZ785670:KJC786007 KSV785670:KSY786007 LCR785670:LCU786007 LMN785670:LMQ786007 LWJ785670:LWM786007 MGF785670:MGI786007 MQB785670:MQE786007 MZX785670:NAA786007 NJT785670:NJW786007 NTP785670:NTS786007 ODL785670:ODO786007 ONH785670:ONK786007 OXD785670:OXG786007 PGZ785670:PHC786007 PQV785670:PQY786007 QAR785670:QAU786007 QKN785670:QKQ786007 QUJ785670:QUM786007 REF785670:REI786007 ROB785670:ROE786007 RXX785670:RYA786007 SHT785670:SHW786007 SRP785670:SRS786007 TBL785670:TBO786007 TLH785670:TLK786007 TVD785670:TVG786007 UEZ785670:UFC786007 UOV785670:UOY786007 UYR785670:UYU786007 VIN785670:VIQ786007 VSJ785670:VSM786007 WCF785670:WCI786007 WMB785670:WME786007 WVX785670:WWA786007 P851206:S851543 JL851206:JO851543 TH851206:TK851543 ADD851206:ADG851543 AMZ851206:ANC851543 AWV851206:AWY851543 BGR851206:BGU851543 BQN851206:BQQ851543 CAJ851206:CAM851543 CKF851206:CKI851543 CUB851206:CUE851543 DDX851206:DEA851543 DNT851206:DNW851543 DXP851206:DXS851543 EHL851206:EHO851543 ERH851206:ERK851543 FBD851206:FBG851543 FKZ851206:FLC851543 FUV851206:FUY851543 GER851206:GEU851543 GON851206:GOQ851543 GYJ851206:GYM851543 HIF851206:HII851543 HSB851206:HSE851543 IBX851206:ICA851543 ILT851206:ILW851543 IVP851206:IVS851543 JFL851206:JFO851543 JPH851206:JPK851543 JZD851206:JZG851543 KIZ851206:KJC851543 KSV851206:KSY851543 LCR851206:LCU851543 LMN851206:LMQ851543 LWJ851206:LWM851543 MGF851206:MGI851543 MQB851206:MQE851543 MZX851206:NAA851543 NJT851206:NJW851543 NTP851206:NTS851543 ODL851206:ODO851543 ONH851206:ONK851543 OXD851206:OXG851543 PGZ851206:PHC851543 PQV851206:PQY851543 QAR851206:QAU851543 QKN851206:QKQ851543 QUJ851206:QUM851543 REF851206:REI851543 ROB851206:ROE851543 RXX851206:RYA851543 SHT851206:SHW851543 SRP851206:SRS851543 TBL851206:TBO851543 TLH851206:TLK851543 TVD851206:TVG851543 UEZ851206:UFC851543 UOV851206:UOY851543 UYR851206:UYU851543 VIN851206:VIQ851543 VSJ851206:VSM851543 WCF851206:WCI851543 WMB851206:WME851543 WVX851206:WWA851543 P916742:S917079 JL916742:JO917079 TH916742:TK917079 ADD916742:ADG917079 AMZ916742:ANC917079 AWV916742:AWY917079 BGR916742:BGU917079 BQN916742:BQQ917079 CAJ916742:CAM917079 CKF916742:CKI917079 CUB916742:CUE917079 DDX916742:DEA917079 DNT916742:DNW917079 DXP916742:DXS917079 EHL916742:EHO917079 ERH916742:ERK917079 FBD916742:FBG917079 FKZ916742:FLC917079 FUV916742:FUY917079 GER916742:GEU917079 GON916742:GOQ917079 GYJ916742:GYM917079 HIF916742:HII917079 HSB916742:HSE917079 IBX916742:ICA917079 ILT916742:ILW917079 IVP916742:IVS917079 JFL916742:JFO917079 JPH916742:JPK917079 JZD916742:JZG917079 KIZ916742:KJC917079 KSV916742:KSY917079 LCR916742:LCU917079 LMN916742:LMQ917079 LWJ916742:LWM917079 MGF916742:MGI917079 MQB916742:MQE917079 MZX916742:NAA917079 NJT916742:NJW917079 NTP916742:NTS917079 ODL916742:ODO917079 ONH916742:ONK917079 OXD916742:OXG917079 PGZ916742:PHC917079 PQV916742:PQY917079 QAR916742:QAU917079 QKN916742:QKQ917079 QUJ916742:QUM917079 REF916742:REI917079 ROB916742:ROE917079 RXX916742:RYA917079 SHT916742:SHW917079 SRP916742:SRS917079 TBL916742:TBO917079 TLH916742:TLK917079 TVD916742:TVG917079 UEZ916742:UFC917079 UOV916742:UOY917079 UYR916742:UYU917079 VIN916742:VIQ917079 VSJ916742:VSM917079 WCF916742:WCI917079 WMB916742:WME917079 WVX916742:WWA917079 P982278:S982615 JL982278:JO982615 TH982278:TK982615 ADD982278:ADG982615 AMZ982278:ANC982615 AWV982278:AWY982615 BGR982278:BGU982615 BQN982278:BQQ982615 CAJ982278:CAM982615 CKF982278:CKI982615 CUB982278:CUE982615 DDX982278:DEA982615 DNT982278:DNW982615 DXP982278:DXS982615 EHL982278:EHO982615 ERH982278:ERK982615 FBD982278:FBG982615 FKZ982278:FLC982615 FUV982278:FUY982615 GER982278:GEU982615 GON982278:GOQ982615 GYJ982278:GYM982615 HIF982278:HII982615 HSB982278:HSE982615 IBX982278:ICA982615 ILT982278:ILW982615 IVP982278:IVS982615 JFL982278:JFO982615 JPH982278:JPK982615 JZD982278:JZG982615 KIZ982278:KJC982615 KSV982278:KSY982615 LCR982278:LCU982615 LMN982278:LMQ982615 LWJ982278:LWM982615 MGF982278:MGI982615 MQB982278:MQE982615 MZX982278:NAA982615 NJT982278:NJW982615 NTP982278:NTS982615 ODL982278:ODO982615 ONH982278:ONK982615 OXD982278:OXG982615 PGZ982278:PHC982615 PQV982278:PQY982615 QAR982278:QAU982615 QKN982278:QKQ982615 QUJ982278:QUM982615 REF982278:REI982615 ROB982278:ROE982615 RXX982278:RYA982615 SHT982278:SHW982615 SRP982278:SRS982615 TBL982278:TBO982615 TLH982278:TLK982615 TVD982278:TVG982615 UEZ982278:UFC982615 UOV982278:UOY982615 UYR982278:UYU982615 VIN982278:VIQ982615 VSJ982278:VSM982615 WCF982278:WCI982615 WMB982278:WME982615 WVX982278:WWA982615 L3:M86 JH3:JI86 TD3:TE86 ACZ3:ADA86 AMV3:AMW86 AWR3:AWS86 BGN3:BGO86 BQJ3:BQK86 CAF3:CAG86 CKB3:CKC86 CTX3:CTY86 DDT3:DDU86 DNP3:DNQ86 DXL3:DXM86 EHH3:EHI86 ERD3:ERE86 FAZ3:FBA86 FKV3:FKW86 FUR3:FUS86 GEN3:GEO86 GOJ3:GOK86 GYF3:GYG86 HIB3:HIC86 HRX3:HRY86 IBT3:IBU86 ILP3:ILQ86 IVL3:IVM86 JFH3:JFI86 JPD3:JPE86 JYZ3:JZA86 KIV3:KIW86 KSR3:KSS86 LCN3:LCO86 LMJ3:LMK86 LWF3:LWG86 MGB3:MGC86 MPX3:MPY86 MZT3:MZU86 NJP3:NJQ86 NTL3:NTM86 ODH3:ODI86 OND3:ONE86 OWZ3:OXA86 PGV3:PGW86 PQR3:PQS86 QAN3:QAO86 QKJ3:QKK86 QUF3:QUG86 REB3:REC86 RNX3:RNY86 RXT3:RXU86 SHP3:SHQ86 SRL3:SRM86 TBH3:TBI86 TLD3:TLE86 TUZ3:TVA86 UEV3:UEW86 UOR3:UOS86 UYN3:UYO86 VIJ3:VIK86 VSF3:VSG86 WCB3:WCC86 WLX3:WLY86 WVT3:WVU86 L64774:M65111 JH64774:JI65111 TD64774:TE65111 ACZ64774:ADA65111 AMV64774:AMW65111 AWR64774:AWS65111 BGN64774:BGO65111 BQJ64774:BQK65111 CAF64774:CAG65111 CKB64774:CKC65111 CTX64774:CTY65111 DDT64774:DDU65111 DNP64774:DNQ65111 DXL64774:DXM65111 EHH64774:EHI65111 ERD64774:ERE65111 FAZ64774:FBA65111 FKV64774:FKW65111 FUR64774:FUS65111 GEN64774:GEO65111 GOJ64774:GOK65111 GYF64774:GYG65111 HIB64774:HIC65111 HRX64774:HRY65111 IBT64774:IBU65111 ILP64774:ILQ65111 IVL64774:IVM65111 JFH64774:JFI65111 JPD64774:JPE65111 JYZ64774:JZA65111 KIV64774:KIW65111 KSR64774:KSS65111 LCN64774:LCO65111 LMJ64774:LMK65111 LWF64774:LWG65111 MGB64774:MGC65111 MPX64774:MPY65111 MZT64774:MZU65111 NJP64774:NJQ65111 NTL64774:NTM65111 ODH64774:ODI65111 OND64774:ONE65111 OWZ64774:OXA65111 PGV64774:PGW65111 PQR64774:PQS65111 QAN64774:QAO65111 QKJ64774:QKK65111 QUF64774:QUG65111 REB64774:REC65111 RNX64774:RNY65111 RXT64774:RXU65111 SHP64774:SHQ65111 SRL64774:SRM65111 TBH64774:TBI65111 TLD64774:TLE65111 TUZ64774:TVA65111 UEV64774:UEW65111 UOR64774:UOS65111 UYN64774:UYO65111 VIJ64774:VIK65111 VSF64774:VSG65111 WCB64774:WCC65111 WLX64774:WLY65111 WVT64774:WVU65111 L130310:M130647 JH130310:JI130647 TD130310:TE130647 ACZ130310:ADA130647 AMV130310:AMW130647 AWR130310:AWS130647 BGN130310:BGO130647 BQJ130310:BQK130647 CAF130310:CAG130647 CKB130310:CKC130647 CTX130310:CTY130647 DDT130310:DDU130647 DNP130310:DNQ130647 DXL130310:DXM130647 EHH130310:EHI130647 ERD130310:ERE130647 FAZ130310:FBA130647 FKV130310:FKW130647 FUR130310:FUS130647 GEN130310:GEO130647 GOJ130310:GOK130647 GYF130310:GYG130647 HIB130310:HIC130647 HRX130310:HRY130647 IBT130310:IBU130647 ILP130310:ILQ130647 IVL130310:IVM130647 JFH130310:JFI130647 JPD130310:JPE130647 JYZ130310:JZA130647 KIV130310:KIW130647 KSR130310:KSS130647 LCN130310:LCO130647 LMJ130310:LMK130647 LWF130310:LWG130647 MGB130310:MGC130647 MPX130310:MPY130647 MZT130310:MZU130647 NJP130310:NJQ130647 NTL130310:NTM130647 ODH130310:ODI130647 OND130310:ONE130647 OWZ130310:OXA130647 PGV130310:PGW130647 PQR130310:PQS130647 QAN130310:QAO130647 QKJ130310:QKK130647 QUF130310:QUG130647 REB130310:REC130647 RNX130310:RNY130647 RXT130310:RXU130647 SHP130310:SHQ130647 SRL130310:SRM130647 TBH130310:TBI130647 TLD130310:TLE130647 TUZ130310:TVA130647 UEV130310:UEW130647 UOR130310:UOS130647 UYN130310:UYO130647 VIJ130310:VIK130647 VSF130310:VSG130647 WCB130310:WCC130647 WLX130310:WLY130647 WVT130310:WVU130647 L195846:M196183 JH195846:JI196183 TD195846:TE196183 ACZ195846:ADA196183 AMV195846:AMW196183 AWR195846:AWS196183 BGN195846:BGO196183 BQJ195846:BQK196183 CAF195846:CAG196183 CKB195846:CKC196183 CTX195846:CTY196183 DDT195846:DDU196183 DNP195846:DNQ196183 DXL195846:DXM196183 EHH195846:EHI196183 ERD195846:ERE196183 FAZ195846:FBA196183 FKV195846:FKW196183 FUR195846:FUS196183 GEN195846:GEO196183 GOJ195846:GOK196183 GYF195846:GYG196183 HIB195846:HIC196183 HRX195846:HRY196183 IBT195846:IBU196183 ILP195846:ILQ196183 IVL195846:IVM196183 JFH195846:JFI196183 JPD195846:JPE196183 JYZ195846:JZA196183 KIV195846:KIW196183 KSR195846:KSS196183 LCN195846:LCO196183 LMJ195846:LMK196183 LWF195846:LWG196183 MGB195846:MGC196183 MPX195846:MPY196183 MZT195846:MZU196183 NJP195846:NJQ196183 NTL195846:NTM196183 ODH195846:ODI196183 OND195846:ONE196183 OWZ195846:OXA196183 PGV195846:PGW196183 PQR195846:PQS196183 QAN195846:QAO196183 QKJ195846:QKK196183 QUF195846:QUG196183 REB195846:REC196183 RNX195846:RNY196183 RXT195846:RXU196183 SHP195846:SHQ196183 SRL195846:SRM196183 TBH195846:TBI196183 TLD195846:TLE196183 TUZ195846:TVA196183 UEV195846:UEW196183 UOR195846:UOS196183 UYN195846:UYO196183 VIJ195846:VIK196183 VSF195846:VSG196183 WCB195846:WCC196183 WLX195846:WLY196183 WVT195846:WVU196183 L261382:M261719 JH261382:JI261719 TD261382:TE261719 ACZ261382:ADA261719 AMV261382:AMW261719 AWR261382:AWS261719 BGN261382:BGO261719 BQJ261382:BQK261719 CAF261382:CAG261719 CKB261382:CKC261719 CTX261382:CTY261719 DDT261382:DDU261719 DNP261382:DNQ261719 DXL261382:DXM261719 EHH261382:EHI261719 ERD261382:ERE261719 FAZ261382:FBA261719 FKV261382:FKW261719 FUR261382:FUS261719 GEN261382:GEO261719 GOJ261382:GOK261719 GYF261382:GYG261719 HIB261382:HIC261719 HRX261382:HRY261719 IBT261382:IBU261719 ILP261382:ILQ261719 IVL261382:IVM261719 JFH261382:JFI261719 JPD261382:JPE261719 JYZ261382:JZA261719 KIV261382:KIW261719 KSR261382:KSS261719 LCN261382:LCO261719 LMJ261382:LMK261719 LWF261382:LWG261719 MGB261382:MGC261719 MPX261382:MPY261719 MZT261382:MZU261719 NJP261382:NJQ261719 NTL261382:NTM261719 ODH261382:ODI261719 OND261382:ONE261719 OWZ261382:OXA261719 PGV261382:PGW261719 PQR261382:PQS261719 QAN261382:QAO261719 QKJ261382:QKK261719 QUF261382:QUG261719 REB261382:REC261719 RNX261382:RNY261719 RXT261382:RXU261719 SHP261382:SHQ261719 SRL261382:SRM261719 TBH261382:TBI261719 TLD261382:TLE261719 TUZ261382:TVA261719 UEV261382:UEW261719 UOR261382:UOS261719 UYN261382:UYO261719 VIJ261382:VIK261719 VSF261382:VSG261719 WCB261382:WCC261719 WLX261382:WLY261719 WVT261382:WVU261719 L326918:M327255 JH326918:JI327255 TD326918:TE327255 ACZ326918:ADA327255 AMV326918:AMW327255 AWR326918:AWS327255 BGN326918:BGO327255 BQJ326918:BQK327255 CAF326918:CAG327255 CKB326918:CKC327255 CTX326918:CTY327255 DDT326918:DDU327255 DNP326918:DNQ327255 DXL326918:DXM327255 EHH326918:EHI327255 ERD326918:ERE327255 FAZ326918:FBA327255 FKV326918:FKW327255 FUR326918:FUS327255 GEN326918:GEO327255 GOJ326918:GOK327255 GYF326918:GYG327255 HIB326918:HIC327255 HRX326918:HRY327255 IBT326918:IBU327255 ILP326918:ILQ327255 IVL326918:IVM327255 JFH326918:JFI327255 JPD326918:JPE327255 JYZ326918:JZA327255 KIV326918:KIW327255 KSR326918:KSS327255 LCN326918:LCO327255 LMJ326918:LMK327255 LWF326918:LWG327255 MGB326918:MGC327255 MPX326918:MPY327255 MZT326918:MZU327255 NJP326918:NJQ327255 NTL326918:NTM327255 ODH326918:ODI327255 OND326918:ONE327255 OWZ326918:OXA327255 PGV326918:PGW327255 PQR326918:PQS327255 QAN326918:QAO327255 QKJ326918:QKK327255 QUF326918:QUG327255 REB326918:REC327255 RNX326918:RNY327255 RXT326918:RXU327255 SHP326918:SHQ327255 SRL326918:SRM327255 TBH326918:TBI327255 TLD326918:TLE327255 TUZ326918:TVA327255 UEV326918:UEW327255 UOR326918:UOS327255 UYN326918:UYO327255 VIJ326918:VIK327255 VSF326918:VSG327255 WCB326918:WCC327255 WLX326918:WLY327255 WVT326918:WVU327255 L392454:M392791 JH392454:JI392791 TD392454:TE392791 ACZ392454:ADA392791 AMV392454:AMW392791 AWR392454:AWS392791 BGN392454:BGO392791 BQJ392454:BQK392791 CAF392454:CAG392791 CKB392454:CKC392791 CTX392454:CTY392791 DDT392454:DDU392791 DNP392454:DNQ392791 DXL392454:DXM392791 EHH392454:EHI392791 ERD392454:ERE392791 FAZ392454:FBA392791 FKV392454:FKW392791 FUR392454:FUS392791 GEN392454:GEO392791 GOJ392454:GOK392791 GYF392454:GYG392791 HIB392454:HIC392791 HRX392454:HRY392791 IBT392454:IBU392791 ILP392454:ILQ392791 IVL392454:IVM392791 JFH392454:JFI392791 JPD392454:JPE392791 JYZ392454:JZA392791 KIV392454:KIW392791 KSR392454:KSS392791 LCN392454:LCO392791 LMJ392454:LMK392791 LWF392454:LWG392791 MGB392454:MGC392791 MPX392454:MPY392791 MZT392454:MZU392791 NJP392454:NJQ392791 NTL392454:NTM392791 ODH392454:ODI392791 OND392454:ONE392791 OWZ392454:OXA392791 PGV392454:PGW392791 PQR392454:PQS392791 QAN392454:QAO392791 QKJ392454:QKK392791 QUF392454:QUG392791 REB392454:REC392791 RNX392454:RNY392791 RXT392454:RXU392791 SHP392454:SHQ392791 SRL392454:SRM392791 TBH392454:TBI392791 TLD392454:TLE392791 TUZ392454:TVA392791 UEV392454:UEW392791 UOR392454:UOS392791 UYN392454:UYO392791 VIJ392454:VIK392791 VSF392454:VSG392791 WCB392454:WCC392791 WLX392454:WLY392791 WVT392454:WVU392791 L457990:M458327 JH457990:JI458327 TD457990:TE458327 ACZ457990:ADA458327 AMV457990:AMW458327 AWR457990:AWS458327 BGN457990:BGO458327 BQJ457990:BQK458327 CAF457990:CAG458327 CKB457990:CKC458327 CTX457990:CTY458327 DDT457990:DDU458327 DNP457990:DNQ458327 DXL457990:DXM458327 EHH457990:EHI458327 ERD457990:ERE458327 FAZ457990:FBA458327 FKV457990:FKW458327 FUR457990:FUS458327 GEN457990:GEO458327 GOJ457990:GOK458327 GYF457990:GYG458327 HIB457990:HIC458327 HRX457990:HRY458327 IBT457990:IBU458327 ILP457990:ILQ458327 IVL457990:IVM458327 JFH457990:JFI458327 JPD457990:JPE458327 JYZ457990:JZA458327 KIV457990:KIW458327 KSR457990:KSS458327 LCN457990:LCO458327 LMJ457990:LMK458327 LWF457990:LWG458327 MGB457990:MGC458327 MPX457990:MPY458327 MZT457990:MZU458327 NJP457990:NJQ458327 NTL457990:NTM458327 ODH457990:ODI458327 OND457990:ONE458327 OWZ457990:OXA458327 PGV457990:PGW458327 PQR457990:PQS458327 QAN457990:QAO458327 QKJ457990:QKK458327 QUF457990:QUG458327 REB457990:REC458327 RNX457990:RNY458327 RXT457990:RXU458327 SHP457990:SHQ458327 SRL457990:SRM458327 TBH457990:TBI458327 TLD457990:TLE458327 TUZ457990:TVA458327 UEV457990:UEW458327 UOR457990:UOS458327 UYN457990:UYO458327 VIJ457990:VIK458327 VSF457990:VSG458327 WCB457990:WCC458327 WLX457990:WLY458327 WVT457990:WVU458327 L523526:M523863 JH523526:JI523863 TD523526:TE523863 ACZ523526:ADA523863 AMV523526:AMW523863 AWR523526:AWS523863 BGN523526:BGO523863 BQJ523526:BQK523863 CAF523526:CAG523863 CKB523526:CKC523863 CTX523526:CTY523863 DDT523526:DDU523863 DNP523526:DNQ523863 DXL523526:DXM523863 EHH523526:EHI523863 ERD523526:ERE523863 FAZ523526:FBA523863 FKV523526:FKW523863 FUR523526:FUS523863 GEN523526:GEO523863 GOJ523526:GOK523863 GYF523526:GYG523863 HIB523526:HIC523863 HRX523526:HRY523863 IBT523526:IBU523863 ILP523526:ILQ523863 IVL523526:IVM523863 JFH523526:JFI523863 JPD523526:JPE523863 JYZ523526:JZA523863 KIV523526:KIW523863 KSR523526:KSS523863 LCN523526:LCO523863 LMJ523526:LMK523863 LWF523526:LWG523863 MGB523526:MGC523863 MPX523526:MPY523863 MZT523526:MZU523863 NJP523526:NJQ523863 NTL523526:NTM523863 ODH523526:ODI523863 OND523526:ONE523863 OWZ523526:OXA523863 PGV523526:PGW523863 PQR523526:PQS523863 QAN523526:QAO523863 QKJ523526:QKK523863 QUF523526:QUG523863 REB523526:REC523863 RNX523526:RNY523863 RXT523526:RXU523863 SHP523526:SHQ523863 SRL523526:SRM523863 TBH523526:TBI523863 TLD523526:TLE523863 TUZ523526:TVA523863 UEV523526:UEW523863 UOR523526:UOS523863 UYN523526:UYO523863 VIJ523526:VIK523863 VSF523526:VSG523863 WCB523526:WCC523863 WLX523526:WLY523863 WVT523526:WVU523863 L589062:M589399 JH589062:JI589399 TD589062:TE589399 ACZ589062:ADA589399 AMV589062:AMW589399 AWR589062:AWS589399 BGN589062:BGO589399 BQJ589062:BQK589399 CAF589062:CAG589399 CKB589062:CKC589399 CTX589062:CTY589399 DDT589062:DDU589399 DNP589062:DNQ589399 DXL589062:DXM589399 EHH589062:EHI589399 ERD589062:ERE589399 FAZ589062:FBA589399 FKV589062:FKW589399 FUR589062:FUS589399 GEN589062:GEO589399 GOJ589062:GOK589399 GYF589062:GYG589399 HIB589062:HIC589399 HRX589062:HRY589399 IBT589062:IBU589399 ILP589062:ILQ589399 IVL589062:IVM589399 JFH589062:JFI589399 JPD589062:JPE589399 JYZ589062:JZA589399 KIV589062:KIW589399 KSR589062:KSS589399 LCN589062:LCO589399 LMJ589062:LMK589399 LWF589062:LWG589399 MGB589062:MGC589399 MPX589062:MPY589399 MZT589062:MZU589399 NJP589062:NJQ589399 NTL589062:NTM589399 ODH589062:ODI589399 OND589062:ONE589399 OWZ589062:OXA589399 PGV589062:PGW589399 PQR589062:PQS589399 QAN589062:QAO589399 QKJ589062:QKK589399 QUF589062:QUG589399 REB589062:REC589399 RNX589062:RNY589399 RXT589062:RXU589399 SHP589062:SHQ589399 SRL589062:SRM589399 TBH589062:TBI589399 TLD589062:TLE589399 TUZ589062:TVA589399 UEV589062:UEW589399 UOR589062:UOS589399 UYN589062:UYO589399 VIJ589062:VIK589399 VSF589062:VSG589399 WCB589062:WCC589399 WLX589062:WLY589399 WVT589062:WVU589399 L654598:M654935 JH654598:JI654935 TD654598:TE654935 ACZ654598:ADA654935 AMV654598:AMW654935 AWR654598:AWS654935 BGN654598:BGO654935 BQJ654598:BQK654935 CAF654598:CAG654935 CKB654598:CKC654935 CTX654598:CTY654935 DDT654598:DDU654935 DNP654598:DNQ654935 DXL654598:DXM654935 EHH654598:EHI654935 ERD654598:ERE654935 FAZ654598:FBA654935 FKV654598:FKW654935 FUR654598:FUS654935 GEN654598:GEO654935 GOJ654598:GOK654935 GYF654598:GYG654935 HIB654598:HIC654935 HRX654598:HRY654935 IBT654598:IBU654935 ILP654598:ILQ654935 IVL654598:IVM654935 JFH654598:JFI654935 JPD654598:JPE654935 JYZ654598:JZA654935 KIV654598:KIW654935 KSR654598:KSS654935 LCN654598:LCO654935 LMJ654598:LMK654935 LWF654598:LWG654935 MGB654598:MGC654935 MPX654598:MPY654935 MZT654598:MZU654935 NJP654598:NJQ654935 NTL654598:NTM654935 ODH654598:ODI654935 OND654598:ONE654935 OWZ654598:OXA654935 PGV654598:PGW654935 PQR654598:PQS654935 QAN654598:QAO654935 QKJ654598:QKK654935 QUF654598:QUG654935 REB654598:REC654935 RNX654598:RNY654935 RXT654598:RXU654935 SHP654598:SHQ654935 SRL654598:SRM654935 TBH654598:TBI654935 TLD654598:TLE654935 TUZ654598:TVA654935 UEV654598:UEW654935 UOR654598:UOS654935 UYN654598:UYO654935 VIJ654598:VIK654935 VSF654598:VSG654935 WCB654598:WCC654935 WLX654598:WLY654935 WVT654598:WVU654935 L720134:M720471 JH720134:JI720471 TD720134:TE720471 ACZ720134:ADA720471 AMV720134:AMW720471 AWR720134:AWS720471 BGN720134:BGO720471 BQJ720134:BQK720471 CAF720134:CAG720471 CKB720134:CKC720471 CTX720134:CTY720471 DDT720134:DDU720471 DNP720134:DNQ720471 DXL720134:DXM720471 EHH720134:EHI720471 ERD720134:ERE720471 FAZ720134:FBA720471 FKV720134:FKW720471 FUR720134:FUS720471 GEN720134:GEO720471 GOJ720134:GOK720471 GYF720134:GYG720471 HIB720134:HIC720471 HRX720134:HRY720471 IBT720134:IBU720471 ILP720134:ILQ720471 IVL720134:IVM720471 JFH720134:JFI720471 JPD720134:JPE720471 JYZ720134:JZA720471 KIV720134:KIW720471 KSR720134:KSS720471 LCN720134:LCO720471 LMJ720134:LMK720471 LWF720134:LWG720471 MGB720134:MGC720471 MPX720134:MPY720471 MZT720134:MZU720471 NJP720134:NJQ720471 NTL720134:NTM720471 ODH720134:ODI720471 OND720134:ONE720471 OWZ720134:OXA720471 PGV720134:PGW720471 PQR720134:PQS720471 QAN720134:QAO720471 QKJ720134:QKK720471 QUF720134:QUG720471 REB720134:REC720471 RNX720134:RNY720471 RXT720134:RXU720471 SHP720134:SHQ720471 SRL720134:SRM720471 TBH720134:TBI720471 TLD720134:TLE720471 TUZ720134:TVA720471 UEV720134:UEW720471 UOR720134:UOS720471 UYN720134:UYO720471 VIJ720134:VIK720471 VSF720134:VSG720471 WCB720134:WCC720471 WLX720134:WLY720471 WVT720134:WVU720471 L785670:M786007 JH785670:JI786007 TD785670:TE786007 ACZ785670:ADA786007 AMV785670:AMW786007 AWR785670:AWS786007 BGN785670:BGO786007 BQJ785670:BQK786007 CAF785670:CAG786007 CKB785670:CKC786007 CTX785670:CTY786007 DDT785670:DDU786007 DNP785670:DNQ786007 DXL785670:DXM786007 EHH785670:EHI786007 ERD785670:ERE786007 FAZ785670:FBA786007 FKV785670:FKW786007 FUR785670:FUS786007 GEN785670:GEO786007 GOJ785670:GOK786007 GYF785670:GYG786007 HIB785670:HIC786007 HRX785670:HRY786007 IBT785670:IBU786007 ILP785670:ILQ786007 IVL785670:IVM786007 JFH785670:JFI786007 JPD785670:JPE786007 JYZ785670:JZA786007 KIV785670:KIW786007 KSR785670:KSS786007 LCN785670:LCO786007 LMJ785670:LMK786007 LWF785670:LWG786007 MGB785670:MGC786007 MPX785670:MPY786007 MZT785670:MZU786007 NJP785670:NJQ786007 NTL785670:NTM786007 ODH785670:ODI786007 OND785670:ONE786007 OWZ785670:OXA786007 PGV785670:PGW786007 PQR785670:PQS786007 QAN785670:QAO786007 QKJ785670:QKK786007 QUF785670:QUG786007 REB785670:REC786007 RNX785670:RNY786007 RXT785670:RXU786007 SHP785670:SHQ786007 SRL785670:SRM786007 TBH785670:TBI786007 TLD785670:TLE786007 TUZ785670:TVA786007 UEV785670:UEW786007 UOR785670:UOS786007 UYN785670:UYO786007 VIJ785670:VIK786007 VSF785670:VSG786007 WCB785670:WCC786007 WLX785670:WLY786007 WVT785670:WVU786007 L851206:M851543 JH851206:JI851543 TD851206:TE851543 ACZ851206:ADA851543 AMV851206:AMW851543 AWR851206:AWS851543 BGN851206:BGO851543 BQJ851206:BQK851543 CAF851206:CAG851543 CKB851206:CKC851543 CTX851206:CTY851543 DDT851206:DDU851543 DNP851206:DNQ851543 DXL851206:DXM851543 EHH851206:EHI851543 ERD851206:ERE851543 FAZ851206:FBA851543 FKV851206:FKW851543 FUR851206:FUS851543 GEN851206:GEO851543 GOJ851206:GOK851543 GYF851206:GYG851543 HIB851206:HIC851543 HRX851206:HRY851543 IBT851206:IBU851543 ILP851206:ILQ851543 IVL851206:IVM851543 JFH851206:JFI851543 JPD851206:JPE851543 JYZ851206:JZA851543 KIV851206:KIW851543 KSR851206:KSS851543 LCN851206:LCO851543 LMJ851206:LMK851543 LWF851206:LWG851543 MGB851206:MGC851543 MPX851206:MPY851543 MZT851206:MZU851543 NJP851206:NJQ851543 NTL851206:NTM851543 ODH851206:ODI851543 OND851206:ONE851543 OWZ851206:OXA851543 PGV851206:PGW851543 PQR851206:PQS851543 QAN851206:QAO851543 QKJ851206:QKK851543 QUF851206:QUG851543 REB851206:REC851543 RNX851206:RNY851543 RXT851206:RXU851543 SHP851206:SHQ851543 SRL851206:SRM851543 TBH851206:TBI851543 TLD851206:TLE851543 TUZ851206:TVA851543 UEV851206:UEW851543 UOR851206:UOS851543 UYN851206:UYO851543 VIJ851206:VIK851543 VSF851206:VSG851543 WCB851206:WCC851543 WLX851206:WLY851543 WVT851206:WVU851543 L916742:M917079 JH916742:JI917079 TD916742:TE917079 ACZ916742:ADA917079 AMV916742:AMW917079 AWR916742:AWS917079 BGN916742:BGO917079 BQJ916742:BQK917079 CAF916742:CAG917079 CKB916742:CKC917079 CTX916742:CTY917079 DDT916742:DDU917079 DNP916742:DNQ917079 DXL916742:DXM917079 EHH916742:EHI917079 ERD916742:ERE917079 FAZ916742:FBA917079 FKV916742:FKW917079 FUR916742:FUS917079 GEN916742:GEO917079 GOJ916742:GOK917079 GYF916742:GYG917079 HIB916742:HIC917079 HRX916742:HRY917079 IBT916742:IBU917079 ILP916742:ILQ917079 IVL916742:IVM917079 JFH916742:JFI917079 JPD916742:JPE917079 JYZ916742:JZA917079 KIV916742:KIW917079 KSR916742:KSS917079 LCN916742:LCO917079 LMJ916742:LMK917079 LWF916742:LWG917079 MGB916742:MGC917079 MPX916742:MPY917079 MZT916742:MZU917079 NJP916742:NJQ917079 NTL916742:NTM917079 ODH916742:ODI917079 OND916742:ONE917079 OWZ916742:OXA917079 PGV916742:PGW917079 PQR916742:PQS917079 QAN916742:QAO917079 QKJ916742:QKK917079 QUF916742:QUG917079 REB916742:REC917079 RNX916742:RNY917079 RXT916742:RXU917079 SHP916742:SHQ917079 SRL916742:SRM917079 TBH916742:TBI917079 TLD916742:TLE917079 TUZ916742:TVA917079 UEV916742:UEW917079 UOR916742:UOS917079 UYN916742:UYO917079 VIJ916742:VIK917079 VSF916742:VSG917079 WCB916742:WCC917079 WLX916742:WLY917079 WVT916742:WVU917079 L982278:M982615 JH982278:JI982615 TD982278:TE982615 ACZ982278:ADA982615 AMV982278:AMW982615 AWR982278:AWS982615 BGN982278:BGO982615 BQJ982278:BQK982615 CAF982278:CAG982615 CKB982278:CKC982615 CTX982278:CTY982615 DDT982278:DDU982615 DNP982278:DNQ982615 DXL982278:DXM982615 EHH982278:EHI982615 ERD982278:ERE982615 FAZ982278:FBA982615 FKV982278:FKW982615 FUR982278:FUS982615 GEN982278:GEO982615 GOJ982278:GOK982615 GYF982278:GYG982615 HIB982278:HIC982615 HRX982278:HRY982615 IBT982278:IBU982615 ILP982278:ILQ982615 IVL982278:IVM982615 JFH982278:JFI982615 JPD982278:JPE982615 JYZ982278:JZA982615 KIV982278:KIW982615 KSR982278:KSS982615 LCN982278:LCO982615 LMJ982278:LMK982615 LWF982278:LWG982615 MGB982278:MGC982615 MPX982278:MPY982615 MZT982278:MZU982615 NJP982278:NJQ982615 NTL982278:NTM982615 ODH982278:ODI982615 OND982278:ONE982615 OWZ982278:OXA982615 PGV982278:PGW982615 PQR982278:PQS982615 QAN982278:QAO982615 QKJ982278:QKK982615 QUF982278:QUG982615 REB982278:REC982615 RNX982278:RNY982615 RXT982278:RXU982615 SHP982278:SHQ982615 SRL982278:SRM982615 TBH982278:TBI982615 TLD982278:TLE982615 TUZ982278:TVA982615 UEV982278:UEW982615 UOR982278:UOS982615 UYN982278:UYO982615 VIJ982278:VIK982615 VSF982278:VSG982615 WCB982278:WCC982615 WLX982278:WLY982615 WVT982278:WVU982615">
      <formula1>балл2</formula1>
    </dataValidation>
    <dataValidation allowBlank="1" showErrorMessage="1" sqref="E3:G86 JA3:JC86 SW3:SY86 ACS3:ACU86 AMO3:AMQ86 AWK3:AWM86 BGG3:BGI86 BQC3:BQE86 BZY3:CAA86 CJU3:CJW86 CTQ3:CTS86 DDM3:DDO86 DNI3:DNK86 DXE3:DXG86 EHA3:EHC86 EQW3:EQY86 FAS3:FAU86 FKO3:FKQ86 FUK3:FUM86 GEG3:GEI86 GOC3:GOE86 GXY3:GYA86 HHU3:HHW86 HRQ3:HRS86 IBM3:IBO86 ILI3:ILK86 IVE3:IVG86 JFA3:JFC86 JOW3:JOY86 JYS3:JYU86 KIO3:KIQ86 KSK3:KSM86 LCG3:LCI86 LMC3:LME86 LVY3:LWA86 MFU3:MFW86 MPQ3:MPS86 MZM3:MZO86 NJI3:NJK86 NTE3:NTG86 ODA3:ODC86 OMW3:OMY86 OWS3:OWU86 PGO3:PGQ86 PQK3:PQM86 QAG3:QAI86 QKC3:QKE86 QTY3:QUA86 RDU3:RDW86 RNQ3:RNS86 RXM3:RXO86 SHI3:SHK86 SRE3:SRG86 TBA3:TBC86 TKW3:TKY86 TUS3:TUU86 UEO3:UEQ86 UOK3:UOM86 UYG3:UYI86 VIC3:VIE86 VRY3:VSA86 WBU3:WBW86 WLQ3:WLS86 WVM3:WVO86 E64774:G65111 JA64774:JC65111 SW64774:SY65111 ACS64774:ACU65111 AMO64774:AMQ65111 AWK64774:AWM65111 BGG64774:BGI65111 BQC64774:BQE65111 BZY64774:CAA65111 CJU64774:CJW65111 CTQ64774:CTS65111 DDM64774:DDO65111 DNI64774:DNK65111 DXE64774:DXG65111 EHA64774:EHC65111 EQW64774:EQY65111 FAS64774:FAU65111 FKO64774:FKQ65111 FUK64774:FUM65111 GEG64774:GEI65111 GOC64774:GOE65111 GXY64774:GYA65111 HHU64774:HHW65111 HRQ64774:HRS65111 IBM64774:IBO65111 ILI64774:ILK65111 IVE64774:IVG65111 JFA64774:JFC65111 JOW64774:JOY65111 JYS64774:JYU65111 KIO64774:KIQ65111 KSK64774:KSM65111 LCG64774:LCI65111 LMC64774:LME65111 LVY64774:LWA65111 MFU64774:MFW65111 MPQ64774:MPS65111 MZM64774:MZO65111 NJI64774:NJK65111 NTE64774:NTG65111 ODA64774:ODC65111 OMW64774:OMY65111 OWS64774:OWU65111 PGO64774:PGQ65111 PQK64774:PQM65111 QAG64774:QAI65111 QKC64774:QKE65111 QTY64774:QUA65111 RDU64774:RDW65111 RNQ64774:RNS65111 RXM64774:RXO65111 SHI64774:SHK65111 SRE64774:SRG65111 TBA64774:TBC65111 TKW64774:TKY65111 TUS64774:TUU65111 UEO64774:UEQ65111 UOK64774:UOM65111 UYG64774:UYI65111 VIC64774:VIE65111 VRY64774:VSA65111 WBU64774:WBW65111 WLQ64774:WLS65111 WVM64774:WVO65111 E130310:G130647 JA130310:JC130647 SW130310:SY130647 ACS130310:ACU130647 AMO130310:AMQ130647 AWK130310:AWM130647 BGG130310:BGI130647 BQC130310:BQE130647 BZY130310:CAA130647 CJU130310:CJW130647 CTQ130310:CTS130647 DDM130310:DDO130647 DNI130310:DNK130647 DXE130310:DXG130647 EHA130310:EHC130647 EQW130310:EQY130647 FAS130310:FAU130647 FKO130310:FKQ130647 FUK130310:FUM130647 GEG130310:GEI130647 GOC130310:GOE130647 GXY130310:GYA130647 HHU130310:HHW130647 HRQ130310:HRS130647 IBM130310:IBO130647 ILI130310:ILK130647 IVE130310:IVG130647 JFA130310:JFC130647 JOW130310:JOY130647 JYS130310:JYU130647 KIO130310:KIQ130647 KSK130310:KSM130647 LCG130310:LCI130647 LMC130310:LME130647 LVY130310:LWA130647 MFU130310:MFW130647 MPQ130310:MPS130647 MZM130310:MZO130647 NJI130310:NJK130647 NTE130310:NTG130647 ODA130310:ODC130647 OMW130310:OMY130647 OWS130310:OWU130647 PGO130310:PGQ130647 PQK130310:PQM130647 QAG130310:QAI130647 QKC130310:QKE130647 QTY130310:QUA130647 RDU130310:RDW130647 RNQ130310:RNS130647 RXM130310:RXO130647 SHI130310:SHK130647 SRE130310:SRG130647 TBA130310:TBC130647 TKW130310:TKY130647 TUS130310:TUU130647 UEO130310:UEQ130647 UOK130310:UOM130647 UYG130310:UYI130647 VIC130310:VIE130647 VRY130310:VSA130647 WBU130310:WBW130647 WLQ130310:WLS130647 WVM130310:WVO130647 E195846:G196183 JA195846:JC196183 SW195846:SY196183 ACS195846:ACU196183 AMO195846:AMQ196183 AWK195846:AWM196183 BGG195846:BGI196183 BQC195846:BQE196183 BZY195846:CAA196183 CJU195846:CJW196183 CTQ195846:CTS196183 DDM195846:DDO196183 DNI195846:DNK196183 DXE195846:DXG196183 EHA195846:EHC196183 EQW195846:EQY196183 FAS195846:FAU196183 FKO195846:FKQ196183 FUK195846:FUM196183 GEG195846:GEI196183 GOC195846:GOE196183 GXY195846:GYA196183 HHU195846:HHW196183 HRQ195846:HRS196183 IBM195846:IBO196183 ILI195846:ILK196183 IVE195846:IVG196183 JFA195846:JFC196183 JOW195846:JOY196183 JYS195846:JYU196183 KIO195846:KIQ196183 KSK195846:KSM196183 LCG195846:LCI196183 LMC195846:LME196183 LVY195846:LWA196183 MFU195846:MFW196183 MPQ195846:MPS196183 MZM195846:MZO196183 NJI195846:NJK196183 NTE195846:NTG196183 ODA195846:ODC196183 OMW195846:OMY196183 OWS195846:OWU196183 PGO195846:PGQ196183 PQK195846:PQM196183 QAG195846:QAI196183 QKC195846:QKE196183 QTY195846:QUA196183 RDU195846:RDW196183 RNQ195846:RNS196183 RXM195846:RXO196183 SHI195846:SHK196183 SRE195846:SRG196183 TBA195846:TBC196183 TKW195846:TKY196183 TUS195846:TUU196183 UEO195846:UEQ196183 UOK195846:UOM196183 UYG195846:UYI196183 VIC195846:VIE196183 VRY195846:VSA196183 WBU195846:WBW196183 WLQ195846:WLS196183 WVM195846:WVO196183 E261382:G261719 JA261382:JC261719 SW261382:SY261719 ACS261382:ACU261719 AMO261382:AMQ261719 AWK261382:AWM261719 BGG261382:BGI261719 BQC261382:BQE261719 BZY261382:CAA261719 CJU261382:CJW261719 CTQ261382:CTS261719 DDM261382:DDO261719 DNI261382:DNK261719 DXE261382:DXG261719 EHA261382:EHC261719 EQW261382:EQY261719 FAS261382:FAU261719 FKO261382:FKQ261719 FUK261382:FUM261719 GEG261382:GEI261719 GOC261382:GOE261719 GXY261382:GYA261719 HHU261382:HHW261719 HRQ261382:HRS261719 IBM261382:IBO261719 ILI261382:ILK261719 IVE261382:IVG261719 JFA261382:JFC261719 JOW261382:JOY261719 JYS261382:JYU261719 KIO261382:KIQ261719 KSK261382:KSM261719 LCG261382:LCI261719 LMC261382:LME261719 LVY261382:LWA261719 MFU261382:MFW261719 MPQ261382:MPS261719 MZM261382:MZO261719 NJI261382:NJK261719 NTE261382:NTG261719 ODA261382:ODC261719 OMW261382:OMY261719 OWS261382:OWU261719 PGO261382:PGQ261719 PQK261382:PQM261719 QAG261382:QAI261719 QKC261382:QKE261719 QTY261382:QUA261719 RDU261382:RDW261719 RNQ261382:RNS261719 RXM261382:RXO261719 SHI261382:SHK261719 SRE261382:SRG261719 TBA261382:TBC261719 TKW261382:TKY261719 TUS261382:TUU261719 UEO261382:UEQ261719 UOK261382:UOM261719 UYG261382:UYI261719 VIC261382:VIE261719 VRY261382:VSA261719 WBU261382:WBW261719 WLQ261382:WLS261719 WVM261382:WVO261719 E326918:G327255 JA326918:JC327255 SW326918:SY327255 ACS326918:ACU327255 AMO326918:AMQ327255 AWK326918:AWM327255 BGG326918:BGI327255 BQC326918:BQE327255 BZY326918:CAA327255 CJU326918:CJW327255 CTQ326918:CTS327255 DDM326918:DDO327255 DNI326918:DNK327255 DXE326918:DXG327255 EHA326918:EHC327255 EQW326918:EQY327255 FAS326918:FAU327255 FKO326918:FKQ327255 FUK326918:FUM327255 GEG326918:GEI327255 GOC326918:GOE327255 GXY326918:GYA327255 HHU326918:HHW327255 HRQ326918:HRS327255 IBM326918:IBO327255 ILI326918:ILK327255 IVE326918:IVG327255 JFA326918:JFC327255 JOW326918:JOY327255 JYS326918:JYU327255 KIO326918:KIQ327255 KSK326918:KSM327255 LCG326918:LCI327255 LMC326918:LME327255 LVY326918:LWA327255 MFU326918:MFW327255 MPQ326918:MPS327255 MZM326918:MZO327255 NJI326918:NJK327255 NTE326918:NTG327255 ODA326918:ODC327255 OMW326918:OMY327255 OWS326918:OWU327255 PGO326918:PGQ327255 PQK326918:PQM327255 QAG326918:QAI327255 QKC326918:QKE327255 QTY326918:QUA327255 RDU326918:RDW327255 RNQ326918:RNS327255 RXM326918:RXO327255 SHI326918:SHK327255 SRE326918:SRG327255 TBA326918:TBC327255 TKW326918:TKY327255 TUS326918:TUU327255 UEO326918:UEQ327255 UOK326918:UOM327255 UYG326918:UYI327255 VIC326918:VIE327255 VRY326918:VSA327255 WBU326918:WBW327255 WLQ326918:WLS327255 WVM326918:WVO327255 E392454:G392791 JA392454:JC392791 SW392454:SY392791 ACS392454:ACU392791 AMO392454:AMQ392791 AWK392454:AWM392791 BGG392454:BGI392791 BQC392454:BQE392791 BZY392454:CAA392791 CJU392454:CJW392791 CTQ392454:CTS392791 DDM392454:DDO392791 DNI392454:DNK392791 DXE392454:DXG392791 EHA392454:EHC392791 EQW392454:EQY392791 FAS392454:FAU392791 FKO392454:FKQ392791 FUK392454:FUM392791 GEG392454:GEI392791 GOC392454:GOE392791 GXY392454:GYA392791 HHU392454:HHW392791 HRQ392454:HRS392791 IBM392454:IBO392791 ILI392454:ILK392791 IVE392454:IVG392791 JFA392454:JFC392791 JOW392454:JOY392791 JYS392454:JYU392791 KIO392454:KIQ392791 KSK392454:KSM392791 LCG392454:LCI392791 LMC392454:LME392791 LVY392454:LWA392791 MFU392454:MFW392791 MPQ392454:MPS392791 MZM392454:MZO392791 NJI392454:NJK392791 NTE392454:NTG392791 ODA392454:ODC392791 OMW392454:OMY392791 OWS392454:OWU392791 PGO392454:PGQ392791 PQK392454:PQM392791 QAG392454:QAI392791 QKC392454:QKE392791 QTY392454:QUA392791 RDU392454:RDW392791 RNQ392454:RNS392791 RXM392454:RXO392791 SHI392454:SHK392791 SRE392454:SRG392791 TBA392454:TBC392791 TKW392454:TKY392791 TUS392454:TUU392791 UEO392454:UEQ392791 UOK392454:UOM392791 UYG392454:UYI392791 VIC392454:VIE392791 VRY392454:VSA392791 WBU392454:WBW392791 WLQ392454:WLS392791 WVM392454:WVO392791 E457990:G458327 JA457990:JC458327 SW457990:SY458327 ACS457990:ACU458327 AMO457990:AMQ458327 AWK457990:AWM458327 BGG457990:BGI458327 BQC457990:BQE458327 BZY457990:CAA458327 CJU457990:CJW458327 CTQ457990:CTS458327 DDM457990:DDO458327 DNI457990:DNK458327 DXE457990:DXG458327 EHA457990:EHC458327 EQW457990:EQY458327 FAS457990:FAU458327 FKO457990:FKQ458327 FUK457990:FUM458327 GEG457990:GEI458327 GOC457990:GOE458327 GXY457990:GYA458327 HHU457990:HHW458327 HRQ457990:HRS458327 IBM457990:IBO458327 ILI457990:ILK458327 IVE457990:IVG458327 JFA457990:JFC458327 JOW457990:JOY458327 JYS457990:JYU458327 KIO457990:KIQ458327 KSK457990:KSM458327 LCG457990:LCI458327 LMC457990:LME458327 LVY457990:LWA458327 MFU457990:MFW458327 MPQ457990:MPS458327 MZM457990:MZO458327 NJI457990:NJK458327 NTE457990:NTG458327 ODA457990:ODC458327 OMW457990:OMY458327 OWS457990:OWU458327 PGO457990:PGQ458327 PQK457990:PQM458327 QAG457990:QAI458327 QKC457990:QKE458327 QTY457990:QUA458327 RDU457990:RDW458327 RNQ457990:RNS458327 RXM457990:RXO458327 SHI457990:SHK458327 SRE457990:SRG458327 TBA457990:TBC458327 TKW457990:TKY458327 TUS457990:TUU458327 UEO457990:UEQ458327 UOK457990:UOM458327 UYG457990:UYI458327 VIC457990:VIE458327 VRY457990:VSA458327 WBU457990:WBW458327 WLQ457990:WLS458327 WVM457990:WVO458327 E523526:G523863 JA523526:JC523863 SW523526:SY523863 ACS523526:ACU523863 AMO523526:AMQ523863 AWK523526:AWM523863 BGG523526:BGI523863 BQC523526:BQE523863 BZY523526:CAA523863 CJU523526:CJW523863 CTQ523526:CTS523863 DDM523526:DDO523863 DNI523526:DNK523863 DXE523526:DXG523863 EHA523526:EHC523863 EQW523526:EQY523863 FAS523526:FAU523863 FKO523526:FKQ523863 FUK523526:FUM523863 GEG523526:GEI523863 GOC523526:GOE523863 GXY523526:GYA523863 HHU523526:HHW523863 HRQ523526:HRS523863 IBM523526:IBO523863 ILI523526:ILK523863 IVE523526:IVG523863 JFA523526:JFC523863 JOW523526:JOY523863 JYS523526:JYU523863 KIO523526:KIQ523863 KSK523526:KSM523863 LCG523526:LCI523863 LMC523526:LME523863 LVY523526:LWA523863 MFU523526:MFW523863 MPQ523526:MPS523863 MZM523526:MZO523863 NJI523526:NJK523863 NTE523526:NTG523863 ODA523526:ODC523863 OMW523526:OMY523863 OWS523526:OWU523863 PGO523526:PGQ523863 PQK523526:PQM523863 QAG523526:QAI523863 QKC523526:QKE523863 QTY523526:QUA523863 RDU523526:RDW523863 RNQ523526:RNS523863 RXM523526:RXO523863 SHI523526:SHK523863 SRE523526:SRG523863 TBA523526:TBC523863 TKW523526:TKY523863 TUS523526:TUU523863 UEO523526:UEQ523863 UOK523526:UOM523863 UYG523526:UYI523863 VIC523526:VIE523863 VRY523526:VSA523863 WBU523526:WBW523863 WLQ523526:WLS523863 WVM523526:WVO523863 E589062:G589399 JA589062:JC589399 SW589062:SY589399 ACS589062:ACU589399 AMO589062:AMQ589399 AWK589062:AWM589399 BGG589062:BGI589399 BQC589062:BQE589399 BZY589062:CAA589399 CJU589062:CJW589399 CTQ589062:CTS589399 DDM589062:DDO589399 DNI589062:DNK589399 DXE589062:DXG589399 EHA589062:EHC589399 EQW589062:EQY589399 FAS589062:FAU589399 FKO589062:FKQ589399 FUK589062:FUM589399 GEG589062:GEI589399 GOC589062:GOE589399 GXY589062:GYA589399 HHU589062:HHW589399 HRQ589062:HRS589399 IBM589062:IBO589399 ILI589062:ILK589399 IVE589062:IVG589399 JFA589062:JFC589399 JOW589062:JOY589399 JYS589062:JYU589399 KIO589062:KIQ589399 KSK589062:KSM589399 LCG589062:LCI589399 LMC589062:LME589399 LVY589062:LWA589399 MFU589062:MFW589399 MPQ589062:MPS589399 MZM589062:MZO589399 NJI589062:NJK589399 NTE589062:NTG589399 ODA589062:ODC589399 OMW589062:OMY589399 OWS589062:OWU589399 PGO589062:PGQ589399 PQK589062:PQM589399 QAG589062:QAI589399 QKC589062:QKE589399 QTY589062:QUA589399 RDU589062:RDW589399 RNQ589062:RNS589399 RXM589062:RXO589399 SHI589062:SHK589399 SRE589062:SRG589399 TBA589062:TBC589399 TKW589062:TKY589399 TUS589062:TUU589399 UEO589062:UEQ589399 UOK589062:UOM589399 UYG589062:UYI589399 VIC589062:VIE589399 VRY589062:VSA589399 WBU589062:WBW589399 WLQ589062:WLS589399 WVM589062:WVO589399 E654598:G654935 JA654598:JC654935 SW654598:SY654935 ACS654598:ACU654935 AMO654598:AMQ654935 AWK654598:AWM654935 BGG654598:BGI654935 BQC654598:BQE654935 BZY654598:CAA654935 CJU654598:CJW654935 CTQ654598:CTS654935 DDM654598:DDO654935 DNI654598:DNK654935 DXE654598:DXG654935 EHA654598:EHC654935 EQW654598:EQY654935 FAS654598:FAU654935 FKO654598:FKQ654935 FUK654598:FUM654935 GEG654598:GEI654935 GOC654598:GOE654935 GXY654598:GYA654935 HHU654598:HHW654935 HRQ654598:HRS654935 IBM654598:IBO654935 ILI654598:ILK654935 IVE654598:IVG654935 JFA654598:JFC654935 JOW654598:JOY654935 JYS654598:JYU654935 KIO654598:KIQ654935 KSK654598:KSM654935 LCG654598:LCI654935 LMC654598:LME654935 LVY654598:LWA654935 MFU654598:MFW654935 MPQ654598:MPS654935 MZM654598:MZO654935 NJI654598:NJK654935 NTE654598:NTG654935 ODA654598:ODC654935 OMW654598:OMY654935 OWS654598:OWU654935 PGO654598:PGQ654935 PQK654598:PQM654935 QAG654598:QAI654935 QKC654598:QKE654935 QTY654598:QUA654935 RDU654598:RDW654935 RNQ654598:RNS654935 RXM654598:RXO654935 SHI654598:SHK654935 SRE654598:SRG654935 TBA654598:TBC654935 TKW654598:TKY654935 TUS654598:TUU654935 UEO654598:UEQ654935 UOK654598:UOM654935 UYG654598:UYI654935 VIC654598:VIE654935 VRY654598:VSA654935 WBU654598:WBW654935 WLQ654598:WLS654935 WVM654598:WVO654935 E720134:G720471 JA720134:JC720471 SW720134:SY720471 ACS720134:ACU720471 AMO720134:AMQ720471 AWK720134:AWM720471 BGG720134:BGI720471 BQC720134:BQE720471 BZY720134:CAA720471 CJU720134:CJW720471 CTQ720134:CTS720471 DDM720134:DDO720471 DNI720134:DNK720471 DXE720134:DXG720471 EHA720134:EHC720471 EQW720134:EQY720471 FAS720134:FAU720471 FKO720134:FKQ720471 FUK720134:FUM720471 GEG720134:GEI720471 GOC720134:GOE720471 GXY720134:GYA720471 HHU720134:HHW720471 HRQ720134:HRS720471 IBM720134:IBO720471 ILI720134:ILK720471 IVE720134:IVG720471 JFA720134:JFC720471 JOW720134:JOY720471 JYS720134:JYU720471 KIO720134:KIQ720471 KSK720134:KSM720471 LCG720134:LCI720471 LMC720134:LME720471 LVY720134:LWA720471 MFU720134:MFW720471 MPQ720134:MPS720471 MZM720134:MZO720471 NJI720134:NJK720471 NTE720134:NTG720471 ODA720134:ODC720471 OMW720134:OMY720471 OWS720134:OWU720471 PGO720134:PGQ720471 PQK720134:PQM720471 QAG720134:QAI720471 QKC720134:QKE720471 QTY720134:QUA720471 RDU720134:RDW720471 RNQ720134:RNS720471 RXM720134:RXO720471 SHI720134:SHK720471 SRE720134:SRG720471 TBA720134:TBC720471 TKW720134:TKY720471 TUS720134:TUU720471 UEO720134:UEQ720471 UOK720134:UOM720471 UYG720134:UYI720471 VIC720134:VIE720471 VRY720134:VSA720471 WBU720134:WBW720471 WLQ720134:WLS720471 WVM720134:WVO720471 E785670:G786007 JA785670:JC786007 SW785670:SY786007 ACS785670:ACU786007 AMO785670:AMQ786007 AWK785670:AWM786007 BGG785670:BGI786007 BQC785670:BQE786007 BZY785670:CAA786007 CJU785670:CJW786007 CTQ785670:CTS786007 DDM785670:DDO786007 DNI785670:DNK786007 DXE785670:DXG786007 EHA785670:EHC786007 EQW785670:EQY786007 FAS785670:FAU786007 FKO785670:FKQ786007 FUK785670:FUM786007 GEG785670:GEI786007 GOC785670:GOE786007 GXY785670:GYA786007 HHU785670:HHW786007 HRQ785670:HRS786007 IBM785670:IBO786007 ILI785670:ILK786007 IVE785670:IVG786007 JFA785670:JFC786007 JOW785670:JOY786007 JYS785670:JYU786007 KIO785670:KIQ786007 KSK785670:KSM786007 LCG785670:LCI786007 LMC785670:LME786007 LVY785670:LWA786007 MFU785670:MFW786007 MPQ785670:MPS786007 MZM785670:MZO786007 NJI785670:NJK786007 NTE785670:NTG786007 ODA785670:ODC786007 OMW785670:OMY786007 OWS785670:OWU786007 PGO785670:PGQ786007 PQK785670:PQM786007 QAG785670:QAI786007 QKC785670:QKE786007 QTY785670:QUA786007 RDU785670:RDW786007 RNQ785670:RNS786007 RXM785670:RXO786007 SHI785670:SHK786007 SRE785670:SRG786007 TBA785670:TBC786007 TKW785670:TKY786007 TUS785670:TUU786007 UEO785670:UEQ786007 UOK785670:UOM786007 UYG785670:UYI786007 VIC785670:VIE786007 VRY785670:VSA786007 WBU785670:WBW786007 WLQ785670:WLS786007 WVM785670:WVO786007 E851206:G851543 JA851206:JC851543 SW851206:SY851543 ACS851206:ACU851543 AMO851206:AMQ851543 AWK851206:AWM851543 BGG851206:BGI851543 BQC851206:BQE851543 BZY851206:CAA851543 CJU851206:CJW851543 CTQ851206:CTS851543 DDM851206:DDO851543 DNI851206:DNK851543 DXE851206:DXG851543 EHA851206:EHC851543 EQW851206:EQY851543 FAS851206:FAU851543 FKO851206:FKQ851543 FUK851206:FUM851543 GEG851206:GEI851543 GOC851206:GOE851543 GXY851206:GYA851543 HHU851206:HHW851543 HRQ851206:HRS851543 IBM851206:IBO851543 ILI851206:ILK851543 IVE851206:IVG851543 JFA851206:JFC851543 JOW851206:JOY851543 JYS851206:JYU851543 KIO851206:KIQ851543 KSK851206:KSM851543 LCG851206:LCI851543 LMC851206:LME851543 LVY851206:LWA851543 MFU851206:MFW851543 MPQ851206:MPS851543 MZM851206:MZO851543 NJI851206:NJK851543 NTE851206:NTG851543 ODA851206:ODC851543 OMW851206:OMY851543 OWS851206:OWU851543 PGO851206:PGQ851543 PQK851206:PQM851543 QAG851206:QAI851543 QKC851206:QKE851543 QTY851206:QUA851543 RDU851206:RDW851543 RNQ851206:RNS851543 RXM851206:RXO851543 SHI851206:SHK851543 SRE851206:SRG851543 TBA851206:TBC851543 TKW851206:TKY851543 TUS851206:TUU851543 UEO851206:UEQ851543 UOK851206:UOM851543 UYG851206:UYI851543 VIC851206:VIE851543 VRY851206:VSA851543 WBU851206:WBW851543 WLQ851206:WLS851543 WVM851206:WVO851543 E916742:G917079 JA916742:JC917079 SW916742:SY917079 ACS916742:ACU917079 AMO916742:AMQ917079 AWK916742:AWM917079 BGG916742:BGI917079 BQC916742:BQE917079 BZY916742:CAA917079 CJU916742:CJW917079 CTQ916742:CTS917079 DDM916742:DDO917079 DNI916742:DNK917079 DXE916742:DXG917079 EHA916742:EHC917079 EQW916742:EQY917079 FAS916742:FAU917079 FKO916742:FKQ917079 FUK916742:FUM917079 GEG916742:GEI917079 GOC916742:GOE917079 GXY916742:GYA917079 HHU916742:HHW917079 HRQ916742:HRS917079 IBM916742:IBO917079 ILI916742:ILK917079 IVE916742:IVG917079 JFA916742:JFC917079 JOW916742:JOY917079 JYS916742:JYU917079 KIO916742:KIQ917079 KSK916742:KSM917079 LCG916742:LCI917079 LMC916742:LME917079 LVY916742:LWA917079 MFU916742:MFW917079 MPQ916742:MPS917079 MZM916742:MZO917079 NJI916742:NJK917079 NTE916742:NTG917079 ODA916742:ODC917079 OMW916742:OMY917079 OWS916742:OWU917079 PGO916742:PGQ917079 PQK916742:PQM917079 QAG916742:QAI917079 QKC916742:QKE917079 QTY916742:QUA917079 RDU916742:RDW917079 RNQ916742:RNS917079 RXM916742:RXO917079 SHI916742:SHK917079 SRE916742:SRG917079 TBA916742:TBC917079 TKW916742:TKY917079 TUS916742:TUU917079 UEO916742:UEQ917079 UOK916742:UOM917079 UYG916742:UYI917079 VIC916742:VIE917079 VRY916742:VSA917079 WBU916742:WBW917079 WLQ916742:WLS917079 WVM916742:WVO917079 E982278:G982615 JA982278:JC982615 SW982278:SY982615 ACS982278:ACU982615 AMO982278:AMQ982615 AWK982278:AWM982615 BGG982278:BGI982615 BQC982278:BQE982615 BZY982278:CAA982615 CJU982278:CJW982615 CTQ982278:CTS982615 DDM982278:DDO982615 DNI982278:DNK982615 DXE982278:DXG982615 EHA982278:EHC982615 EQW982278:EQY982615 FAS982278:FAU982615 FKO982278:FKQ982615 FUK982278:FUM982615 GEG982278:GEI982615 GOC982278:GOE982615 GXY982278:GYA982615 HHU982278:HHW982615 HRQ982278:HRS982615 IBM982278:IBO982615 ILI982278:ILK982615 IVE982278:IVG982615 JFA982278:JFC982615 JOW982278:JOY982615 JYS982278:JYU982615 KIO982278:KIQ982615 KSK982278:KSM982615 LCG982278:LCI982615 LMC982278:LME982615 LVY982278:LWA982615 MFU982278:MFW982615 MPQ982278:MPS982615 MZM982278:MZO982615 NJI982278:NJK982615 NTE982278:NTG982615 ODA982278:ODC982615 OMW982278:OMY982615 OWS982278:OWU982615 PGO982278:PGQ982615 PQK982278:PQM982615 QAG982278:QAI982615 QKC982278:QKE982615 QTY982278:QUA982615 RDU982278:RDW982615 RNQ982278:RNS982615 RXM982278:RXO982615 SHI982278:SHK982615 SRE982278:SRG982615 TBA982278:TBC982615 TKW982278:TKY982615 TUS982278:TUU982615 UEO982278:UEQ982615 UOK982278:UOM982615 UYG982278:UYI982615 VIC982278:VIE982615 VRY982278:VSA982615 WBU982278:WBW982615 WLQ982278:WLS982615 WVM982278:WVO982615 C88:D88"/>
    <dataValidation type="list" allowBlank="1" showInputMessage="1" showErrorMessage="1" sqref="K3:K86 JG3:JG86 TC3:TC86 ACY3:ACY86 AMU3:AMU86 AWQ3:AWQ86 BGM3:BGM86 BQI3:BQI86 CAE3:CAE86 CKA3:CKA86 CTW3:CTW86 DDS3:DDS86 DNO3:DNO86 DXK3:DXK86 EHG3:EHG86 ERC3:ERC86 FAY3:FAY86 FKU3:FKU86 FUQ3:FUQ86 GEM3:GEM86 GOI3:GOI86 GYE3:GYE86 HIA3:HIA86 HRW3:HRW86 IBS3:IBS86 ILO3:ILO86 IVK3:IVK86 JFG3:JFG86 JPC3:JPC86 JYY3:JYY86 KIU3:KIU86 KSQ3:KSQ86 LCM3:LCM86 LMI3:LMI86 LWE3:LWE86 MGA3:MGA86 MPW3:MPW86 MZS3:MZS86 NJO3:NJO86 NTK3:NTK86 ODG3:ODG86 ONC3:ONC86 OWY3:OWY86 PGU3:PGU86 PQQ3:PQQ86 QAM3:QAM86 QKI3:QKI86 QUE3:QUE86 REA3:REA86 RNW3:RNW86 RXS3:RXS86 SHO3:SHO86 SRK3:SRK86 TBG3:TBG86 TLC3:TLC86 TUY3:TUY86 UEU3:UEU86 UOQ3:UOQ86 UYM3:UYM86 VII3:VII86 VSE3:VSE86 WCA3:WCA86 WLW3:WLW86 WVS3:WVS86 K64774:K65111 JG64774:JG65111 TC64774:TC65111 ACY64774:ACY65111 AMU64774:AMU65111 AWQ64774:AWQ65111 BGM64774:BGM65111 BQI64774:BQI65111 CAE64774:CAE65111 CKA64774:CKA65111 CTW64774:CTW65111 DDS64774:DDS65111 DNO64774:DNO65111 DXK64774:DXK65111 EHG64774:EHG65111 ERC64774:ERC65111 FAY64774:FAY65111 FKU64774:FKU65111 FUQ64774:FUQ65111 GEM64774:GEM65111 GOI64774:GOI65111 GYE64774:GYE65111 HIA64774:HIA65111 HRW64774:HRW65111 IBS64774:IBS65111 ILO64774:ILO65111 IVK64774:IVK65111 JFG64774:JFG65111 JPC64774:JPC65111 JYY64774:JYY65111 KIU64774:KIU65111 KSQ64774:KSQ65111 LCM64774:LCM65111 LMI64774:LMI65111 LWE64774:LWE65111 MGA64774:MGA65111 MPW64774:MPW65111 MZS64774:MZS65111 NJO64774:NJO65111 NTK64774:NTK65111 ODG64774:ODG65111 ONC64774:ONC65111 OWY64774:OWY65111 PGU64774:PGU65111 PQQ64774:PQQ65111 QAM64774:QAM65111 QKI64774:QKI65111 QUE64774:QUE65111 REA64774:REA65111 RNW64774:RNW65111 RXS64774:RXS65111 SHO64774:SHO65111 SRK64774:SRK65111 TBG64774:TBG65111 TLC64774:TLC65111 TUY64774:TUY65111 UEU64774:UEU65111 UOQ64774:UOQ65111 UYM64774:UYM65111 VII64774:VII65111 VSE64774:VSE65111 WCA64774:WCA65111 WLW64774:WLW65111 WVS64774:WVS65111 K130310:K130647 JG130310:JG130647 TC130310:TC130647 ACY130310:ACY130647 AMU130310:AMU130647 AWQ130310:AWQ130647 BGM130310:BGM130647 BQI130310:BQI130647 CAE130310:CAE130647 CKA130310:CKA130647 CTW130310:CTW130647 DDS130310:DDS130647 DNO130310:DNO130647 DXK130310:DXK130647 EHG130310:EHG130647 ERC130310:ERC130647 FAY130310:FAY130647 FKU130310:FKU130647 FUQ130310:FUQ130647 GEM130310:GEM130647 GOI130310:GOI130647 GYE130310:GYE130647 HIA130310:HIA130647 HRW130310:HRW130647 IBS130310:IBS130647 ILO130310:ILO130647 IVK130310:IVK130647 JFG130310:JFG130647 JPC130310:JPC130647 JYY130310:JYY130647 KIU130310:KIU130647 KSQ130310:KSQ130647 LCM130310:LCM130647 LMI130310:LMI130647 LWE130310:LWE130647 MGA130310:MGA130647 MPW130310:MPW130647 MZS130310:MZS130647 NJO130310:NJO130647 NTK130310:NTK130647 ODG130310:ODG130647 ONC130310:ONC130647 OWY130310:OWY130647 PGU130310:PGU130647 PQQ130310:PQQ130647 QAM130310:QAM130647 QKI130310:QKI130647 QUE130310:QUE130647 REA130310:REA130647 RNW130310:RNW130647 RXS130310:RXS130647 SHO130310:SHO130647 SRK130310:SRK130647 TBG130310:TBG130647 TLC130310:TLC130647 TUY130310:TUY130647 UEU130310:UEU130647 UOQ130310:UOQ130647 UYM130310:UYM130647 VII130310:VII130647 VSE130310:VSE130647 WCA130310:WCA130647 WLW130310:WLW130647 WVS130310:WVS130647 K195846:K196183 JG195846:JG196183 TC195846:TC196183 ACY195846:ACY196183 AMU195846:AMU196183 AWQ195846:AWQ196183 BGM195846:BGM196183 BQI195846:BQI196183 CAE195846:CAE196183 CKA195846:CKA196183 CTW195846:CTW196183 DDS195846:DDS196183 DNO195846:DNO196183 DXK195846:DXK196183 EHG195846:EHG196183 ERC195846:ERC196183 FAY195846:FAY196183 FKU195846:FKU196183 FUQ195846:FUQ196183 GEM195846:GEM196183 GOI195846:GOI196183 GYE195846:GYE196183 HIA195846:HIA196183 HRW195846:HRW196183 IBS195846:IBS196183 ILO195846:ILO196183 IVK195846:IVK196183 JFG195846:JFG196183 JPC195846:JPC196183 JYY195846:JYY196183 KIU195846:KIU196183 KSQ195846:KSQ196183 LCM195846:LCM196183 LMI195846:LMI196183 LWE195846:LWE196183 MGA195846:MGA196183 MPW195846:MPW196183 MZS195846:MZS196183 NJO195846:NJO196183 NTK195846:NTK196183 ODG195846:ODG196183 ONC195846:ONC196183 OWY195846:OWY196183 PGU195846:PGU196183 PQQ195846:PQQ196183 QAM195846:QAM196183 QKI195846:QKI196183 QUE195846:QUE196183 REA195846:REA196183 RNW195846:RNW196183 RXS195846:RXS196183 SHO195846:SHO196183 SRK195846:SRK196183 TBG195846:TBG196183 TLC195846:TLC196183 TUY195846:TUY196183 UEU195846:UEU196183 UOQ195846:UOQ196183 UYM195846:UYM196183 VII195846:VII196183 VSE195846:VSE196183 WCA195846:WCA196183 WLW195846:WLW196183 WVS195846:WVS196183 K261382:K261719 JG261382:JG261719 TC261382:TC261719 ACY261382:ACY261719 AMU261382:AMU261719 AWQ261382:AWQ261719 BGM261382:BGM261719 BQI261382:BQI261719 CAE261382:CAE261719 CKA261382:CKA261719 CTW261382:CTW261719 DDS261382:DDS261719 DNO261382:DNO261719 DXK261382:DXK261719 EHG261382:EHG261719 ERC261382:ERC261719 FAY261382:FAY261719 FKU261382:FKU261719 FUQ261382:FUQ261719 GEM261382:GEM261719 GOI261382:GOI261719 GYE261382:GYE261719 HIA261382:HIA261719 HRW261382:HRW261719 IBS261382:IBS261719 ILO261382:ILO261719 IVK261382:IVK261719 JFG261382:JFG261719 JPC261382:JPC261719 JYY261382:JYY261719 KIU261382:KIU261719 KSQ261382:KSQ261719 LCM261382:LCM261719 LMI261382:LMI261719 LWE261382:LWE261719 MGA261382:MGA261719 MPW261382:MPW261719 MZS261382:MZS261719 NJO261382:NJO261719 NTK261382:NTK261719 ODG261382:ODG261719 ONC261382:ONC261719 OWY261382:OWY261719 PGU261382:PGU261719 PQQ261382:PQQ261719 QAM261382:QAM261719 QKI261382:QKI261719 QUE261382:QUE261719 REA261382:REA261719 RNW261382:RNW261719 RXS261382:RXS261719 SHO261382:SHO261719 SRK261382:SRK261719 TBG261382:TBG261719 TLC261382:TLC261719 TUY261382:TUY261719 UEU261382:UEU261719 UOQ261382:UOQ261719 UYM261382:UYM261719 VII261382:VII261719 VSE261382:VSE261719 WCA261382:WCA261719 WLW261382:WLW261719 WVS261382:WVS261719 K326918:K327255 JG326918:JG327255 TC326918:TC327255 ACY326918:ACY327255 AMU326918:AMU327255 AWQ326918:AWQ327255 BGM326918:BGM327255 BQI326918:BQI327255 CAE326918:CAE327255 CKA326918:CKA327255 CTW326918:CTW327255 DDS326918:DDS327255 DNO326918:DNO327255 DXK326918:DXK327255 EHG326918:EHG327255 ERC326918:ERC327255 FAY326918:FAY327255 FKU326918:FKU327255 FUQ326918:FUQ327255 GEM326918:GEM327255 GOI326918:GOI327255 GYE326918:GYE327255 HIA326918:HIA327255 HRW326918:HRW327255 IBS326918:IBS327255 ILO326918:ILO327255 IVK326918:IVK327255 JFG326918:JFG327255 JPC326918:JPC327255 JYY326918:JYY327255 KIU326918:KIU327255 KSQ326918:KSQ327255 LCM326918:LCM327255 LMI326918:LMI327255 LWE326918:LWE327255 MGA326918:MGA327255 MPW326918:MPW327255 MZS326918:MZS327255 NJO326918:NJO327255 NTK326918:NTK327255 ODG326918:ODG327255 ONC326918:ONC327255 OWY326918:OWY327255 PGU326918:PGU327255 PQQ326918:PQQ327255 QAM326918:QAM327255 QKI326918:QKI327255 QUE326918:QUE327255 REA326918:REA327255 RNW326918:RNW327255 RXS326918:RXS327255 SHO326918:SHO327255 SRK326918:SRK327255 TBG326918:TBG327255 TLC326918:TLC327255 TUY326918:TUY327255 UEU326918:UEU327255 UOQ326918:UOQ327255 UYM326918:UYM327255 VII326918:VII327255 VSE326918:VSE327255 WCA326918:WCA327255 WLW326918:WLW327255 WVS326918:WVS327255 K392454:K392791 JG392454:JG392791 TC392454:TC392791 ACY392454:ACY392791 AMU392454:AMU392791 AWQ392454:AWQ392791 BGM392454:BGM392791 BQI392454:BQI392791 CAE392454:CAE392791 CKA392454:CKA392791 CTW392454:CTW392791 DDS392454:DDS392791 DNO392454:DNO392791 DXK392454:DXK392791 EHG392454:EHG392791 ERC392454:ERC392791 FAY392454:FAY392791 FKU392454:FKU392791 FUQ392454:FUQ392791 GEM392454:GEM392791 GOI392454:GOI392791 GYE392454:GYE392791 HIA392454:HIA392791 HRW392454:HRW392791 IBS392454:IBS392791 ILO392454:ILO392791 IVK392454:IVK392791 JFG392454:JFG392791 JPC392454:JPC392791 JYY392454:JYY392791 KIU392454:KIU392791 KSQ392454:KSQ392791 LCM392454:LCM392791 LMI392454:LMI392791 LWE392454:LWE392791 MGA392454:MGA392791 MPW392454:MPW392791 MZS392454:MZS392791 NJO392454:NJO392791 NTK392454:NTK392791 ODG392454:ODG392791 ONC392454:ONC392791 OWY392454:OWY392791 PGU392454:PGU392791 PQQ392454:PQQ392791 QAM392454:QAM392791 QKI392454:QKI392791 QUE392454:QUE392791 REA392454:REA392791 RNW392454:RNW392791 RXS392454:RXS392791 SHO392454:SHO392791 SRK392454:SRK392791 TBG392454:TBG392791 TLC392454:TLC392791 TUY392454:TUY392791 UEU392454:UEU392791 UOQ392454:UOQ392791 UYM392454:UYM392791 VII392454:VII392791 VSE392454:VSE392791 WCA392454:WCA392791 WLW392454:WLW392791 WVS392454:WVS392791 K457990:K458327 JG457990:JG458327 TC457990:TC458327 ACY457990:ACY458327 AMU457990:AMU458327 AWQ457990:AWQ458327 BGM457990:BGM458327 BQI457990:BQI458327 CAE457990:CAE458327 CKA457990:CKA458327 CTW457990:CTW458327 DDS457990:DDS458327 DNO457990:DNO458327 DXK457990:DXK458327 EHG457990:EHG458327 ERC457990:ERC458327 FAY457990:FAY458327 FKU457990:FKU458327 FUQ457990:FUQ458327 GEM457990:GEM458327 GOI457990:GOI458327 GYE457990:GYE458327 HIA457990:HIA458327 HRW457990:HRW458327 IBS457990:IBS458327 ILO457990:ILO458327 IVK457990:IVK458327 JFG457990:JFG458327 JPC457990:JPC458327 JYY457990:JYY458327 KIU457990:KIU458327 KSQ457990:KSQ458327 LCM457990:LCM458327 LMI457990:LMI458327 LWE457990:LWE458327 MGA457990:MGA458327 MPW457990:MPW458327 MZS457990:MZS458327 NJO457990:NJO458327 NTK457990:NTK458327 ODG457990:ODG458327 ONC457990:ONC458327 OWY457990:OWY458327 PGU457990:PGU458327 PQQ457990:PQQ458327 QAM457990:QAM458327 QKI457990:QKI458327 QUE457990:QUE458327 REA457990:REA458327 RNW457990:RNW458327 RXS457990:RXS458327 SHO457990:SHO458327 SRK457990:SRK458327 TBG457990:TBG458327 TLC457990:TLC458327 TUY457990:TUY458327 UEU457990:UEU458327 UOQ457990:UOQ458327 UYM457990:UYM458327 VII457990:VII458327 VSE457990:VSE458327 WCA457990:WCA458327 WLW457990:WLW458327 WVS457990:WVS458327 K523526:K523863 JG523526:JG523863 TC523526:TC523863 ACY523526:ACY523863 AMU523526:AMU523863 AWQ523526:AWQ523863 BGM523526:BGM523863 BQI523526:BQI523863 CAE523526:CAE523863 CKA523526:CKA523863 CTW523526:CTW523863 DDS523526:DDS523863 DNO523526:DNO523863 DXK523526:DXK523863 EHG523526:EHG523863 ERC523526:ERC523863 FAY523526:FAY523863 FKU523526:FKU523863 FUQ523526:FUQ523863 GEM523526:GEM523863 GOI523526:GOI523863 GYE523526:GYE523863 HIA523526:HIA523863 HRW523526:HRW523863 IBS523526:IBS523863 ILO523526:ILO523863 IVK523526:IVK523863 JFG523526:JFG523863 JPC523526:JPC523863 JYY523526:JYY523863 KIU523526:KIU523863 KSQ523526:KSQ523863 LCM523526:LCM523863 LMI523526:LMI523863 LWE523526:LWE523863 MGA523526:MGA523863 MPW523526:MPW523863 MZS523526:MZS523863 NJO523526:NJO523863 NTK523526:NTK523863 ODG523526:ODG523863 ONC523526:ONC523863 OWY523526:OWY523863 PGU523526:PGU523863 PQQ523526:PQQ523863 QAM523526:QAM523863 QKI523526:QKI523863 QUE523526:QUE523863 REA523526:REA523863 RNW523526:RNW523863 RXS523526:RXS523863 SHO523526:SHO523863 SRK523526:SRK523863 TBG523526:TBG523863 TLC523526:TLC523863 TUY523526:TUY523863 UEU523526:UEU523863 UOQ523526:UOQ523863 UYM523526:UYM523863 VII523526:VII523863 VSE523526:VSE523863 WCA523526:WCA523863 WLW523526:WLW523863 WVS523526:WVS523863 K589062:K589399 JG589062:JG589399 TC589062:TC589399 ACY589062:ACY589399 AMU589062:AMU589399 AWQ589062:AWQ589399 BGM589062:BGM589399 BQI589062:BQI589399 CAE589062:CAE589399 CKA589062:CKA589399 CTW589062:CTW589399 DDS589062:DDS589399 DNO589062:DNO589399 DXK589062:DXK589399 EHG589062:EHG589399 ERC589062:ERC589399 FAY589062:FAY589399 FKU589062:FKU589399 FUQ589062:FUQ589399 GEM589062:GEM589399 GOI589062:GOI589399 GYE589062:GYE589399 HIA589062:HIA589399 HRW589062:HRW589399 IBS589062:IBS589399 ILO589062:ILO589399 IVK589062:IVK589399 JFG589062:JFG589399 JPC589062:JPC589399 JYY589062:JYY589399 KIU589062:KIU589399 KSQ589062:KSQ589399 LCM589062:LCM589399 LMI589062:LMI589399 LWE589062:LWE589399 MGA589062:MGA589399 MPW589062:MPW589399 MZS589062:MZS589399 NJO589062:NJO589399 NTK589062:NTK589399 ODG589062:ODG589399 ONC589062:ONC589399 OWY589062:OWY589399 PGU589062:PGU589399 PQQ589062:PQQ589399 QAM589062:QAM589399 QKI589062:QKI589399 QUE589062:QUE589399 REA589062:REA589399 RNW589062:RNW589399 RXS589062:RXS589399 SHO589062:SHO589399 SRK589062:SRK589399 TBG589062:TBG589399 TLC589062:TLC589399 TUY589062:TUY589399 UEU589062:UEU589399 UOQ589062:UOQ589399 UYM589062:UYM589399 VII589062:VII589399 VSE589062:VSE589399 WCA589062:WCA589399 WLW589062:WLW589399 WVS589062:WVS589399 K654598:K654935 JG654598:JG654935 TC654598:TC654935 ACY654598:ACY654935 AMU654598:AMU654935 AWQ654598:AWQ654935 BGM654598:BGM654935 BQI654598:BQI654935 CAE654598:CAE654935 CKA654598:CKA654935 CTW654598:CTW654935 DDS654598:DDS654935 DNO654598:DNO654935 DXK654598:DXK654935 EHG654598:EHG654935 ERC654598:ERC654935 FAY654598:FAY654935 FKU654598:FKU654935 FUQ654598:FUQ654935 GEM654598:GEM654935 GOI654598:GOI654935 GYE654598:GYE654935 HIA654598:HIA654935 HRW654598:HRW654935 IBS654598:IBS654935 ILO654598:ILO654935 IVK654598:IVK654935 JFG654598:JFG654935 JPC654598:JPC654935 JYY654598:JYY654935 KIU654598:KIU654935 KSQ654598:KSQ654935 LCM654598:LCM654935 LMI654598:LMI654935 LWE654598:LWE654935 MGA654598:MGA654935 MPW654598:MPW654935 MZS654598:MZS654935 NJO654598:NJO654935 NTK654598:NTK654935 ODG654598:ODG654935 ONC654598:ONC654935 OWY654598:OWY654935 PGU654598:PGU654935 PQQ654598:PQQ654935 QAM654598:QAM654935 QKI654598:QKI654935 QUE654598:QUE654935 REA654598:REA654935 RNW654598:RNW654935 RXS654598:RXS654935 SHO654598:SHO654935 SRK654598:SRK654935 TBG654598:TBG654935 TLC654598:TLC654935 TUY654598:TUY654935 UEU654598:UEU654935 UOQ654598:UOQ654935 UYM654598:UYM654935 VII654598:VII654935 VSE654598:VSE654935 WCA654598:WCA654935 WLW654598:WLW654935 WVS654598:WVS654935 K720134:K720471 JG720134:JG720471 TC720134:TC720471 ACY720134:ACY720471 AMU720134:AMU720471 AWQ720134:AWQ720471 BGM720134:BGM720471 BQI720134:BQI720471 CAE720134:CAE720471 CKA720134:CKA720471 CTW720134:CTW720471 DDS720134:DDS720471 DNO720134:DNO720471 DXK720134:DXK720471 EHG720134:EHG720471 ERC720134:ERC720471 FAY720134:FAY720471 FKU720134:FKU720471 FUQ720134:FUQ720471 GEM720134:GEM720471 GOI720134:GOI720471 GYE720134:GYE720471 HIA720134:HIA720471 HRW720134:HRW720471 IBS720134:IBS720471 ILO720134:ILO720471 IVK720134:IVK720471 JFG720134:JFG720471 JPC720134:JPC720471 JYY720134:JYY720471 KIU720134:KIU720471 KSQ720134:KSQ720471 LCM720134:LCM720471 LMI720134:LMI720471 LWE720134:LWE720471 MGA720134:MGA720471 MPW720134:MPW720471 MZS720134:MZS720471 NJO720134:NJO720471 NTK720134:NTK720471 ODG720134:ODG720471 ONC720134:ONC720471 OWY720134:OWY720471 PGU720134:PGU720471 PQQ720134:PQQ720471 QAM720134:QAM720471 QKI720134:QKI720471 QUE720134:QUE720471 REA720134:REA720471 RNW720134:RNW720471 RXS720134:RXS720471 SHO720134:SHO720471 SRK720134:SRK720471 TBG720134:TBG720471 TLC720134:TLC720471 TUY720134:TUY720471 UEU720134:UEU720471 UOQ720134:UOQ720471 UYM720134:UYM720471 VII720134:VII720471 VSE720134:VSE720471 WCA720134:WCA720471 WLW720134:WLW720471 WVS720134:WVS720471 K785670:K786007 JG785670:JG786007 TC785670:TC786007 ACY785670:ACY786007 AMU785670:AMU786007 AWQ785670:AWQ786007 BGM785670:BGM786007 BQI785670:BQI786007 CAE785670:CAE786007 CKA785670:CKA786007 CTW785670:CTW786007 DDS785670:DDS786007 DNO785670:DNO786007 DXK785670:DXK786007 EHG785670:EHG786007 ERC785670:ERC786007 FAY785670:FAY786007 FKU785670:FKU786007 FUQ785670:FUQ786007 GEM785670:GEM786007 GOI785670:GOI786007 GYE785670:GYE786007 HIA785670:HIA786007 HRW785670:HRW786007 IBS785670:IBS786007 ILO785670:ILO786007 IVK785670:IVK786007 JFG785670:JFG786007 JPC785670:JPC786007 JYY785670:JYY786007 KIU785670:KIU786007 KSQ785670:KSQ786007 LCM785670:LCM786007 LMI785670:LMI786007 LWE785670:LWE786007 MGA785670:MGA786007 MPW785670:MPW786007 MZS785670:MZS786007 NJO785670:NJO786007 NTK785670:NTK786007 ODG785670:ODG786007 ONC785670:ONC786007 OWY785670:OWY786007 PGU785670:PGU786007 PQQ785670:PQQ786007 QAM785670:QAM786007 QKI785670:QKI786007 QUE785670:QUE786007 REA785670:REA786007 RNW785670:RNW786007 RXS785670:RXS786007 SHO785670:SHO786007 SRK785670:SRK786007 TBG785670:TBG786007 TLC785670:TLC786007 TUY785670:TUY786007 UEU785670:UEU786007 UOQ785670:UOQ786007 UYM785670:UYM786007 VII785670:VII786007 VSE785670:VSE786007 WCA785670:WCA786007 WLW785670:WLW786007 WVS785670:WVS786007 K851206:K851543 JG851206:JG851543 TC851206:TC851543 ACY851206:ACY851543 AMU851206:AMU851543 AWQ851206:AWQ851543 BGM851206:BGM851543 BQI851206:BQI851543 CAE851206:CAE851543 CKA851206:CKA851543 CTW851206:CTW851543 DDS851206:DDS851543 DNO851206:DNO851543 DXK851206:DXK851543 EHG851206:EHG851543 ERC851206:ERC851543 FAY851206:FAY851543 FKU851206:FKU851543 FUQ851206:FUQ851543 GEM851206:GEM851543 GOI851206:GOI851543 GYE851206:GYE851543 HIA851206:HIA851543 HRW851206:HRW851543 IBS851206:IBS851543 ILO851206:ILO851543 IVK851206:IVK851543 JFG851206:JFG851543 JPC851206:JPC851543 JYY851206:JYY851543 KIU851206:KIU851543 KSQ851206:KSQ851543 LCM851206:LCM851543 LMI851206:LMI851543 LWE851206:LWE851543 MGA851206:MGA851543 MPW851206:MPW851543 MZS851206:MZS851543 NJO851206:NJO851543 NTK851206:NTK851543 ODG851206:ODG851543 ONC851206:ONC851543 OWY851206:OWY851543 PGU851206:PGU851543 PQQ851206:PQQ851543 QAM851206:QAM851543 QKI851206:QKI851543 QUE851206:QUE851543 REA851206:REA851543 RNW851206:RNW851543 RXS851206:RXS851543 SHO851206:SHO851543 SRK851206:SRK851543 TBG851206:TBG851543 TLC851206:TLC851543 TUY851206:TUY851543 UEU851206:UEU851543 UOQ851206:UOQ851543 UYM851206:UYM851543 VII851206:VII851543 VSE851206:VSE851543 WCA851206:WCA851543 WLW851206:WLW851543 WVS851206:WVS851543 K916742:K917079 JG916742:JG917079 TC916742:TC917079 ACY916742:ACY917079 AMU916742:AMU917079 AWQ916742:AWQ917079 BGM916742:BGM917079 BQI916742:BQI917079 CAE916742:CAE917079 CKA916742:CKA917079 CTW916742:CTW917079 DDS916742:DDS917079 DNO916742:DNO917079 DXK916742:DXK917079 EHG916742:EHG917079 ERC916742:ERC917079 FAY916742:FAY917079 FKU916742:FKU917079 FUQ916742:FUQ917079 GEM916742:GEM917079 GOI916742:GOI917079 GYE916742:GYE917079 HIA916742:HIA917079 HRW916742:HRW917079 IBS916742:IBS917079 ILO916742:ILO917079 IVK916742:IVK917079 JFG916742:JFG917079 JPC916742:JPC917079 JYY916742:JYY917079 KIU916742:KIU917079 KSQ916742:KSQ917079 LCM916742:LCM917079 LMI916742:LMI917079 LWE916742:LWE917079 MGA916742:MGA917079 MPW916742:MPW917079 MZS916742:MZS917079 NJO916742:NJO917079 NTK916742:NTK917079 ODG916742:ODG917079 ONC916742:ONC917079 OWY916742:OWY917079 PGU916742:PGU917079 PQQ916742:PQQ917079 QAM916742:QAM917079 QKI916742:QKI917079 QUE916742:QUE917079 REA916742:REA917079 RNW916742:RNW917079 RXS916742:RXS917079 SHO916742:SHO917079 SRK916742:SRK917079 TBG916742:TBG917079 TLC916742:TLC917079 TUY916742:TUY917079 UEU916742:UEU917079 UOQ916742:UOQ917079 UYM916742:UYM917079 VII916742:VII917079 VSE916742:VSE917079 WCA916742:WCA917079 WLW916742:WLW917079 WVS916742:WVS917079 K982278:K982615 JG982278:JG982615 TC982278:TC982615 ACY982278:ACY982615 AMU982278:AMU982615 AWQ982278:AWQ982615 BGM982278:BGM982615 BQI982278:BQI982615 CAE982278:CAE982615 CKA982278:CKA982615 CTW982278:CTW982615 DDS982278:DDS982615 DNO982278:DNO982615 DXK982278:DXK982615 EHG982278:EHG982615 ERC982278:ERC982615 FAY982278:FAY982615 FKU982278:FKU982615 FUQ982278:FUQ982615 GEM982278:GEM982615 GOI982278:GOI982615 GYE982278:GYE982615 HIA982278:HIA982615 HRW982278:HRW982615 IBS982278:IBS982615 ILO982278:ILO982615 IVK982278:IVK982615 JFG982278:JFG982615 JPC982278:JPC982615 JYY982278:JYY982615 KIU982278:KIU982615 KSQ982278:KSQ982615 LCM982278:LCM982615 LMI982278:LMI982615 LWE982278:LWE982615 MGA982278:MGA982615 MPW982278:MPW982615 MZS982278:MZS982615 NJO982278:NJO982615 NTK982278:NTK982615 ODG982278:ODG982615 ONC982278:ONC982615 OWY982278:OWY982615 PGU982278:PGU982615 PQQ982278:PQQ982615 QAM982278:QAM982615 QKI982278:QKI982615 QUE982278:QUE982615 REA982278:REA982615 RNW982278:RNW982615 RXS982278:RXS982615 SHO982278:SHO982615 SRK982278:SRK982615 TBG982278:TBG982615 TLC982278:TLC982615 TUY982278:TUY982615 UEU982278:UEU982615 UOQ982278:UOQ982615 UYM982278:UYM982615 VII982278:VII982615 VSE982278:VSE982615 WCA982278:WCA982615 WLW982278:WLW982615 WVS982278:WVS982615 N3:O86 JJ3:JK86 TF3:TG86 ADB3:ADC86 AMX3:AMY86 AWT3:AWU86 BGP3:BGQ86 BQL3:BQM86 CAH3:CAI86 CKD3:CKE86 CTZ3:CUA86 DDV3:DDW86 DNR3:DNS86 DXN3:DXO86 EHJ3:EHK86 ERF3:ERG86 FBB3:FBC86 FKX3:FKY86 FUT3:FUU86 GEP3:GEQ86 GOL3:GOM86 GYH3:GYI86 HID3:HIE86 HRZ3:HSA86 IBV3:IBW86 ILR3:ILS86 IVN3:IVO86 JFJ3:JFK86 JPF3:JPG86 JZB3:JZC86 KIX3:KIY86 KST3:KSU86 LCP3:LCQ86 LML3:LMM86 LWH3:LWI86 MGD3:MGE86 MPZ3:MQA86 MZV3:MZW86 NJR3:NJS86 NTN3:NTO86 ODJ3:ODK86 ONF3:ONG86 OXB3:OXC86 PGX3:PGY86 PQT3:PQU86 QAP3:QAQ86 QKL3:QKM86 QUH3:QUI86 RED3:REE86 RNZ3:ROA86 RXV3:RXW86 SHR3:SHS86 SRN3:SRO86 TBJ3:TBK86 TLF3:TLG86 TVB3:TVC86 UEX3:UEY86 UOT3:UOU86 UYP3:UYQ86 VIL3:VIM86 VSH3:VSI86 WCD3:WCE86 WLZ3:WMA86 WVV3:WVW86 N64774:O65111 JJ64774:JK65111 TF64774:TG65111 ADB64774:ADC65111 AMX64774:AMY65111 AWT64774:AWU65111 BGP64774:BGQ65111 BQL64774:BQM65111 CAH64774:CAI65111 CKD64774:CKE65111 CTZ64774:CUA65111 DDV64774:DDW65111 DNR64774:DNS65111 DXN64774:DXO65111 EHJ64774:EHK65111 ERF64774:ERG65111 FBB64774:FBC65111 FKX64774:FKY65111 FUT64774:FUU65111 GEP64774:GEQ65111 GOL64774:GOM65111 GYH64774:GYI65111 HID64774:HIE65111 HRZ64774:HSA65111 IBV64774:IBW65111 ILR64774:ILS65111 IVN64774:IVO65111 JFJ64774:JFK65111 JPF64774:JPG65111 JZB64774:JZC65111 KIX64774:KIY65111 KST64774:KSU65111 LCP64774:LCQ65111 LML64774:LMM65111 LWH64774:LWI65111 MGD64774:MGE65111 MPZ64774:MQA65111 MZV64774:MZW65111 NJR64774:NJS65111 NTN64774:NTO65111 ODJ64774:ODK65111 ONF64774:ONG65111 OXB64774:OXC65111 PGX64774:PGY65111 PQT64774:PQU65111 QAP64774:QAQ65111 QKL64774:QKM65111 QUH64774:QUI65111 RED64774:REE65111 RNZ64774:ROA65111 RXV64774:RXW65111 SHR64774:SHS65111 SRN64774:SRO65111 TBJ64774:TBK65111 TLF64774:TLG65111 TVB64774:TVC65111 UEX64774:UEY65111 UOT64774:UOU65111 UYP64774:UYQ65111 VIL64774:VIM65111 VSH64774:VSI65111 WCD64774:WCE65111 WLZ64774:WMA65111 WVV64774:WVW65111 N130310:O130647 JJ130310:JK130647 TF130310:TG130647 ADB130310:ADC130647 AMX130310:AMY130647 AWT130310:AWU130647 BGP130310:BGQ130647 BQL130310:BQM130647 CAH130310:CAI130647 CKD130310:CKE130647 CTZ130310:CUA130647 DDV130310:DDW130647 DNR130310:DNS130647 DXN130310:DXO130647 EHJ130310:EHK130647 ERF130310:ERG130647 FBB130310:FBC130647 FKX130310:FKY130647 FUT130310:FUU130647 GEP130310:GEQ130647 GOL130310:GOM130647 GYH130310:GYI130647 HID130310:HIE130647 HRZ130310:HSA130647 IBV130310:IBW130647 ILR130310:ILS130647 IVN130310:IVO130647 JFJ130310:JFK130647 JPF130310:JPG130647 JZB130310:JZC130647 KIX130310:KIY130647 KST130310:KSU130647 LCP130310:LCQ130647 LML130310:LMM130647 LWH130310:LWI130647 MGD130310:MGE130647 MPZ130310:MQA130647 MZV130310:MZW130647 NJR130310:NJS130647 NTN130310:NTO130647 ODJ130310:ODK130647 ONF130310:ONG130647 OXB130310:OXC130647 PGX130310:PGY130647 PQT130310:PQU130647 QAP130310:QAQ130647 QKL130310:QKM130647 QUH130310:QUI130647 RED130310:REE130647 RNZ130310:ROA130647 RXV130310:RXW130647 SHR130310:SHS130647 SRN130310:SRO130647 TBJ130310:TBK130647 TLF130310:TLG130647 TVB130310:TVC130647 UEX130310:UEY130647 UOT130310:UOU130647 UYP130310:UYQ130647 VIL130310:VIM130647 VSH130310:VSI130647 WCD130310:WCE130647 WLZ130310:WMA130647 WVV130310:WVW130647 N195846:O196183 JJ195846:JK196183 TF195846:TG196183 ADB195846:ADC196183 AMX195846:AMY196183 AWT195846:AWU196183 BGP195846:BGQ196183 BQL195846:BQM196183 CAH195846:CAI196183 CKD195846:CKE196183 CTZ195846:CUA196183 DDV195846:DDW196183 DNR195846:DNS196183 DXN195846:DXO196183 EHJ195846:EHK196183 ERF195846:ERG196183 FBB195846:FBC196183 FKX195846:FKY196183 FUT195846:FUU196183 GEP195846:GEQ196183 GOL195846:GOM196183 GYH195846:GYI196183 HID195846:HIE196183 HRZ195846:HSA196183 IBV195846:IBW196183 ILR195846:ILS196183 IVN195846:IVO196183 JFJ195846:JFK196183 JPF195846:JPG196183 JZB195846:JZC196183 KIX195846:KIY196183 KST195846:KSU196183 LCP195846:LCQ196183 LML195846:LMM196183 LWH195846:LWI196183 MGD195846:MGE196183 MPZ195846:MQA196183 MZV195846:MZW196183 NJR195846:NJS196183 NTN195846:NTO196183 ODJ195846:ODK196183 ONF195846:ONG196183 OXB195846:OXC196183 PGX195846:PGY196183 PQT195846:PQU196183 QAP195846:QAQ196183 QKL195846:QKM196183 QUH195846:QUI196183 RED195846:REE196183 RNZ195846:ROA196183 RXV195846:RXW196183 SHR195846:SHS196183 SRN195846:SRO196183 TBJ195846:TBK196183 TLF195846:TLG196183 TVB195846:TVC196183 UEX195846:UEY196183 UOT195846:UOU196183 UYP195846:UYQ196183 VIL195846:VIM196183 VSH195846:VSI196183 WCD195846:WCE196183 WLZ195846:WMA196183 WVV195846:WVW196183 N261382:O261719 JJ261382:JK261719 TF261382:TG261719 ADB261382:ADC261719 AMX261382:AMY261719 AWT261382:AWU261719 BGP261382:BGQ261719 BQL261382:BQM261719 CAH261382:CAI261719 CKD261382:CKE261719 CTZ261382:CUA261719 DDV261382:DDW261719 DNR261382:DNS261719 DXN261382:DXO261719 EHJ261382:EHK261719 ERF261382:ERG261719 FBB261382:FBC261719 FKX261382:FKY261719 FUT261382:FUU261719 GEP261382:GEQ261719 GOL261382:GOM261719 GYH261382:GYI261719 HID261382:HIE261719 HRZ261382:HSA261719 IBV261382:IBW261719 ILR261382:ILS261719 IVN261382:IVO261719 JFJ261382:JFK261719 JPF261382:JPG261719 JZB261382:JZC261719 KIX261382:KIY261719 KST261382:KSU261719 LCP261382:LCQ261719 LML261382:LMM261719 LWH261382:LWI261719 MGD261382:MGE261719 MPZ261382:MQA261719 MZV261382:MZW261719 NJR261382:NJS261719 NTN261382:NTO261719 ODJ261382:ODK261719 ONF261382:ONG261719 OXB261382:OXC261719 PGX261382:PGY261719 PQT261382:PQU261719 QAP261382:QAQ261719 QKL261382:QKM261719 QUH261382:QUI261719 RED261382:REE261719 RNZ261382:ROA261719 RXV261382:RXW261719 SHR261382:SHS261719 SRN261382:SRO261719 TBJ261382:TBK261719 TLF261382:TLG261719 TVB261382:TVC261719 UEX261382:UEY261719 UOT261382:UOU261719 UYP261382:UYQ261719 VIL261382:VIM261719 VSH261382:VSI261719 WCD261382:WCE261719 WLZ261382:WMA261719 WVV261382:WVW261719 N326918:O327255 JJ326918:JK327255 TF326918:TG327255 ADB326918:ADC327255 AMX326918:AMY327255 AWT326918:AWU327255 BGP326918:BGQ327255 BQL326918:BQM327255 CAH326918:CAI327255 CKD326918:CKE327255 CTZ326918:CUA327255 DDV326918:DDW327255 DNR326918:DNS327255 DXN326918:DXO327255 EHJ326918:EHK327255 ERF326918:ERG327255 FBB326918:FBC327255 FKX326918:FKY327255 FUT326918:FUU327255 GEP326918:GEQ327255 GOL326918:GOM327255 GYH326918:GYI327255 HID326918:HIE327255 HRZ326918:HSA327255 IBV326918:IBW327255 ILR326918:ILS327255 IVN326918:IVO327255 JFJ326918:JFK327255 JPF326918:JPG327255 JZB326918:JZC327255 KIX326918:KIY327255 KST326918:KSU327255 LCP326918:LCQ327255 LML326918:LMM327255 LWH326918:LWI327255 MGD326918:MGE327255 MPZ326918:MQA327255 MZV326918:MZW327255 NJR326918:NJS327255 NTN326918:NTO327255 ODJ326918:ODK327255 ONF326918:ONG327255 OXB326918:OXC327255 PGX326918:PGY327255 PQT326918:PQU327255 QAP326918:QAQ327255 QKL326918:QKM327255 QUH326918:QUI327255 RED326918:REE327255 RNZ326918:ROA327255 RXV326918:RXW327255 SHR326918:SHS327255 SRN326918:SRO327255 TBJ326918:TBK327255 TLF326918:TLG327255 TVB326918:TVC327255 UEX326918:UEY327255 UOT326918:UOU327255 UYP326918:UYQ327255 VIL326918:VIM327255 VSH326918:VSI327255 WCD326918:WCE327255 WLZ326918:WMA327255 WVV326918:WVW327255 N392454:O392791 JJ392454:JK392791 TF392454:TG392791 ADB392454:ADC392791 AMX392454:AMY392791 AWT392454:AWU392791 BGP392454:BGQ392791 BQL392454:BQM392791 CAH392454:CAI392791 CKD392454:CKE392791 CTZ392454:CUA392791 DDV392454:DDW392791 DNR392454:DNS392791 DXN392454:DXO392791 EHJ392454:EHK392791 ERF392454:ERG392791 FBB392454:FBC392791 FKX392454:FKY392791 FUT392454:FUU392791 GEP392454:GEQ392791 GOL392454:GOM392791 GYH392454:GYI392791 HID392454:HIE392791 HRZ392454:HSA392791 IBV392454:IBW392791 ILR392454:ILS392791 IVN392454:IVO392791 JFJ392454:JFK392791 JPF392454:JPG392791 JZB392454:JZC392791 KIX392454:KIY392791 KST392454:KSU392791 LCP392454:LCQ392791 LML392454:LMM392791 LWH392454:LWI392791 MGD392454:MGE392791 MPZ392454:MQA392791 MZV392454:MZW392791 NJR392454:NJS392791 NTN392454:NTO392791 ODJ392454:ODK392791 ONF392454:ONG392791 OXB392454:OXC392791 PGX392454:PGY392791 PQT392454:PQU392791 QAP392454:QAQ392791 QKL392454:QKM392791 QUH392454:QUI392791 RED392454:REE392791 RNZ392454:ROA392791 RXV392454:RXW392791 SHR392454:SHS392791 SRN392454:SRO392791 TBJ392454:TBK392791 TLF392454:TLG392791 TVB392454:TVC392791 UEX392454:UEY392791 UOT392454:UOU392791 UYP392454:UYQ392791 VIL392454:VIM392791 VSH392454:VSI392791 WCD392454:WCE392791 WLZ392454:WMA392791 WVV392454:WVW392791 N457990:O458327 JJ457990:JK458327 TF457990:TG458327 ADB457990:ADC458327 AMX457990:AMY458327 AWT457990:AWU458327 BGP457990:BGQ458327 BQL457990:BQM458327 CAH457990:CAI458327 CKD457990:CKE458327 CTZ457990:CUA458327 DDV457990:DDW458327 DNR457990:DNS458327 DXN457990:DXO458327 EHJ457990:EHK458327 ERF457990:ERG458327 FBB457990:FBC458327 FKX457990:FKY458327 FUT457990:FUU458327 GEP457990:GEQ458327 GOL457990:GOM458327 GYH457990:GYI458327 HID457990:HIE458327 HRZ457990:HSA458327 IBV457990:IBW458327 ILR457990:ILS458327 IVN457990:IVO458327 JFJ457990:JFK458327 JPF457990:JPG458327 JZB457990:JZC458327 KIX457990:KIY458327 KST457990:KSU458327 LCP457990:LCQ458327 LML457990:LMM458327 LWH457990:LWI458327 MGD457990:MGE458327 MPZ457990:MQA458327 MZV457990:MZW458327 NJR457990:NJS458327 NTN457990:NTO458327 ODJ457990:ODK458327 ONF457990:ONG458327 OXB457990:OXC458327 PGX457990:PGY458327 PQT457990:PQU458327 QAP457990:QAQ458327 QKL457990:QKM458327 QUH457990:QUI458327 RED457990:REE458327 RNZ457990:ROA458327 RXV457990:RXW458327 SHR457990:SHS458327 SRN457990:SRO458327 TBJ457990:TBK458327 TLF457990:TLG458327 TVB457990:TVC458327 UEX457990:UEY458327 UOT457990:UOU458327 UYP457990:UYQ458327 VIL457990:VIM458327 VSH457990:VSI458327 WCD457990:WCE458327 WLZ457990:WMA458327 WVV457990:WVW458327 N523526:O523863 JJ523526:JK523863 TF523526:TG523863 ADB523526:ADC523863 AMX523526:AMY523863 AWT523526:AWU523863 BGP523526:BGQ523863 BQL523526:BQM523863 CAH523526:CAI523863 CKD523526:CKE523863 CTZ523526:CUA523863 DDV523526:DDW523863 DNR523526:DNS523863 DXN523526:DXO523863 EHJ523526:EHK523863 ERF523526:ERG523863 FBB523526:FBC523863 FKX523526:FKY523863 FUT523526:FUU523863 GEP523526:GEQ523863 GOL523526:GOM523863 GYH523526:GYI523863 HID523526:HIE523863 HRZ523526:HSA523863 IBV523526:IBW523863 ILR523526:ILS523863 IVN523526:IVO523863 JFJ523526:JFK523863 JPF523526:JPG523863 JZB523526:JZC523863 KIX523526:KIY523863 KST523526:KSU523863 LCP523526:LCQ523863 LML523526:LMM523863 LWH523526:LWI523863 MGD523526:MGE523863 MPZ523526:MQA523863 MZV523526:MZW523863 NJR523526:NJS523863 NTN523526:NTO523863 ODJ523526:ODK523863 ONF523526:ONG523863 OXB523526:OXC523863 PGX523526:PGY523863 PQT523526:PQU523863 QAP523526:QAQ523863 QKL523526:QKM523863 QUH523526:QUI523863 RED523526:REE523863 RNZ523526:ROA523863 RXV523526:RXW523863 SHR523526:SHS523863 SRN523526:SRO523863 TBJ523526:TBK523863 TLF523526:TLG523863 TVB523526:TVC523863 UEX523526:UEY523863 UOT523526:UOU523863 UYP523526:UYQ523863 VIL523526:VIM523863 VSH523526:VSI523863 WCD523526:WCE523863 WLZ523526:WMA523863 WVV523526:WVW523863 N589062:O589399 JJ589062:JK589399 TF589062:TG589399 ADB589062:ADC589399 AMX589062:AMY589399 AWT589062:AWU589399 BGP589062:BGQ589399 BQL589062:BQM589399 CAH589062:CAI589399 CKD589062:CKE589399 CTZ589062:CUA589399 DDV589062:DDW589399 DNR589062:DNS589399 DXN589062:DXO589399 EHJ589062:EHK589399 ERF589062:ERG589399 FBB589062:FBC589399 FKX589062:FKY589399 FUT589062:FUU589399 GEP589062:GEQ589399 GOL589062:GOM589399 GYH589062:GYI589399 HID589062:HIE589399 HRZ589062:HSA589399 IBV589062:IBW589399 ILR589062:ILS589399 IVN589062:IVO589399 JFJ589062:JFK589399 JPF589062:JPG589399 JZB589062:JZC589399 KIX589062:KIY589399 KST589062:KSU589399 LCP589062:LCQ589399 LML589062:LMM589399 LWH589062:LWI589399 MGD589062:MGE589399 MPZ589062:MQA589399 MZV589062:MZW589399 NJR589062:NJS589399 NTN589062:NTO589399 ODJ589062:ODK589399 ONF589062:ONG589399 OXB589062:OXC589399 PGX589062:PGY589399 PQT589062:PQU589399 QAP589062:QAQ589399 QKL589062:QKM589399 QUH589062:QUI589399 RED589062:REE589399 RNZ589062:ROA589399 RXV589062:RXW589399 SHR589062:SHS589399 SRN589062:SRO589399 TBJ589062:TBK589399 TLF589062:TLG589399 TVB589062:TVC589399 UEX589062:UEY589399 UOT589062:UOU589399 UYP589062:UYQ589399 VIL589062:VIM589399 VSH589062:VSI589399 WCD589062:WCE589399 WLZ589062:WMA589399 WVV589062:WVW589399 N654598:O654935 JJ654598:JK654935 TF654598:TG654935 ADB654598:ADC654935 AMX654598:AMY654935 AWT654598:AWU654935 BGP654598:BGQ654935 BQL654598:BQM654935 CAH654598:CAI654935 CKD654598:CKE654935 CTZ654598:CUA654935 DDV654598:DDW654935 DNR654598:DNS654935 DXN654598:DXO654935 EHJ654598:EHK654935 ERF654598:ERG654935 FBB654598:FBC654935 FKX654598:FKY654935 FUT654598:FUU654935 GEP654598:GEQ654935 GOL654598:GOM654935 GYH654598:GYI654935 HID654598:HIE654935 HRZ654598:HSA654935 IBV654598:IBW654935 ILR654598:ILS654935 IVN654598:IVO654935 JFJ654598:JFK654935 JPF654598:JPG654935 JZB654598:JZC654935 KIX654598:KIY654935 KST654598:KSU654935 LCP654598:LCQ654935 LML654598:LMM654935 LWH654598:LWI654935 MGD654598:MGE654935 MPZ654598:MQA654935 MZV654598:MZW654935 NJR654598:NJS654935 NTN654598:NTO654935 ODJ654598:ODK654935 ONF654598:ONG654935 OXB654598:OXC654935 PGX654598:PGY654935 PQT654598:PQU654935 QAP654598:QAQ654935 QKL654598:QKM654935 QUH654598:QUI654935 RED654598:REE654935 RNZ654598:ROA654935 RXV654598:RXW654935 SHR654598:SHS654935 SRN654598:SRO654935 TBJ654598:TBK654935 TLF654598:TLG654935 TVB654598:TVC654935 UEX654598:UEY654935 UOT654598:UOU654935 UYP654598:UYQ654935 VIL654598:VIM654935 VSH654598:VSI654935 WCD654598:WCE654935 WLZ654598:WMA654935 WVV654598:WVW654935 N720134:O720471 JJ720134:JK720471 TF720134:TG720471 ADB720134:ADC720471 AMX720134:AMY720471 AWT720134:AWU720471 BGP720134:BGQ720471 BQL720134:BQM720471 CAH720134:CAI720471 CKD720134:CKE720471 CTZ720134:CUA720471 DDV720134:DDW720471 DNR720134:DNS720471 DXN720134:DXO720471 EHJ720134:EHK720471 ERF720134:ERG720471 FBB720134:FBC720471 FKX720134:FKY720471 FUT720134:FUU720471 GEP720134:GEQ720471 GOL720134:GOM720471 GYH720134:GYI720471 HID720134:HIE720471 HRZ720134:HSA720471 IBV720134:IBW720471 ILR720134:ILS720471 IVN720134:IVO720471 JFJ720134:JFK720471 JPF720134:JPG720471 JZB720134:JZC720471 KIX720134:KIY720471 KST720134:KSU720471 LCP720134:LCQ720471 LML720134:LMM720471 LWH720134:LWI720471 MGD720134:MGE720471 MPZ720134:MQA720471 MZV720134:MZW720471 NJR720134:NJS720471 NTN720134:NTO720471 ODJ720134:ODK720471 ONF720134:ONG720471 OXB720134:OXC720471 PGX720134:PGY720471 PQT720134:PQU720471 QAP720134:QAQ720471 QKL720134:QKM720471 QUH720134:QUI720471 RED720134:REE720471 RNZ720134:ROA720471 RXV720134:RXW720471 SHR720134:SHS720471 SRN720134:SRO720471 TBJ720134:TBK720471 TLF720134:TLG720471 TVB720134:TVC720471 UEX720134:UEY720471 UOT720134:UOU720471 UYP720134:UYQ720471 VIL720134:VIM720471 VSH720134:VSI720471 WCD720134:WCE720471 WLZ720134:WMA720471 WVV720134:WVW720471 N785670:O786007 JJ785670:JK786007 TF785670:TG786007 ADB785670:ADC786007 AMX785670:AMY786007 AWT785670:AWU786007 BGP785670:BGQ786007 BQL785670:BQM786007 CAH785670:CAI786007 CKD785670:CKE786007 CTZ785670:CUA786007 DDV785670:DDW786007 DNR785670:DNS786007 DXN785670:DXO786007 EHJ785670:EHK786007 ERF785670:ERG786007 FBB785670:FBC786007 FKX785670:FKY786007 FUT785670:FUU786007 GEP785670:GEQ786007 GOL785670:GOM786007 GYH785670:GYI786007 HID785670:HIE786007 HRZ785670:HSA786007 IBV785670:IBW786007 ILR785670:ILS786007 IVN785670:IVO786007 JFJ785670:JFK786007 JPF785670:JPG786007 JZB785670:JZC786007 KIX785670:KIY786007 KST785670:KSU786007 LCP785670:LCQ786007 LML785670:LMM786007 LWH785670:LWI786007 MGD785670:MGE786007 MPZ785670:MQA786007 MZV785670:MZW786007 NJR785670:NJS786007 NTN785670:NTO786007 ODJ785670:ODK786007 ONF785670:ONG786007 OXB785670:OXC786007 PGX785670:PGY786007 PQT785670:PQU786007 QAP785670:QAQ786007 QKL785670:QKM786007 QUH785670:QUI786007 RED785670:REE786007 RNZ785670:ROA786007 RXV785670:RXW786007 SHR785670:SHS786007 SRN785670:SRO786007 TBJ785670:TBK786007 TLF785670:TLG786007 TVB785670:TVC786007 UEX785670:UEY786007 UOT785670:UOU786007 UYP785670:UYQ786007 VIL785670:VIM786007 VSH785670:VSI786007 WCD785670:WCE786007 WLZ785670:WMA786007 WVV785670:WVW786007 N851206:O851543 JJ851206:JK851543 TF851206:TG851543 ADB851206:ADC851543 AMX851206:AMY851543 AWT851206:AWU851543 BGP851206:BGQ851543 BQL851206:BQM851543 CAH851206:CAI851543 CKD851206:CKE851543 CTZ851206:CUA851543 DDV851206:DDW851543 DNR851206:DNS851543 DXN851206:DXO851543 EHJ851206:EHK851543 ERF851206:ERG851543 FBB851206:FBC851543 FKX851206:FKY851543 FUT851206:FUU851543 GEP851206:GEQ851543 GOL851206:GOM851543 GYH851206:GYI851543 HID851206:HIE851543 HRZ851206:HSA851543 IBV851206:IBW851543 ILR851206:ILS851543 IVN851206:IVO851543 JFJ851206:JFK851543 JPF851206:JPG851543 JZB851206:JZC851543 KIX851206:KIY851543 KST851206:KSU851543 LCP851206:LCQ851543 LML851206:LMM851543 LWH851206:LWI851543 MGD851206:MGE851543 MPZ851206:MQA851543 MZV851206:MZW851543 NJR851206:NJS851543 NTN851206:NTO851543 ODJ851206:ODK851543 ONF851206:ONG851543 OXB851206:OXC851543 PGX851206:PGY851543 PQT851206:PQU851543 QAP851206:QAQ851543 QKL851206:QKM851543 QUH851206:QUI851543 RED851206:REE851543 RNZ851206:ROA851543 RXV851206:RXW851543 SHR851206:SHS851543 SRN851206:SRO851543 TBJ851206:TBK851543 TLF851206:TLG851543 TVB851206:TVC851543 UEX851206:UEY851543 UOT851206:UOU851543 UYP851206:UYQ851543 VIL851206:VIM851543 VSH851206:VSI851543 WCD851206:WCE851543 WLZ851206:WMA851543 WVV851206:WVW851543 N916742:O917079 JJ916742:JK917079 TF916742:TG917079 ADB916742:ADC917079 AMX916742:AMY917079 AWT916742:AWU917079 BGP916742:BGQ917079 BQL916742:BQM917079 CAH916742:CAI917079 CKD916742:CKE917079 CTZ916742:CUA917079 DDV916742:DDW917079 DNR916742:DNS917079 DXN916742:DXO917079 EHJ916742:EHK917079 ERF916742:ERG917079 FBB916742:FBC917079 FKX916742:FKY917079 FUT916742:FUU917079 GEP916742:GEQ917079 GOL916742:GOM917079 GYH916742:GYI917079 HID916742:HIE917079 HRZ916742:HSA917079 IBV916742:IBW917079 ILR916742:ILS917079 IVN916742:IVO917079 JFJ916742:JFK917079 JPF916742:JPG917079 JZB916742:JZC917079 KIX916742:KIY917079 KST916742:KSU917079 LCP916742:LCQ917079 LML916742:LMM917079 LWH916742:LWI917079 MGD916742:MGE917079 MPZ916742:MQA917079 MZV916742:MZW917079 NJR916742:NJS917079 NTN916742:NTO917079 ODJ916742:ODK917079 ONF916742:ONG917079 OXB916742:OXC917079 PGX916742:PGY917079 PQT916742:PQU917079 QAP916742:QAQ917079 QKL916742:QKM917079 QUH916742:QUI917079 RED916742:REE917079 RNZ916742:ROA917079 RXV916742:RXW917079 SHR916742:SHS917079 SRN916742:SRO917079 TBJ916742:TBK917079 TLF916742:TLG917079 TVB916742:TVC917079 UEX916742:UEY917079 UOT916742:UOU917079 UYP916742:UYQ917079 VIL916742:VIM917079 VSH916742:VSI917079 WCD916742:WCE917079 WLZ916742:WMA917079 WVV916742:WVW917079 N982278:O982615 JJ982278:JK982615 TF982278:TG982615 ADB982278:ADC982615 AMX982278:AMY982615 AWT982278:AWU982615 BGP982278:BGQ982615 BQL982278:BQM982615 CAH982278:CAI982615 CKD982278:CKE982615 CTZ982278:CUA982615 DDV982278:DDW982615 DNR982278:DNS982615 DXN982278:DXO982615 EHJ982278:EHK982615 ERF982278:ERG982615 FBB982278:FBC982615 FKX982278:FKY982615 FUT982278:FUU982615 GEP982278:GEQ982615 GOL982278:GOM982615 GYH982278:GYI982615 HID982278:HIE982615 HRZ982278:HSA982615 IBV982278:IBW982615 ILR982278:ILS982615 IVN982278:IVO982615 JFJ982278:JFK982615 JPF982278:JPG982615 JZB982278:JZC982615 KIX982278:KIY982615 KST982278:KSU982615 LCP982278:LCQ982615 LML982278:LMM982615 LWH982278:LWI982615 MGD982278:MGE982615 MPZ982278:MQA982615 MZV982278:MZW982615 NJR982278:NJS982615 NTN982278:NTO982615 ODJ982278:ODK982615 ONF982278:ONG982615 OXB982278:OXC982615 PGX982278:PGY982615 PQT982278:PQU982615 QAP982278:QAQ982615 QKL982278:QKM982615 QUH982278:QUI982615 RED982278:REE982615 RNZ982278:ROA982615 RXV982278:RXW982615 SHR982278:SHS982615 SRN982278:SRO982615 TBJ982278:TBK982615 TLF982278:TLG982615 TVB982278:TVC982615 UEX982278:UEY982615 UOT982278:UOU982615 UYP982278:UYQ982615 VIL982278:VIM982615 VSH982278:VSI982615 WCD982278:WCE982615 WLZ982278:WMA982615 WVV982278:WVW982615">
      <formula1>балл1</formula1>
    </dataValidation>
    <dataValidation type="list" allowBlank="1" showInputMessage="1" showErrorMessage="1"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4774 IX64774 ST64774 ACP64774 AML64774 AWH64774 BGD64774 BPZ64774 BZV64774 CJR64774 CTN64774 DDJ64774 DNF64774 DXB64774 EGX64774 EQT64774 FAP64774 FKL64774 FUH64774 GED64774 GNZ64774 GXV64774 HHR64774 HRN64774 IBJ64774 ILF64774 IVB64774 JEX64774 JOT64774 JYP64774 KIL64774 KSH64774 LCD64774 LLZ64774 LVV64774 MFR64774 MPN64774 MZJ64774 NJF64774 NTB64774 OCX64774 OMT64774 OWP64774 PGL64774 PQH64774 QAD64774 QJZ64774 QTV64774 RDR64774 RNN64774 RXJ64774 SHF64774 SRB64774 TAX64774 TKT64774 TUP64774 UEL64774 UOH64774 UYD64774 VHZ64774 VRV64774 WBR64774 WLN64774 WVJ64774 B130310 IX130310 ST130310 ACP130310 AML130310 AWH130310 BGD130310 BPZ130310 BZV130310 CJR130310 CTN130310 DDJ130310 DNF130310 DXB130310 EGX130310 EQT130310 FAP130310 FKL130310 FUH130310 GED130310 GNZ130310 GXV130310 HHR130310 HRN130310 IBJ130310 ILF130310 IVB130310 JEX130310 JOT130310 JYP130310 KIL130310 KSH130310 LCD130310 LLZ130310 LVV130310 MFR130310 MPN130310 MZJ130310 NJF130310 NTB130310 OCX130310 OMT130310 OWP130310 PGL130310 PQH130310 QAD130310 QJZ130310 QTV130310 RDR130310 RNN130310 RXJ130310 SHF130310 SRB130310 TAX130310 TKT130310 TUP130310 UEL130310 UOH130310 UYD130310 VHZ130310 VRV130310 WBR130310 WLN130310 WVJ130310 B195846 IX195846 ST195846 ACP195846 AML195846 AWH195846 BGD195846 BPZ195846 BZV195846 CJR195846 CTN195846 DDJ195846 DNF195846 DXB195846 EGX195846 EQT195846 FAP195846 FKL195846 FUH195846 GED195846 GNZ195846 GXV195846 HHR195846 HRN195846 IBJ195846 ILF195846 IVB195846 JEX195846 JOT195846 JYP195846 KIL195846 KSH195846 LCD195846 LLZ195846 LVV195846 MFR195846 MPN195846 MZJ195846 NJF195846 NTB195846 OCX195846 OMT195846 OWP195846 PGL195846 PQH195846 QAD195846 QJZ195846 QTV195846 RDR195846 RNN195846 RXJ195846 SHF195846 SRB195846 TAX195846 TKT195846 TUP195846 UEL195846 UOH195846 UYD195846 VHZ195846 VRV195846 WBR195846 WLN195846 WVJ195846 B261382 IX261382 ST261382 ACP261382 AML261382 AWH261382 BGD261382 BPZ261382 BZV261382 CJR261382 CTN261382 DDJ261382 DNF261382 DXB261382 EGX261382 EQT261382 FAP261382 FKL261382 FUH261382 GED261382 GNZ261382 GXV261382 HHR261382 HRN261382 IBJ261382 ILF261382 IVB261382 JEX261382 JOT261382 JYP261382 KIL261382 KSH261382 LCD261382 LLZ261382 LVV261382 MFR261382 MPN261382 MZJ261382 NJF261382 NTB261382 OCX261382 OMT261382 OWP261382 PGL261382 PQH261382 QAD261382 QJZ261382 QTV261382 RDR261382 RNN261382 RXJ261382 SHF261382 SRB261382 TAX261382 TKT261382 TUP261382 UEL261382 UOH261382 UYD261382 VHZ261382 VRV261382 WBR261382 WLN261382 WVJ261382 B326918 IX326918 ST326918 ACP326918 AML326918 AWH326918 BGD326918 BPZ326918 BZV326918 CJR326918 CTN326918 DDJ326918 DNF326918 DXB326918 EGX326918 EQT326918 FAP326918 FKL326918 FUH326918 GED326918 GNZ326918 GXV326918 HHR326918 HRN326918 IBJ326918 ILF326918 IVB326918 JEX326918 JOT326918 JYP326918 KIL326918 KSH326918 LCD326918 LLZ326918 LVV326918 MFR326918 MPN326918 MZJ326918 NJF326918 NTB326918 OCX326918 OMT326918 OWP326918 PGL326918 PQH326918 QAD326918 QJZ326918 QTV326918 RDR326918 RNN326918 RXJ326918 SHF326918 SRB326918 TAX326918 TKT326918 TUP326918 UEL326918 UOH326918 UYD326918 VHZ326918 VRV326918 WBR326918 WLN326918 WVJ326918 B392454 IX392454 ST392454 ACP392454 AML392454 AWH392454 BGD392454 BPZ392454 BZV392454 CJR392454 CTN392454 DDJ392454 DNF392454 DXB392454 EGX392454 EQT392454 FAP392454 FKL392454 FUH392454 GED392454 GNZ392454 GXV392454 HHR392454 HRN392454 IBJ392454 ILF392454 IVB392454 JEX392454 JOT392454 JYP392454 KIL392454 KSH392454 LCD392454 LLZ392454 LVV392454 MFR392454 MPN392454 MZJ392454 NJF392454 NTB392454 OCX392454 OMT392454 OWP392454 PGL392454 PQH392454 QAD392454 QJZ392454 QTV392454 RDR392454 RNN392454 RXJ392454 SHF392454 SRB392454 TAX392454 TKT392454 TUP392454 UEL392454 UOH392454 UYD392454 VHZ392454 VRV392454 WBR392454 WLN392454 WVJ392454 B457990 IX457990 ST457990 ACP457990 AML457990 AWH457990 BGD457990 BPZ457990 BZV457990 CJR457990 CTN457990 DDJ457990 DNF457990 DXB457990 EGX457990 EQT457990 FAP457990 FKL457990 FUH457990 GED457990 GNZ457990 GXV457990 HHR457990 HRN457990 IBJ457990 ILF457990 IVB457990 JEX457990 JOT457990 JYP457990 KIL457990 KSH457990 LCD457990 LLZ457990 LVV457990 MFR457990 MPN457990 MZJ457990 NJF457990 NTB457990 OCX457990 OMT457990 OWP457990 PGL457990 PQH457990 QAD457990 QJZ457990 QTV457990 RDR457990 RNN457990 RXJ457990 SHF457990 SRB457990 TAX457990 TKT457990 TUP457990 UEL457990 UOH457990 UYD457990 VHZ457990 VRV457990 WBR457990 WLN457990 WVJ457990 B523526 IX523526 ST523526 ACP523526 AML523526 AWH523526 BGD523526 BPZ523526 BZV523526 CJR523526 CTN523526 DDJ523526 DNF523526 DXB523526 EGX523526 EQT523526 FAP523526 FKL523526 FUH523526 GED523526 GNZ523526 GXV523526 HHR523526 HRN523526 IBJ523526 ILF523526 IVB523526 JEX523526 JOT523526 JYP523526 KIL523526 KSH523526 LCD523526 LLZ523526 LVV523526 MFR523526 MPN523526 MZJ523526 NJF523526 NTB523526 OCX523526 OMT523526 OWP523526 PGL523526 PQH523526 QAD523526 QJZ523526 QTV523526 RDR523526 RNN523526 RXJ523526 SHF523526 SRB523526 TAX523526 TKT523526 TUP523526 UEL523526 UOH523526 UYD523526 VHZ523526 VRV523526 WBR523526 WLN523526 WVJ523526 B589062 IX589062 ST589062 ACP589062 AML589062 AWH589062 BGD589062 BPZ589062 BZV589062 CJR589062 CTN589062 DDJ589062 DNF589062 DXB589062 EGX589062 EQT589062 FAP589062 FKL589062 FUH589062 GED589062 GNZ589062 GXV589062 HHR589062 HRN589062 IBJ589062 ILF589062 IVB589062 JEX589062 JOT589062 JYP589062 KIL589062 KSH589062 LCD589062 LLZ589062 LVV589062 MFR589062 MPN589062 MZJ589062 NJF589062 NTB589062 OCX589062 OMT589062 OWP589062 PGL589062 PQH589062 QAD589062 QJZ589062 QTV589062 RDR589062 RNN589062 RXJ589062 SHF589062 SRB589062 TAX589062 TKT589062 TUP589062 UEL589062 UOH589062 UYD589062 VHZ589062 VRV589062 WBR589062 WLN589062 WVJ589062 B654598 IX654598 ST654598 ACP654598 AML654598 AWH654598 BGD654598 BPZ654598 BZV654598 CJR654598 CTN654598 DDJ654598 DNF654598 DXB654598 EGX654598 EQT654598 FAP654598 FKL654598 FUH654598 GED654598 GNZ654598 GXV654598 HHR654598 HRN654598 IBJ654598 ILF654598 IVB654598 JEX654598 JOT654598 JYP654598 KIL654598 KSH654598 LCD654598 LLZ654598 LVV654598 MFR654598 MPN654598 MZJ654598 NJF654598 NTB654598 OCX654598 OMT654598 OWP654598 PGL654598 PQH654598 QAD654598 QJZ654598 QTV654598 RDR654598 RNN654598 RXJ654598 SHF654598 SRB654598 TAX654598 TKT654598 TUP654598 UEL654598 UOH654598 UYD654598 VHZ654598 VRV654598 WBR654598 WLN654598 WVJ654598 B720134 IX720134 ST720134 ACP720134 AML720134 AWH720134 BGD720134 BPZ720134 BZV720134 CJR720134 CTN720134 DDJ720134 DNF720134 DXB720134 EGX720134 EQT720134 FAP720134 FKL720134 FUH720134 GED720134 GNZ720134 GXV720134 HHR720134 HRN720134 IBJ720134 ILF720134 IVB720134 JEX720134 JOT720134 JYP720134 KIL720134 KSH720134 LCD720134 LLZ720134 LVV720134 MFR720134 MPN720134 MZJ720134 NJF720134 NTB720134 OCX720134 OMT720134 OWP720134 PGL720134 PQH720134 QAD720134 QJZ720134 QTV720134 RDR720134 RNN720134 RXJ720134 SHF720134 SRB720134 TAX720134 TKT720134 TUP720134 UEL720134 UOH720134 UYD720134 VHZ720134 VRV720134 WBR720134 WLN720134 WVJ720134 B785670 IX785670 ST785670 ACP785670 AML785670 AWH785670 BGD785670 BPZ785670 BZV785670 CJR785670 CTN785670 DDJ785670 DNF785670 DXB785670 EGX785670 EQT785670 FAP785670 FKL785670 FUH785670 GED785670 GNZ785670 GXV785670 HHR785670 HRN785670 IBJ785670 ILF785670 IVB785670 JEX785670 JOT785670 JYP785670 KIL785670 KSH785670 LCD785670 LLZ785670 LVV785670 MFR785670 MPN785670 MZJ785670 NJF785670 NTB785670 OCX785670 OMT785670 OWP785670 PGL785670 PQH785670 QAD785670 QJZ785670 QTV785670 RDR785670 RNN785670 RXJ785670 SHF785670 SRB785670 TAX785670 TKT785670 TUP785670 UEL785670 UOH785670 UYD785670 VHZ785670 VRV785670 WBR785670 WLN785670 WVJ785670 B851206 IX851206 ST851206 ACP851206 AML851206 AWH851206 BGD851206 BPZ851206 BZV851206 CJR851206 CTN851206 DDJ851206 DNF851206 DXB851206 EGX851206 EQT851206 FAP851206 FKL851206 FUH851206 GED851206 GNZ851206 GXV851206 HHR851206 HRN851206 IBJ851206 ILF851206 IVB851206 JEX851206 JOT851206 JYP851206 KIL851206 KSH851206 LCD851206 LLZ851206 LVV851206 MFR851206 MPN851206 MZJ851206 NJF851206 NTB851206 OCX851206 OMT851206 OWP851206 PGL851206 PQH851206 QAD851206 QJZ851206 QTV851206 RDR851206 RNN851206 RXJ851206 SHF851206 SRB851206 TAX851206 TKT851206 TUP851206 UEL851206 UOH851206 UYD851206 VHZ851206 VRV851206 WBR851206 WLN851206 WVJ851206 B916742 IX916742 ST916742 ACP916742 AML916742 AWH916742 BGD916742 BPZ916742 BZV916742 CJR916742 CTN916742 DDJ916742 DNF916742 DXB916742 EGX916742 EQT916742 FAP916742 FKL916742 FUH916742 GED916742 GNZ916742 GXV916742 HHR916742 HRN916742 IBJ916742 ILF916742 IVB916742 JEX916742 JOT916742 JYP916742 KIL916742 KSH916742 LCD916742 LLZ916742 LVV916742 MFR916742 MPN916742 MZJ916742 NJF916742 NTB916742 OCX916742 OMT916742 OWP916742 PGL916742 PQH916742 QAD916742 QJZ916742 QTV916742 RDR916742 RNN916742 RXJ916742 SHF916742 SRB916742 TAX916742 TKT916742 TUP916742 UEL916742 UOH916742 UYD916742 VHZ916742 VRV916742 WBR916742 WLN916742 WVJ916742 B982278 IX982278 ST982278 ACP982278 AML982278 AWH982278 BGD982278 BPZ982278 BZV982278 CJR982278 CTN982278 DDJ982278 DNF982278 DXB982278 EGX982278 EQT982278 FAP982278 FKL982278 FUH982278 GED982278 GNZ982278 GXV982278 HHR982278 HRN982278 IBJ982278 ILF982278 IVB982278 JEX982278 JOT982278 JYP982278 KIL982278 KSH982278 LCD982278 LLZ982278 LVV982278 MFR982278 MPN982278 MZJ982278 NJF982278 NTB982278 OCX982278 OMT982278 OWP982278 PGL982278 PQH982278 QAD982278 QJZ982278 QTV982278 RDR982278 RNN982278 RXJ982278 SHF982278 SRB982278 TAX982278 TKT982278 TUP982278 UEL982278 UOH982278 UYD982278 VHZ982278 VRV982278 WBR982278 WLN982278 WVJ982278 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4802 IX64802 ST64802 ACP64802 AML64802 AWH64802 BGD64802 BPZ64802 BZV64802 CJR64802 CTN64802 DDJ64802 DNF64802 DXB64802 EGX64802 EQT64802 FAP64802 FKL64802 FUH64802 GED64802 GNZ64802 GXV64802 HHR64802 HRN64802 IBJ64802 ILF64802 IVB64802 JEX64802 JOT64802 JYP64802 KIL64802 KSH64802 LCD64802 LLZ64802 LVV64802 MFR64802 MPN64802 MZJ64802 NJF64802 NTB64802 OCX64802 OMT64802 OWP64802 PGL64802 PQH64802 QAD64802 QJZ64802 QTV64802 RDR64802 RNN64802 RXJ64802 SHF64802 SRB64802 TAX64802 TKT64802 TUP64802 UEL64802 UOH64802 UYD64802 VHZ64802 VRV64802 WBR64802 WLN64802 WVJ64802 B130338 IX130338 ST130338 ACP130338 AML130338 AWH130338 BGD130338 BPZ130338 BZV130338 CJR130338 CTN130338 DDJ130338 DNF130338 DXB130338 EGX130338 EQT130338 FAP130338 FKL130338 FUH130338 GED130338 GNZ130338 GXV130338 HHR130338 HRN130338 IBJ130338 ILF130338 IVB130338 JEX130338 JOT130338 JYP130338 KIL130338 KSH130338 LCD130338 LLZ130338 LVV130338 MFR130338 MPN130338 MZJ130338 NJF130338 NTB130338 OCX130338 OMT130338 OWP130338 PGL130338 PQH130338 QAD130338 QJZ130338 QTV130338 RDR130338 RNN130338 RXJ130338 SHF130338 SRB130338 TAX130338 TKT130338 TUP130338 UEL130338 UOH130338 UYD130338 VHZ130338 VRV130338 WBR130338 WLN130338 WVJ130338 B195874 IX195874 ST195874 ACP195874 AML195874 AWH195874 BGD195874 BPZ195874 BZV195874 CJR195874 CTN195874 DDJ195874 DNF195874 DXB195874 EGX195874 EQT195874 FAP195874 FKL195874 FUH195874 GED195874 GNZ195874 GXV195874 HHR195874 HRN195874 IBJ195874 ILF195874 IVB195874 JEX195874 JOT195874 JYP195874 KIL195874 KSH195874 LCD195874 LLZ195874 LVV195874 MFR195874 MPN195874 MZJ195874 NJF195874 NTB195874 OCX195874 OMT195874 OWP195874 PGL195874 PQH195874 QAD195874 QJZ195874 QTV195874 RDR195874 RNN195874 RXJ195874 SHF195874 SRB195874 TAX195874 TKT195874 TUP195874 UEL195874 UOH195874 UYD195874 VHZ195874 VRV195874 WBR195874 WLN195874 WVJ195874 B261410 IX261410 ST261410 ACP261410 AML261410 AWH261410 BGD261410 BPZ261410 BZV261410 CJR261410 CTN261410 DDJ261410 DNF261410 DXB261410 EGX261410 EQT261410 FAP261410 FKL261410 FUH261410 GED261410 GNZ261410 GXV261410 HHR261410 HRN261410 IBJ261410 ILF261410 IVB261410 JEX261410 JOT261410 JYP261410 KIL261410 KSH261410 LCD261410 LLZ261410 LVV261410 MFR261410 MPN261410 MZJ261410 NJF261410 NTB261410 OCX261410 OMT261410 OWP261410 PGL261410 PQH261410 QAD261410 QJZ261410 QTV261410 RDR261410 RNN261410 RXJ261410 SHF261410 SRB261410 TAX261410 TKT261410 TUP261410 UEL261410 UOH261410 UYD261410 VHZ261410 VRV261410 WBR261410 WLN261410 WVJ261410 B326946 IX326946 ST326946 ACP326946 AML326946 AWH326946 BGD326946 BPZ326946 BZV326946 CJR326946 CTN326946 DDJ326946 DNF326946 DXB326946 EGX326946 EQT326946 FAP326946 FKL326946 FUH326946 GED326946 GNZ326946 GXV326946 HHR326946 HRN326946 IBJ326946 ILF326946 IVB326946 JEX326946 JOT326946 JYP326946 KIL326946 KSH326946 LCD326946 LLZ326946 LVV326946 MFR326946 MPN326946 MZJ326946 NJF326946 NTB326946 OCX326946 OMT326946 OWP326946 PGL326946 PQH326946 QAD326946 QJZ326946 QTV326946 RDR326946 RNN326946 RXJ326946 SHF326946 SRB326946 TAX326946 TKT326946 TUP326946 UEL326946 UOH326946 UYD326946 VHZ326946 VRV326946 WBR326946 WLN326946 WVJ326946 B392482 IX392482 ST392482 ACP392482 AML392482 AWH392482 BGD392482 BPZ392482 BZV392482 CJR392482 CTN392482 DDJ392482 DNF392482 DXB392482 EGX392482 EQT392482 FAP392482 FKL392482 FUH392482 GED392482 GNZ392482 GXV392482 HHR392482 HRN392482 IBJ392482 ILF392482 IVB392482 JEX392482 JOT392482 JYP392482 KIL392482 KSH392482 LCD392482 LLZ392482 LVV392482 MFR392482 MPN392482 MZJ392482 NJF392482 NTB392482 OCX392482 OMT392482 OWP392482 PGL392482 PQH392482 QAD392482 QJZ392482 QTV392482 RDR392482 RNN392482 RXJ392482 SHF392482 SRB392482 TAX392482 TKT392482 TUP392482 UEL392482 UOH392482 UYD392482 VHZ392482 VRV392482 WBR392482 WLN392482 WVJ392482 B458018 IX458018 ST458018 ACP458018 AML458018 AWH458018 BGD458018 BPZ458018 BZV458018 CJR458018 CTN458018 DDJ458018 DNF458018 DXB458018 EGX458018 EQT458018 FAP458018 FKL458018 FUH458018 GED458018 GNZ458018 GXV458018 HHR458018 HRN458018 IBJ458018 ILF458018 IVB458018 JEX458018 JOT458018 JYP458018 KIL458018 KSH458018 LCD458018 LLZ458018 LVV458018 MFR458018 MPN458018 MZJ458018 NJF458018 NTB458018 OCX458018 OMT458018 OWP458018 PGL458018 PQH458018 QAD458018 QJZ458018 QTV458018 RDR458018 RNN458018 RXJ458018 SHF458018 SRB458018 TAX458018 TKT458018 TUP458018 UEL458018 UOH458018 UYD458018 VHZ458018 VRV458018 WBR458018 WLN458018 WVJ458018 B523554 IX523554 ST523554 ACP523554 AML523554 AWH523554 BGD523554 BPZ523554 BZV523554 CJR523554 CTN523554 DDJ523554 DNF523554 DXB523554 EGX523554 EQT523554 FAP523554 FKL523554 FUH523554 GED523554 GNZ523554 GXV523554 HHR523554 HRN523554 IBJ523554 ILF523554 IVB523554 JEX523554 JOT523554 JYP523554 KIL523554 KSH523554 LCD523554 LLZ523554 LVV523554 MFR523554 MPN523554 MZJ523554 NJF523554 NTB523554 OCX523554 OMT523554 OWP523554 PGL523554 PQH523554 QAD523554 QJZ523554 QTV523554 RDR523554 RNN523554 RXJ523554 SHF523554 SRB523554 TAX523554 TKT523554 TUP523554 UEL523554 UOH523554 UYD523554 VHZ523554 VRV523554 WBR523554 WLN523554 WVJ523554 B589090 IX589090 ST589090 ACP589090 AML589090 AWH589090 BGD589090 BPZ589090 BZV589090 CJR589090 CTN589090 DDJ589090 DNF589090 DXB589090 EGX589090 EQT589090 FAP589090 FKL589090 FUH589090 GED589090 GNZ589090 GXV589090 HHR589090 HRN589090 IBJ589090 ILF589090 IVB589090 JEX589090 JOT589090 JYP589090 KIL589090 KSH589090 LCD589090 LLZ589090 LVV589090 MFR589090 MPN589090 MZJ589090 NJF589090 NTB589090 OCX589090 OMT589090 OWP589090 PGL589090 PQH589090 QAD589090 QJZ589090 QTV589090 RDR589090 RNN589090 RXJ589090 SHF589090 SRB589090 TAX589090 TKT589090 TUP589090 UEL589090 UOH589090 UYD589090 VHZ589090 VRV589090 WBR589090 WLN589090 WVJ589090 B654626 IX654626 ST654626 ACP654626 AML654626 AWH654626 BGD654626 BPZ654626 BZV654626 CJR654626 CTN654626 DDJ654626 DNF654626 DXB654626 EGX654626 EQT654626 FAP654626 FKL654626 FUH654626 GED654626 GNZ654626 GXV654626 HHR654626 HRN654626 IBJ654626 ILF654626 IVB654626 JEX654626 JOT654626 JYP654626 KIL654626 KSH654626 LCD654626 LLZ654626 LVV654626 MFR654626 MPN654626 MZJ654626 NJF654626 NTB654626 OCX654626 OMT654626 OWP654626 PGL654626 PQH654626 QAD654626 QJZ654626 QTV654626 RDR654626 RNN654626 RXJ654626 SHF654626 SRB654626 TAX654626 TKT654626 TUP654626 UEL654626 UOH654626 UYD654626 VHZ654626 VRV654626 WBR654626 WLN654626 WVJ654626 B720162 IX720162 ST720162 ACP720162 AML720162 AWH720162 BGD720162 BPZ720162 BZV720162 CJR720162 CTN720162 DDJ720162 DNF720162 DXB720162 EGX720162 EQT720162 FAP720162 FKL720162 FUH720162 GED720162 GNZ720162 GXV720162 HHR720162 HRN720162 IBJ720162 ILF720162 IVB720162 JEX720162 JOT720162 JYP720162 KIL720162 KSH720162 LCD720162 LLZ720162 LVV720162 MFR720162 MPN720162 MZJ720162 NJF720162 NTB720162 OCX720162 OMT720162 OWP720162 PGL720162 PQH720162 QAD720162 QJZ720162 QTV720162 RDR720162 RNN720162 RXJ720162 SHF720162 SRB720162 TAX720162 TKT720162 TUP720162 UEL720162 UOH720162 UYD720162 VHZ720162 VRV720162 WBR720162 WLN720162 WVJ720162 B785698 IX785698 ST785698 ACP785698 AML785698 AWH785698 BGD785698 BPZ785698 BZV785698 CJR785698 CTN785698 DDJ785698 DNF785698 DXB785698 EGX785698 EQT785698 FAP785698 FKL785698 FUH785698 GED785698 GNZ785698 GXV785698 HHR785698 HRN785698 IBJ785698 ILF785698 IVB785698 JEX785698 JOT785698 JYP785698 KIL785698 KSH785698 LCD785698 LLZ785698 LVV785698 MFR785698 MPN785698 MZJ785698 NJF785698 NTB785698 OCX785698 OMT785698 OWP785698 PGL785698 PQH785698 QAD785698 QJZ785698 QTV785698 RDR785698 RNN785698 RXJ785698 SHF785698 SRB785698 TAX785698 TKT785698 TUP785698 UEL785698 UOH785698 UYD785698 VHZ785698 VRV785698 WBR785698 WLN785698 WVJ785698 B851234 IX851234 ST851234 ACP851234 AML851234 AWH851234 BGD851234 BPZ851234 BZV851234 CJR851234 CTN851234 DDJ851234 DNF851234 DXB851234 EGX851234 EQT851234 FAP851234 FKL851234 FUH851234 GED851234 GNZ851234 GXV851234 HHR851234 HRN851234 IBJ851234 ILF851234 IVB851234 JEX851234 JOT851234 JYP851234 KIL851234 KSH851234 LCD851234 LLZ851234 LVV851234 MFR851234 MPN851234 MZJ851234 NJF851234 NTB851234 OCX851234 OMT851234 OWP851234 PGL851234 PQH851234 QAD851234 QJZ851234 QTV851234 RDR851234 RNN851234 RXJ851234 SHF851234 SRB851234 TAX851234 TKT851234 TUP851234 UEL851234 UOH851234 UYD851234 VHZ851234 VRV851234 WBR851234 WLN851234 WVJ851234 B916770 IX916770 ST916770 ACP916770 AML916770 AWH916770 BGD916770 BPZ916770 BZV916770 CJR916770 CTN916770 DDJ916770 DNF916770 DXB916770 EGX916770 EQT916770 FAP916770 FKL916770 FUH916770 GED916770 GNZ916770 GXV916770 HHR916770 HRN916770 IBJ916770 ILF916770 IVB916770 JEX916770 JOT916770 JYP916770 KIL916770 KSH916770 LCD916770 LLZ916770 LVV916770 MFR916770 MPN916770 MZJ916770 NJF916770 NTB916770 OCX916770 OMT916770 OWP916770 PGL916770 PQH916770 QAD916770 QJZ916770 QTV916770 RDR916770 RNN916770 RXJ916770 SHF916770 SRB916770 TAX916770 TKT916770 TUP916770 UEL916770 UOH916770 UYD916770 VHZ916770 VRV916770 WBR916770 WLN916770 WVJ916770 B982306 IX982306 ST982306 ACP982306 AML982306 AWH982306 BGD982306 BPZ982306 BZV982306 CJR982306 CTN982306 DDJ982306 DNF982306 DXB982306 EGX982306 EQT982306 FAP982306 FKL982306 FUH982306 GED982306 GNZ982306 GXV982306 HHR982306 HRN982306 IBJ982306 ILF982306 IVB982306 JEX982306 JOT982306 JYP982306 KIL982306 KSH982306 LCD982306 LLZ982306 LVV982306 MFR982306 MPN982306 MZJ982306 NJF982306 NTB982306 OCX982306 OMT982306 OWP982306 PGL982306 PQH982306 QAD982306 QJZ982306 QTV982306 RDR982306 RNN982306 RXJ982306 SHF982306 SRB982306 TAX982306 TKT982306 TUP982306 UEL982306 UOH982306 UYD982306 VHZ982306 VRV982306 WBR982306 WLN982306 WVJ982306 B58 IX58 ST58 ACP58 AML58 AWH58 BGD58 BPZ58 BZV58 CJR58 CTN58 DDJ58 DNF58 DXB58 EGX58 EQT58 FAP58 FKL58 FUH58 GED58 GNZ58 GXV58 HHR58 HRN58 IBJ58 ILF58 IVB58 JEX58 JOT58 JYP58 KIL58 KSH58 LCD58 LLZ58 LVV58 MFR58 MPN58 MZJ58 NJF58 NTB58 OCX58 OMT58 OWP58 PGL58 PQH58 QAD58 QJZ58 QTV58 RDR58 RNN58 RXJ58 SHF58 SRB58 TAX58 TKT58 TUP58 UEL58 UOH58 UYD58 VHZ58 VRV58 WBR58 WLN58 WVJ58 B64829 IX64829 ST64829 ACP64829 AML64829 AWH64829 BGD64829 BPZ64829 BZV64829 CJR64829 CTN64829 DDJ64829 DNF64829 DXB64829 EGX64829 EQT64829 FAP64829 FKL64829 FUH64829 GED64829 GNZ64829 GXV64829 HHR64829 HRN64829 IBJ64829 ILF64829 IVB64829 JEX64829 JOT64829 JYP64829 KIL64829 KSH64829 LCD64829 LLZ64829 LVV64829 MFR64829 MPN64829 MZJ64829 NJF64829 NTB64829 OCX64829 OMT64829 OWP64829 PGL64829 PQH64829 QAD64829 QJZ64829 QTV64829 RDR64829 RNN64829 RXJ64829 SHF64829 SRB64829 TAX64829 TKT64829 TUP64829 UEL64829 UOH64829 UYD64829 VHZ64829 VRV64829 WBR64829 WLN64829 WVJ64829 B130365 IX130365 ST130365 ACP130365 AML130365 AWH130365 BGD130365 BPZ130365 BZV130365 CJR130365 CTN130365 DDJ130365 DNF130365 DXB130365 EGX130365 EQT130365 FAP130365 FKL130365 FUH130365 GED130365 GNZ130365 GXV130365 HHR130365 HRN130365 IBJ130365 ILF130365 IVB130365 JEX130365 JOT130365 JYP130365 KIL130365 KSH130365 LCD130365 LLZ130365 LVV130365 MFR130365 MPN130365 MZJ130365 NJF130365 NTB130365 OCX130365 OMT130365 OWP130365 PGL130365 PQH130365 QAD130365 QJZ130365 QTV130365 RDR130365 RNN130365 RXJ130365 SHF130365 SRB130365 TAX130365 TKT130365 TUP130365 UEL130365 UOH130365 UYD130365 VHZ130365 VRV130365 WBR130365 WLN130365 WVJ130365 B195901 IX195901 ST195901 ACP195901 AML195901 AWH195901 BGD195901 BPZ195901 BZV195901 CJR195901 CTN195901 DDJ195901 DNF195901 DXB195901 EGX195901 EQT195901 FAP195901 FKL195901 FUH195901 GED195901 GNZ195901 GXV195901 HHR195901 HRN195901 IBJ195901 ILF195901 IVB195901 JEX195901 JOT195901 JYP195901 KIL195901 KSH195901 LCD195901 LLZ195901 LVV195901 MFR195901 MPN195901 MZJ195901 NJF195901 NTB195901 OCX195901 OMT195901 OWP195901 PGL195901 PQH195901 QAD195901 QJZ195901 QTV195901 RDR195901 RNN195901 RXJ195901 SHF195901 SRB195901 TAX195901 TKT195901 TUP195901 UEL195901 UOH195901 UYD195901 VHZ195901 VRV195901 WBR195901 WLN195901 WVJ195901 B261437 IX261437 ST261437 ACP261437 AML261437 AWH261437 BGD261437 BPZ261437 BZV261437 CJR261437 CTN261437 DDJ261437 DNF261437 DXB261437 EGX261437 EQT261437 FAP261437 FKL261437 FUH261437 GED261437 GNZ261437 GXV261437 HHR261437 HRN261437 IBJ261437 ILF261437 IVB261437 JEX261437 JOT261437 JYP261437 KIL261437 KSH261437 LCD261437 LLZ261437 LVV261437 MFR261437 MPN261437 MZJ261437 NJF261437 NTB261437 OCX261437 OMT261437 OWP261437 PGL261437 PQH261437 QAD261437 QJZ261437 QTV261437 RDR261437 RNN261437 RXJ261437 SHF261437 SRB261437 TAX261437 TKT261437 TUP261437 UEL261437 UOH261437 UYD261437 VHZ261437 VRV261437 WBR261437 WLN261437 WVJ261437 B326973 IX326973 ST326973 ACP326973 AML326973 AWH326973 BGD326973 BPZ326973 BZV326973 CJR326973 CTN326973 DDJ326973 DNF326973 DXB326973 EGX326973 EQT326973 FAP326973 FKL326973 FUH326973 GED326973 GNZ326973 GXV326973 HHR326973 HRN326973 IBJ326973 ILF326973 IVB326973 JEX326973 JOT326973 JYP326973 KIL326973 KSH326973 LCD326973 LLZ326973 LVV326973 MFR326973 MPN326973 MZJ326973 NJF326973 NTB326973 OCX326973 OMT326973 OWP326973 PGL326973 PQH326973 QAD326973 QJZ326973 QTV326973 RDR326973 RNN326973 RXJ326973 SHF326973 SRB326973 TAX326973 TKT326973 TUP326973 UEL326973 UOH326973 UYD326973 VHZ326973 VRV326973 WBR326973 WLN326973 WVJ326973 B392509 IX392509 ST392509 ACP392509 AML392509 AWH392509 BGD392509 BPZ392509 BZV392509 CJR392509 CTN392509 DDJ392509 DNF392509 DXB392509 EGX392509 EQT392509 FAP392509 FKL392509 FUH392509 GED392509 GNZ392509 GXV392509 HHR392509 HRN392509 IBJ392509 ILF392509 IVB392509 JEX392509 JOT392509 JYP392509 KIL392509 KSH392509 LCD392509 LLZ392509 LVV392509 MFR392509 MPN392509 MZJ392509 NJF392509 NTB392509 OCX392509 OMT392509 OWP392509 PGL392509 PQH392509 QAD392509 QJZ392509 QTV392509 RDR392509 RNN392509 RXJ392509 SHF392509 SRB392509 TAX392509 TKT392509 TUP392509 UEL392509 UOH392509 UYD392509 VHZ392509 VRV392509 WBR392509 WLN392509 WVJ392509 B458045 IX458045 ST458045 ACP458045 AML458045 AWH458045 BGD458045 BPZ458045 BZV458045 CJR458045 CTN458045 DDJ458045 DNF458045 DXB458045 EGX458045 EQT458045 FAP458045 FKL458045 FUH458045 GED458045 GNZ458045 GXV458045 HHR458045 HRN458045 IBJ458045 ILF458045 IVB458045 JEX458045 JOT458045 JYP458045 KIL458045 KSH458045 LCD458045 LLZ458045 LVV458045 MFR458045 MPN458045 MZJ458045 NJF458045 NTB458045 OCX458045 OMT458045 OWP458045 PGL458045 PQH458045 QAD458045 QJZ458045 QTV458045 RDR458045 RNN458045 RXJ458045 SHF458045 SRB458045 TAX458045 TKT458045 TUP458045 UEL458045 UOH458045 UYD458045 VHZ458045 VRV458045 WBR458045 WLN458045 WVJ458045 B523581 IX523581 ST523581 ACP523581 AML523581 AWH523581 BGD523581 BPZ523581 BZV523581 CJR523581 CTN523581 DDJ523581 DNF523581 DXB523581 EGX523581 EQT523581 FAP523581 FKL523581 FUH523581 GED523581 GNZ523581 GXV523581 HHR523581 HRN523581 IBJ523581 ILF523581 IVB523581 JEX523581 JOT523581 JYP523581 KIL523581 KSH523581 LCD523581 LLZ523581 LVV523581 MFR523581 MPN523581 MZJ523581 NJF523581 NTB523581 OCX523581 OMT523581 OWP523581 PGL523581 PQH523581 QAD523581 QJZ523581 QTV523581 RDR523581 RNN523581 RXJ523581 SHF523581 SRB523581 TAX523581 TKT523581 TUP523581 UEL523581 UOH523581 UYD523581 VHZ523581 VRV523581 WBR523581 WLN523581 WVJ523581 B589117 IX589117 ST589117 ACP589117 AML589117 AWH589117 BGD589117 BPZ589117 BZV589117 CJR589117 CTN589117 DDJ589117 DNF589117 DXB589117 EGX589117 EQT589117 FAP589117 FKL589117 FUH589117 GED589117 GNZ589117 GXV589117 HHR589117 HRN589117 IBJ589117 ILF589117 IVB589117 JEX589117 JOT589117 JYP589117 KIL589117 KSH589117 LCD589117 LLZ589117 LVV589117 MFR589117 MPN589117 MZJ589117 NJF589117 NTB589117 OCX589117 OMT589117 OWP589117 PGL589117 PQH589117 QAD589117 QJZ589117 QTV589117 RDR589117 RNN589117 RXJ589117 SHF589117 SRB589117 TAX589117 TKT589117 TUP589117 UEL589117 UOH589117 UYD589117 VHZ589117 VRV589117 WBR589117 WLN589117 WVJ589117 B654653 IX654653 ST654653 ACP654653 AML654653 AWH654653 BGD654653 BPZ654653 BZV654653 CJR654653 CTN654653 DDJ654653 DNF654653 DXB654653 EGX654653 EQT654653 FAP654653 FKL654653 FUH654653 GED654653 GNZ654653 GXV654653 HHR654653 HRN654653 IBJ654653 ILF654653 IVB654653 JEX654653 JOT654653 JYP654653 KIL654653 KSH654653 LCD654653 LLZ654653 LVV654653 MFR654653 MPN654653 MZJ654653 NJF654653 NTB654653 OCX654653 OMT654653 OWP654653 PGL654653 PQH654653 QAD654653 QJZ654653 QTV654653 RDR654653 RNN654653 RXJ654653 SHF654653 SRB654653 TAX654653 TKT654653 TUP654653 UEL654653 UOH654653 UYD654653 VHZ654653 VRV654653 WBR654653 WLN654653 WVJ654653 B720189 IX720189 ST720189 ACP720189 AML720189 AWH720189 BGD720189 BPZ720189 BZV720189 CJR720189 CTN720189 DDJ720189 DNF720189 DXB720189 EGX720189 EQT720189 FAP720189 FKL720189 FUH720189 GED720189 GNZ720189 GXV720189 HHR720189 HRN720189 IBJ720189 ILF720189 IVB720189 JEX720189 JOT720189 JYP720189 KIL720189 KSH720189 LCD720189 LLZ720189 LVV720189 MFR720189 MPN720189 MZJ720189 NJF720189 NTB720189 OCX720189 OMT720189 OWP720189 PGL720189 PQH720189 QAD720189 QJZ720189 QTV720189 RDR720189 RNN720189 RXJ720189 SHF720189 SRB720189 TAX720189 TKT720189 TUP720189 UEL720189 UOH720189 UYD720189 VHZ720189 VRV720189 WBR720189 WLN720189 WVJ720189 B785725 IX785725 ST785725 ACP785725 AML785725 AWH785725 BGD785725 BPZ785725 BZV785725 CJR785725 CTN785725 DDJ785725 DNF785725 DXB785725 EGX785725 EQT785725 FAP785725 FKL785725 FUH785725 GED785725 GNZ785725 GXV785725 HHR785725 HRN785725 IBJ785725 ILF785725 IVB785725 JEX785725 JOT785725 JYP785725 KIL785725 KSH785725 LCD785725 LLZ785725 LVV785725 MFR785725 MPN785725 MZJ785725 NJF785725 NTB785725 OCX785725 OMT785725 OWP785725 PGL785725 PQH785725 QAD785725 QJZ785725 QTV785725 RDR785725 RNN785725 RXJ785725 SHF785725 SRB785725 TAX785725 TKT785725 TUP785725 UEL785725 UOH785725 UYD785725 VHZ785725 VRV785725 WBR785725 WLN785725 WVJ785725 B851261 IX851261 ST851261 ACP851261 AML851261 AWH851261 BGD851261 BPZ851261 BZV851261 CJR851261 CTN851261 DDJ851261 DNF851261 DXB851261 EGX851261 EQT851261 FAP851261 FKL851261 FUH851261 GED851261 GNZ851261 GXV851261 HHR851261 HRN851261 IBJ851261 ILF851261 IVB851261 JEX851261 JOT851261 JYP851261 KIL851261 KSH851261 LCD851261 LLZ851261 LVV851261 MFR851261 MPN851261 MZJ851261 NJF851261 NTB851261 OCX851261 OMT851261 OWP851261 PGL851261 PQH851261 QAD851261 QJZ851261 QTV851261 RDR851261 RNN851261 RXJ851261 SHF851261 SRB851261 TAX851261 TKT851261 TUP851261 UEL851261 UOH851261 UYD851261 VHZ851261 VRV851261 WBR851261 WLN851261 WVJ851261 B916797 IX916797 ST916797 ACP916797 AML916797 AWH916797 BGD916797 BPZ916797 BZV916797 CJR916797 CTN916797 DDJ916797 DNF916797 DXB916797 EGX916797 EQT916797 FAP916797 FKL916797 FUH916797 GED916797 GNZ916797 GXV916797 HHR916797 HRN916797 IBJ916797 ILF916797 IVB916797 JEX916797 JOT916797 JYP916797 KIL916797 KSH916797 LCD916797 LLZ916797 LVV916797 MFR916797 MPN916797 MZJ916797 NJF916797 NTB916797 OCX916797 OMT916797 OWP916797 PGL916797 PQH916797 QAD916797 QJZ916797 QTV916797 RDR916797 RNN916797 RXJ916797 SHF916797 SRB916797 TAX916797 TKT916797 TUP916797 UEL916797 UOH916797 UYD916797 VHZ916797 VRV916797 WBR916797 WLN916797 WVJ916797 B982333 IX982333 ST982333 ACP982333 AML982333 AWH982333 BGD982333 BPZ982333 BZV982333 CJR982333 CTN982333 DDJ982333 DNF982333 DXB982333 EGX982333 EQT982333 FAP982333 FKL982333 FUH982333 GED982333 GNZ982333 GXV982333 HHR982333 HRN982333 IBJ982333 ILF982333 IVB982333 JEX982333 JOT982333 JYP982333 KIL982333 KSH982333 LCD982333 LLZ982333 LVV982333 MFR982333 MPN982333 MZJ982333 NJF982333 NTB982333 OCX982333 OMT982333 OWP982333 PGL982333 PQH982333 QAD982333 QJZ982333 QTV982333 RDR982333 RNN982333 RXJ982333 SHF982333 SRB982333 TAX982333 TKT982333 TUP982333 UEL982333 UOH982333 UYD982333 VHZ982333 VRV982333 WBR982333 WLN982333 WVJ982333">
      <formula1>Название</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dimension ref="A1:Y98"/>
  <sheetViews>
    <sheetView topLeftCell="Q1" workbookViewId="0">
      <selection activeCell="W1" sqref="W1:X21"/>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s>
  <sheetData>
    <row r="1" spans="1:25" ht="59.25" customHeight="1"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c r="W1" s="58" t="s">
        <v>158</v>
      </c>
      <c r="X1" s="58" t="s">
        <v>159</v>
      </c>
      <c r="Y1" s="58" t="s">
        <v>160</v>
      </c>
    </row>
    <row r="2" spans="1:25" ht="44.25" customHeight="1"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COUNTIF(T$3:T$96,W2)</f>
        <v>0</v>
      </c>
      <c r="Y2" s="83">
        <f>X2/$X$22</f>
        <v>0</v>
      </c>
    </row>
    <row r="3" spans="1:25" ht="30" customHeight="1" x14ac:dyDescent="0.25">
      <c r="A3" s="3" t="s">
        <v>11</v>
      </c>
      <c r="B3" s="4" t="s">
        <v>34</v>
      </c>
      <c r="C3" s="5">
        <f>VLOOKUP(B3,[9]Списки!$C$1:$E$70,2,FALSE)</f>
        <v>11366</v>
      </c>
      <c r="D3" s="5" t="str">
        <f>VLOOKUP(B3,[9]Списки!$C$1:$E$70,3,FALSE)</f>
        <v>Лицей</v>
      </c>
      <c r="E3" s="6" t="s">
        <v>15</v>
      </c>
      <c r="F3" s="7">
        <v>119</v>
      </c>
      <c r="G3" s="7">
        <v>94</v>
      </c>
      <c r="H3" s="8">
        <f>C3*1000+1</f>
        <v>11366001</v>
      </c>
      <c r="I3" s="9">
        <v>0</v>
      </c>
      <c r="J3" s="9">
        <v>0</v>
      </c>
      <c r="K3" s="9">
        <v>0</v>
      </c>
      <c r="L3" s="9">
        <v>2</v>
      </c>
      <c r="M3" s="9">
        <v>2</v>
      </c>
      <c r="N3" s="9">
        <v>1</v>
      </c>
      <c r="O3" s="9">
        <v>1</v>
      </c>
      <c r="P3" s="9">
        <v>2</v>
      </c>
      <c r="Q3" s="9">
        <v>1</v>
      </c>
      <c r="R3" s="9">
        <v>2</v>
      </c>
      <c r="S3" s="9">
        <v>2</v>
      </c>
      <c r="T3" s="10">
        <f>IF(COUNTBLANK(I3:S3)&gt;=1,"Не писал",SUM(I3:S3))</f>
        <v>13</v>
      </c>
      <c r="W3" s="76">
        <v>1</v>
      </c>
      <c r="X3" s="76">
        <f t="shared" ref="X3:X21" si="0">COUNTIF(T$3:T$96,W3)</f>
        <v>0</v>
      </c>
      <c r="Y3" s="83">
        <f t="shared" ref="Y3:Y21" si="1">X3/$X$22</f>
        <v>0</v>
      </c>
    </row>
    <row r="4" spans="1:25" ht="30" customHeight="1" x14ac:dyDescent="0.25">
      <c r="A4" s="3" t="s">
        <v>11</v>
      </c>
      <c r="B4" s="4" t="str">
        <f t="shared" ref="B4:G19" si="2">B3</f>
        <v>ГБОУ ФМЛ №366</v>
      </c>
      <c r="C4" s="5">
        <f t="shared" si="2"/>
        <v>11366</v>
      </c>
      <c r="D4" s="5" t="str">
        <f t="shared" si="2"/>
        <v>Лицей</v>
      </c>
      <c r="E4" s="11" t="str">
        <f t="shared" si="2"/>
        <v>5а</v>
      </c>
      <c r="F4" s="7">
        <f t="shared" si="2"/>
        <v>119</v>
      </c>
      <c r="G4" s="7">
        <f t="shared" si="2"/>
        <v>94</v>
      </c>
      <c r="H4" s="8">
        <f>H3+1</f>
        <v>11366002</v>
      </c>
      <c r="I4" s="9">
        <v>0</v>
      </c>
      <c r="J4" s="9">
        <v>1</v>
      </c>
      <c r="K4" s="9">
        <v>0</v>
      </c>
      <c r="L4" s="9">
        <v>2</v>
      </c>
      <c r="M4" s="9">
        <v>1</v>
      </c>
      <c r="N4" s="9">
        <v>0</v>
      </c>
      <c r="O4" s="9">
        <v>1</v>
      </c>
      <c r="P4" s="9">
        <v>2</v>
      </c>
      <c r="Q4" s="9">
        <v>2</v>
      </c>
      <c r="R4" s="9">
        <v>2</v>
      </c>
      <c r="S4" s="9">
        <v>2</v>
      </c>
      <c r="T4" s="10">
        <f t="shared" ref="T4:T67" si="3">IF(COUNTBLANK(I4:S4)&gt;=1,"Не писал",SUM(I4:S4))</f>
        <v>13</v>
      </c>
      <c r="W4" s="76">
        <v>2</v>
      </c>
      <c r="X4" s="76">
        <f t="shared" si="0"/>
        <v>0</v>
      </c>
      <c r="Y4" s="83">
        <f t="shared" si="1"/>
        <v>0</v>
      </c>
    </row>
    <row r="5" spans="1:25" ht="30" customHeight="1" x14ac:dyDescent="0.25">
      <c r="A5" s="3" t="s">
        <v>11</v>
      </c>
      <c r="B5" s="4" t="str">
        <f t="shared" si="2"/>
        <v>ГБОУ ФМЛ №366</v>
      </c>
      <c r="C5" s="5">
        <f t="shared" si="2"/>
        <v>11366</v>
      </c>
      <c r="D5" s="5" t="str">
        <f t="shared" si="2"/>
        <v>Лицей</v>
      </c>
      <c r="E5" s="11" t="str">
        <f t="shared" si="2"/>
        <v>5а</v>
      </c>
      <c r="F5" s="7">
        <f t="shared" si="2"/>
        <v>119</v>
      </c>
      <c r="G5" s="7">
        <f t="shared" si="2"/>
        <v>94</v>
      </c>
      <c r="H5" s="8">
        <f t="shared" ref="H5:H68" si="4">H4+1</f>
        <v>11366003</v>
      </c>
      <c r="I5" s="9">
        <v>2</v>
      </c>
      <c r="J5" s="9">
        <v>0</v>
      </c>
      <c r="K5" s="9">
        <v>1</v>
      </c>
      <c r="L5" s="9">
        <v>2</v>
      </c>
      <c r="M5" s="9">
        <v>2</v>
      </c>
      <c r="N5" s="9">
        <v>1</v>
      </c>
      <c r="O5" s="9">
        <v>1</v>
      </c>
      <c r="P5" s="9">
        <v>2</v>
      </c>
      <c r="Q5" s="9">
        <v>2</v>
      </c>
      <c r="R5" s="9">
        <v>2</v>
      </c>
      <c r="S5" s="9">
        <v>2</v>
      </c>
      <c r="T5" s="10">
        <f t="shared" si="3"/>
        <v>17</v>
      </c>
      <c r="W5" s="76">
        <v>3</v>
      </c>
      <c r="X5" s="76">
        <f t="shared" si="0"/>
        <v>0</v>
      </c>
      <c r="Y5" s="83">
        <f t="shared" si="1"/>
        <v>0</v>
      </c>
    </row>
    <row r="6" spans="1:25" ht="30" customHeight="1" x14ac:dyDescent="0.25">
      <c r="A6" s="3" t="s">
        <v>11</v>
      </c>
      <c r="B6" s="4" t="str">
        <f t="shared" si="2"/>
        <v>ГБОУ ФМЛ №366</v>
      </c>
      <c r="C6" s="5">
        <f t="shared" si="2"/>
        <v>11366</v>
      </c>
      <c r="D6" s="5" t="str">
        <f t="shared" si="2"/>
        <v>Лицей</v>
      </c>
      <c r="E6" s="11" t="str">
        <f t="shared" si="2"/>
        <v>5а</v>
      </c>
      <c r="F6" s="7">
        <f t="shared" si="2"/>
        <v>119</v>
      </c>
      <c r="G6" s="7">
        <f t="shared" si="2"/>
        <v>94</v>
      </c>
      <c r="H6" s="8">
        <f t="shared" si="4"/>
        <v>11366004</v>
      </c>
      <c r="I6" s="9">
        <v>2</v>
      </c>
      <c r="J6" s="9">
        <v>2</v>
      </c>
      <c r="K6" s="9">
        <v>0</v>
      </c>
      <c r="L6" s="9">
        <v>2</v>
      </c>
      <c r="M6" s="9">
        <v>0</v>
      </c>
      <c r="N6" s="9">
        <v>0</v>
      </c>
      <c r="O6" s="9">
        <v>1</v>
      </c>
      <c r="P6" s="9">
        <v>2</v>
      </c>
      <c r="Q6" s="9">
        <v>1</v>
      </c>
      <c r="R6" s="9">
        <v>2</v>
      </c>
      <c r="S6" s="9">
        <v>2</v>
      </c>
      <c r="T6" s="10">
        <f t="shared" si="3"/>
        <v>14</v>
      </c>
      <c r="W6" s="76">
        <v>4</v>
      </c>
      <c r="X6" s="76">
        <f t="shared" si="0"/>
        <v>0</v>
      </c>
      <c r="Y6" s="83">
        <f t="shared" si="1"/>
        <v>0</v>
      </c>
    </row>
    <row r="7" spans="1:25" ht="30" customHeight="1" x14ac:dyDescent="0.25">
      <c r="A7" s="3" t="s">
        <v>11</v>
      </c>
      <c r="B7" s="4" t="str">
        <f t="shared" si="2"/>
        <v>ГБОУ ФМЛ №366</v>
      </c>
      <c r="C7" s="5">
        <f t="shared" si="2"/>
        <v>11366</v>
      </c>
      <c r="D7" s="5" t="str">
        <f t="shared" si="2"/>
        <v>Лицей</v>
      </c>
      <c r="E7" s="11" t="str">
        <f t="shared" si="2"/>
        <v>5а</v>
      </c>
      <c r="F7" s="7">
        <f t="shared" si="2"/>
        <v>119</v>
      </c>
      <c r="G7" s="7">
        <f t="shared" si="2"/>
        <v>94</v>
      </c>
      <c r="H7" s="8">
        <f t="shared" si="4"/>
        <v>11366005</v>
      </c>
      <c r="I7" s="9">
        <v>2</v>
      </c>
      <c r="J7" s="9">
        <v>0</v>
      </c>
      <c r="K7" s="9">
        <v>1</v>
      </c>
      <c r="L7" s="9">
        <v>2</v>
      </c>
      <c r="M7" s="9">
        <v>1</v>
      </c>
      <c r="N7" s="9">
        <v>1</v>
      </c>
      <c r="O7" s="9">
        <v>0</v>
      </c>
      <c r="P7" s="9">
        <v>2</v>
      </c>
      <c r="Q7" s="9">
        <v>2</v>
      </c>
      <c r="R7" s="9">
        <v>2</v>
      </c>
      <c r="S7" s="9">
        <v>2</v>
      </c>
      <c r="T7" s="10">
        <f t="shared" si="3"/>
        <v>15</v>
      </c>
      <c r="W7" s="76">
        <v>5</v>
      </c>
      <c r="X7" s="76">
        <f t="shared" si="0"/>
        <v>0</v>
      </c>
      <c r="Y7" s="83">
        <f t="shared" si="1"/>
        <v>0</v>
      </c>
    </row>
    <row r="8" spans="1:25" ht="30" customHeight="1" x14ac:dyDescent="0.25">
      <c r="A8" s="3" t="s">
        <v>11</v>
      </c>
      <c r="B8" s="4" t="str">
        <f t="shared" si="2"/>
        <v>ГБОУ ФМЛ №366</v>
      </c>
      <c r="C8" s="5">
        <f t="shared" si="2"/>
        <v>11366</v>
      </c>
      <c r="D8" s="5" t="str">
        <f t="shared" si="2"/>
        <v>Лицей</v>
      </c>
      <c r="E8" s="11" t="str">
        <f t="shared" si="2"/>
        <v>5а</v>
      </c>
      <c r="F8" s="7">
        <f t="shared" si="2"/>
        <v>119</v>
      </c>
      <c r="G8" s="7">
        <f t="shared" si="2"/>
        <v>94</v>
      </c>
      <c r="H8" s="8">
        <f t="shared" si="4"/>
        <v>11366006</v>
      </c>
      <c r="I8" s="9">
        <v>0</v>
      </c>
      <c r="J8" s="9">
        <v>2</v>
      </c>
      <c r="K8" s="9">
        <v>0</v>
      </c>
      <c r="L8" s="9">
        <v>2</v>
      </c>
      <c r="M8" s="9">
        <v>0</v>
      </c>
      <c r="N8" s="9">
        <v>0</v>
      </c>
      <c r="O8" s="9">
        <v>1</v>
      </c>
      <c r="P8" s="9">
        <v>2</v>
      </c>
      <c r="Q8" s="9">
        <v>1</v>
      </c>
      <c r="R8" s="9">
        <v>2</v>
      </c>
      <c r="S8" s="9">
        <v>2</v>
      </c>
      <c r="T8" s="10">
        <f t="shared" si="3"/>
        <v>12</v>
      </c>
      <c r="W8" s="76">
        <v>6</v>
      </c>
      <c r="X8" s="76">
        <f t="shared" si="0"/>
        <v>0</v>
      </c>
      <c r="Y8" s="83">
        <f t="shared" si="1"/>
        <v>0</v>
      </c>
    </row>
    <row r="9" spans="1:25" ht="30" customHeight="1" x14ac:dyDescent="0.25">
      <c r="A9" s="3" t="s">
        <v>11</v>
      </c>
      <c r="B9" s="4" t="str">
        <f t="shared" si="2"/>
        <v>ГБОУ ФМЛ №366</v>
      </c>
      <c r="C9" s="5">
        <f t="shared" si="2"/>
        <v>11366</v>
      </c>
      <c r="D9" s="5" t="str">
        <f t="shared" si="2"/>
        <v>Лицей</v>
      </c>
      <c r="E9" s="11" t="str">
        <f t="shared" si="2"/>
        <v>5а</v>
      </c>
      <c r="F9" s="7">
        <f t="shared" si="2"/>
        <v>119</v>
      </c>
      <c r="G9" s="7">
        <f t="shared" si="2"/>
        <v>94</v>
      </c>
      <c r="H9" s="8">
        <f t="shared" si="4"/>
        <v>11366007</v>
      </c>
      <c r="I9" s="9">
        <v>0</v>
      </c>
      <c r="J9" s="9">
        <v>2</v>
      </c>
      <c r="K9" s="9">
        <v>1</v>
      </c>
      <c r="L9" s="9">
        <v>2</v>
      </c>
      <c r="M9" s="9">
        <v>1</v>
      </c>
      <c r="N9" s="9">
        <v>0</v>
      </c>
      <c r="O9" s="9">
        <v>1</v>
      </c>
      <c r="P9" s="9">
        <v>2</v>
      </c>
      <c r="Q9" s="9">
        <v>1</v>
      </c>
      <c r="R9" s="9">
        <v>2</v>
      </c>
      <c r="S9" s="9">
        <v>2</v>
      </c>
      <c r="T9" s="10">
        <f t="shared" si="3"/>
        <v>14</v>
      </c>
      <c r="W9" s="76">
        <v>7</v>
      </c>
      <c r="X9" s="76">
        <f t="shared" si="0"/>
        <v>0</v>
      </c>
      <c r="Y9" s="83">
        <f t="shared" si="1"/>
        <v>0</v>
      </c>
    </row>
    <row r="10" spans="1:25" ht="30" customHeight="1" x14ac:dyDescent="0.25">
      <c r="A10" s="3" t="s">
        <v>11</v>
      </c>
      <c r="B10" s="4" t="str">
        <f t="shared" si="2"/>
        <v>ГБОУ ФМЛ №366</v>
      </c>
      <c r="C10" s="5">
        <f t="shared" si="2"/>
        <v>11366</v>
      </c>
      <c r="D10" s="5" t="str">
        <f t="shared" si="2"/>
        <v>Лицей</v>
      </c>
      <c r="E10" s="11" t="str">
        <f t="shared" si="2"/>
        <v>5а</v>
      </c>
      <c r="F10" s="7">
        <f t="shared" si="2"/>
        <v>119</v>
      </c>
      <c r="G10" s="7">
        <f t="shared" si="2"/>
        <v>94</v>
      </c>
      <c r="H10" s="8">
        <f t="shared" si="4"/>
        <v>11366008</v>
      </c>
      <c r="I10" s="9">
        <v>0</v>
      </c>
      <c r="J10" s="9">
        <v>1</v>
      </c>
      <c r="K10" s="9">
        <v>0</v>
      </c>
      <c r="L10" s="9">
        <v>2</v>
      </c>
      <c r="M10" s="9">
        <v>1</v>
      </c>
      <c r="N10" s="9">
        <v>1</v>
      </c>
      <c r="O10" s="9">
        <v>1</v>
      </c>
      <c r="P10" s="9">
        <v>2</v>
      </c>
      <c r="Q10" s="9">
        <v>2</v>
      </c>
      <c r="R10" s="9">
        <v>2</v>
      </c>
      <c r="S10" s="9">
        <v>2</v>
      </c>
      <c r="T10" s="10">
        <f t="shared" si="3"/>
        <v>14</v>
      </c>
      <c r="W10" s="76">
        <v>8</v>
      </c>
      <c r="X10" s="76">
        <f t="shared" si="0"/>
        <v>0</v>
      </c>
      <c r="Y10" s="83">
        <f t="shared" si="1"/>
        <v>0</v>
      </c>
    </row>
    <row r="11" spans="1:25" ht="30" customHeight="1" x14ac:dyDescent="0.25">
      <c r="A11" s="3" t="s">
        <v>11</v>
      </c>
      <c r="B11" s="4" t="str">
        <f t="shared" si="2"/>
        <v>ГБОУ ФМЛ №366</v>
      </c>
      <c r="C11" s="5">
        <f t="shared" si="2"/>
        <v>11366</v>
      </c>
      <c r="D11" s="5" t="str">
        <f t="shared" si="2"/>
        <v>Лицей</v>
      </c>
      <c r="E11" s="11" t="str">
        <f t="shared" si="2"/>
        <v>5а</v>
      </c>
      <c r="F11" s="7">
        <f t="shared" si="2"/>
        <v>119</v>
      </c>
      <c r="G11" s="7">
        <f t="shared" si="2"/>
        <v>94</v>
      </c>
      <c r="H11" s="8">
        <f t="shared" si="4"/>
        <v>11366009</v>
      </c>
      <c r="I11" s="9">
        <v>0</v>
      </c>
      <c r="J11" s="9">
        <v>0</v>
      </c>
      <c r="K11" s="9">
        <v>1</v>
      </c>
      <c r="L11" s="9">
        <v>2</v>
      </c>
      <c r="M11" s="9">
        <v>1</v>
      </c>
      <c r="N11" s="9">
        <v>0</v>
      </c>
      <c r="O11" s="9">
        <v>0</v>
      </c>
      <c r="P11" s="9">
        <v>2</v>
      </c>
      <c r="Q11" s="9">
        <v>2</v>
      </c>
      <c r="R11" s="9">
        <v>2</v>
      </c>
      <c r="S11" s="9">
        <v>2</v>
      </c>
      <c r="T11" s="10">
        <f t="shared" si="3"/>
        <v>12</v>
      </c>
      <c r="W11" s="76">
        <v>9</v>
      </c>
      <c r="X11" s="76">
        <f t="shared" si="0"/>
        <v>2</v>
      </c>
      <c r="Y11" s="83">
        <f t="shared" si="1"/>
        <v>2.1276595744680851E-2</v>
      </c>
    </row>
    <row r="12" spans="1:25" ht="30" customHeight="1" x14ac:dyDescent="0.25">
      <c r="A12" s="3" t="s">
        <v>11</v>
      </c>
      <c r="B12" s="4" t="str">
        <f t="shared" si="2"/>
        <v>ГБОУ ФМЛ №366</v>
      </c>
      <c r="C12" s="5">
        <f t="shared" si="2"/>
        <v>11366</v>
      </c>
      <c r="D12" s="5" t="str">
        <f t="shared" si="2"/>
        <v>Лицей</v>
      </c>
      <c r="E12" s="11" t="str">
        <f t="shared" si="2"/>
        <v>5а</v>
      </c>
      <c r="F12" s="7">
        <f t="shared" si="2"/>
        <v>119</v>
      </c>
      <c r="G12" s="7">
        <f t="shared" si="2"/>
        <v>94</v>
      </c>
      <c r="H12" s="8">
        <f t="shared" si="4"/>
        <v>11366010</v>
      </c>
      <c r="I12" s="9">
        <v>2</v>
      </c>
      <c r="J12" s="9">
        <v>1</v>
      </c>
      <c r="K12" s="9">
        <v>0</v>
      </c>
      <c r="L12" s="9">
        <v>2</v>
      </c>
      <c r="M12" s="9">
        <v>0</v>
      </c>
      <c r="N12" s="9">
        <v>1</v>
      </c>
      <c r="O12" s="9">
        <v>1</v>
      </c>
      <c r="P12" s="9">
        <v>2</v>
      </c>
      <c r="Q12" s="9">
        <v>2</v>
      </c>
      <c r="R12" s="9">
        <v>2</v>
      </c>
      <c r="S12" s="9">
        <v>2</v>
      </c>
      <c r="T12" s="10">
        <f t="shared" si="3"/>
        <v>15</v>
      </c>
      <c r="W12" s="76">
        <v>10</v>
      </c>
      <c r="X12" s="76">
        <f t="shared" si="0"/>
        <v>4</v>
      </c>
      <c r="Y12" s="83">
        <f t="shared" si="1"/>
        <v>4.2553191489361701E-2</v>
      </c>
    </row>
    <row r="13" spans="1:25" ht="30" customHeight="1" x14ac:dyDescent="0.25">
      <c r="A13" s="3" t="s">
        <v>11</v>
      </c>
      <c r="B13" s="4" t="str">
        <f t="shared" si="2"/>
        <v>ГБОУ ФМЛ №366</v>
      </c>
      <c r="C13" s="5">
        <f t="shared" si="2"/>
        <v>11366</v>
      </c>
      <c r="D13" s="5" t="str">
        <f t="shared" si="2"/>
        <v>Лицей</v>
      </c>
      <c r="E13" s="11" t="str">
        <f t="shared" si="2"/>
        <v>5а</v>
      </c>
      <c r="F13" s="7">
        <f t="shared" si="2"/>
        <v>119</v>
      </c>
      <c r="G13" s="7">
        <f t="shared" si="2"/>
        <v>94</v>
      </c>
      <c r="H13" s="8">
        <f t="shared" si="4"/>
        <v>11366011</v>
      </c>
      <c r="I13" s="9">
        <v>0</v>
      </c>
      <c r="J13" s="9">
        <v>2</v>
      </c>
      <c r="K13" s="9">
        <v>1</v>
      </c>
      <c r="L13" s="9">
        <v>2</v>
      </c>
      <c r="M13" s="9">
        <v>1</v>
      </c>
      <c r="N13" s="9">
        <v>0</v>
      </c>
      <c r="O13" s="9">
        <v>0</v>
      </c>
      <c r="P13" s="9">
        <v>2</v>
      </c>
      <c r="Q13" s="9">
        <v>2</v>
      </c>
      <c r="R13" s="9">
        <v>2</v>
      </c>
      <c r="S13" s="9">
        <v>2</v>
      </c>
      <c r="T13" s="10">
        <f t="shared" si="3"/>
        <v>14</v>
      </c>
      <c r="W13" s="76">
        <v>11</v>
      </c>
      <c r="X13" s="76">
        <f t="shared" si="0"/>
        <v>1</v>
      </c>
      <c r="Y13" s="83">
        <f t="shared" si="1"/>
        <v>1.0638297872340425E-2</v>
      </c>
    </row>
    <row r="14" spans="1:25" ht="30" customHeight="1" x14ac:dyDescent="0.25">
      <c r="A14" s="3" t="s">
        <v>11</v>
      </c>
      <c r="B14" s="4" t="str">
        <f t="shared" si="2"/>
        <v>ГБОУ ФМЛ №366</v>
      </c>
      <c r="C14" s="5">
        <f t="shared" si="2"/>
        <v>11366</v>
      </c>
      <c r="D14" s="5" t="str">
        <f t="shared" si="2"/>
        <v>Лицей</v>
      </c>
      <c r="E14" s="11" t="str">
        <f t="shared" si="2"/>
        <v>5а</v>
      </c>
      <c r="F14" s="7">
        <f t="shared" si="2"/>
        <v>119</v>
      </c>
      <c r="G14" s="7">
        <f t="shared" si="2"/>
        <v>94</v>
      </c>
      <c r="H14" s="8">
        <f t="shared" si="4"/>
        <v>11366012</v>
      </c>
      <c r="I14" s="9">
        <v>0</v>
      </c>
      <c r="J14" s="9">
        <v>2</v>
      </c>
      <c r="K14" s="9">
        <v>0</v>
      </c>
      <c r="L14" s="9">
        <v>2</v>
      </c>
      <c r="M14" s="9">
        <v>1</v>
      </c>
      <c r="N14" s="9">
        <v>0</v>
      </c>
      <c r="O14" s="9">
        <v>0</v>
      </c>
      <c r="P14" s="9">
        <v>2</v>
      </c>
      <c r="Q14" s="9">
        <v>2</v>
      </c>
      <c r="R14" s="9">
        <v>2</v>
      </c>
      <c r="S14" s="9">
        <v>2</v>
      </c>
      <c r="T14" s="10">
        <f t="shared" si="3"/>
        <v>13</v>
      </c>
      <c r="W14" s="76">
        <v>12</v>
      </c>
      <c r="X14" s="76">
        <f t="shared" si="0"/>
        <v>7</v>
      </c>
      <c r="Y14" s="83">
        <f t="shared" si="1"/>
        <v>7.4468085106382975E-2</v>
      </c>
    </row>
    <row r="15" spans="1:25" ht="30" customHeight="1" x14ac:dyDescent="0.25">
      <c r="A15" s="3" t="s">
        <v>11</v>
      </c>
      <c r="B15" s="4" t="str">
        <f t="shared" si="2"/>
        <v>ГБОУ ФМЛ №366</v>
      </c>
      <c r="C15" s="5">
        <f t="shared" si="2"/>
        <v>11366</v>
      </c>
      <c r="D15" s="5" t="str">
        <f t="shared" si="2"/>
        <v>Лицей</v>
      </c>
      <c r="E15" s="11" t="str">
        <f t="shared" si="2"/>
        <v>5а</v>
      </c>
      <c r="F15" s="7">
        <f t="shared" si="2"/>
        <v>119</v>
      </c>
      <c r="G15" s="7">
        <f t="shared" si="2"/>
        <v>94</v>
      </c>
      <c r="H15" s="8">
        <f t="shared" si="4"/>
        <v>11366013</v>
      </c>
      <c r="I15" s="9">
        <v>2</v>
      </c>
      <c r="J15" s="9">
        <v>2</v>
      </c>
      <c r="K15" s="9">
        <v>0</v>
      </c>
      <c r="L15" s="9">
        <v>2</v>
      </c>
      <c r="M15" s="9">
        <v>0</v>
      </c>
      <c r="N15" s="9">
        <v>1</v>
      </c>
      <c r="O15" s="9">
        <v>1</v>
      </c>
      <c r="P15" s="9">
        <v>2</v>
      </c>
      <c r="Q15" s="9">
        <v>2</v>
      </c>
      <c r="R15" s="9">
        <v>2</v>
      </c>
      <c r="S15" s="9">
        <v>2</v>
      </c>
      <c r="T15" s="10">
        <f t="shared" si="3"/>
        <v>16</v>
      </c>
      <c r="W15" s="76">
        <v>13</v>
      </c>
      <c r="X15" s="76">
        <f t="shared" si="0"/>
        <v>10</v>
      </c>
      <c r="Y15" s="83">
        <f t="shared" si="1"/>
        <v>0.10638297872340426</v>
      </c>
    </row>
    <row r="16" spans="1:25" ht="30" customHeight="1" x14ac:dyDescent="0.25">
      <c r="A16" s="3" t="s">
        <v>11</v>
      </c>
      <c r="B16" s="4" t="str">
        <f t="shared" si="2"/>
        <v>ГБОУ ФМЛ №366</v>
      </c>
      <c r="C16" s="5">
        <f t="shared" si="2"/>
        <v>11366</v>
      </c>
      <c r="D16" s="5" t="str">
        <f t="shared" si="2"/>
        <v>Лицей</v>
      </c>
      <c r="E16" s="11" t="str">
        <f t="shared" si="2"/>
        <v>5а</v>
      </c>
      <c r="F16" s="7">
        <f t="shared" si="2"/>
        <v>119</v>
      </c>
      <c r="G16" s="7">
        <f t="shared" si="2"/>
        <v>94</v>
      </c>
      <c r="H16" s="8">
        <f t="shared" si="4"/>
        <v>11366014</v>
      </c>
      <c r="I16" s="9">
        <v>0</v>
      </c>
      <c r="J16" s="9">
        <v>0</v>
      </c>
      <c r="K16" s="9">
        <v>0</v>
      </c>
      <c r="L16" s="9">
        <v>2</v>
      </c>
      <c r="M16" s="9">
        <v>2</v>
      </c>
      <c r="N16" s="9">
        <v>1</v>
      </c>
      <c r="O16" s="9">
        <v>0</v>
      </c>
      <c r="P16" s="9">
        <v>2</v>
      </c>
      <c r="Q16" s="9">
        <v>2</v>
      </c>
      <c r="R16" s="9">
        <v>2</v>
      </c>
      <c r="S16" s="9">
        <v>2</v>
      </c>
      <c r="T16" s="10">
        <f t="shared" si="3"/>
        <v>13</v>
      </c>
      <c r="W16" s="76">
        <v>14</v>
      </c>
      <c r="X16" s="76">
        <f t="shared" si="0"/>
        <v>12</v>
      </c>
      <c r="Y16" s="83">
        <f t="shared" si="1"/>
        <v>0.1276595744680851</v>
      </c>
    </row>
    <row r="17" spans="1:25" ht="30" customHeight="1" x14ac:dyDescent="0.25">
      <c r="A17" s="3" t="s">
        <v>11</v>
      </c>
      <c r="B17" s="4" t="str">
        <f t="shared" si="2"/>
        <v>ГБОУ ФМЛ №366</v>
      </c>
      <c r="C17" s="5">
        <f t="shared" si="2"/>
        <v>11366</v>
      </c>
      <c r="D17" s="5" t="str">
        <f t="shared" si="2"/>
        <v>Лицей</v>
      </c>
      <c r="E17" s="11" t="str">
        <f t="shared" si="2"/>
        <v>5а</v>
      </c>
      <c r="F17" s="7">
        <f t="shared" si="2"/>
        <v>119</v>
      </c>
      <c r="G17" s="7">
        <f t="shared" si="2"/>
        <v>94</v>
      </c>
      <c r="H17" s="8">
        <f t="shared" si="4"/>
        <v>11366015</v>
      </c>
      <c r="I17" s="9">
        <v>2</v>
      </c>
      <c r="J17" s="9">
        <v>1</v>
      </c>
      <c r="K17" s="9">
        <v>0</v>
      </c>
      <c r="L17" s="9">
        <v>2</v>
      </c>
      <c r="M17" s="9">
        <v>1</v>
      </c>
      <c r="N17" s="9">
        <v>0</v>
      </c>
      <c r="O17" s="9">
        <v>1</v>
      </c>
      <c r="P17" s="9">
        <v>2</v>
      </c>
      <c r="Q17" s="9">
        <v>2</v>
      </c>
      <c r="R17" s="9">
        <v>2</v>
      </c>
      <c r="S17" s="9">
        <v>2</v>
      </c>
      <c r="T17" s="10">
        <f t="shared" si="3"/>
        <v>15</v>
      </c>
      <c r="W17" s="76">
        <v>15</v>
      </c>
      <c r="X17" s="76">
        <f t="shared" si="0"/>
        <v>13</v>
      </c>
      <c r="Y17" s="83">
        <f t="shared" si="1"/>
        <v>0.13829787234042554</v>
      </c>
    </row>
    <row r="18" spans="1:25" ht="30" customHeight="1" x14ac:dyDescent="0.25">
      <c r="A18" s="3" t="s">
        <v>11</v>
      </c>
      <c r="B18" s="4" t="str">
        <f t="shared" si="2"/>
        <v>ГБОУ ФМЛ №366</v>
      </c>
      <c r="C18" s="5">
        <f t="shared" si="2"/>
        <v>11366</v>
      </c>
      <c r="D18" s="5" t="str">
        <f t="shared" si="2"/>
        <v>Лицей</v>
      </c>
      <c r="E18" s="11" t="str">
        <f t="shared" si="2"/>
        <v>5а</v>
      </c>
      <c r="F18" s="7">
        <f t="shared" si="2"/>
        <v>119</v>
      </c>
      <c r="G18" s="7">
        <f t="shared" si="2"/>
        <v>94</v>
      </c>
      <c r="H18" s="8">
        <f t="shared" si="4"/>
        <v>11366016</v>
      </c>
      <c r="I18" s="9">
        <v>1</v>
      </c>
      <c r="J18" s="9">
        <v>2</v>
      </c>
      <c r="K18" s="9">
        <v>0</v>
      </c>
      <c r="L18" s="9">
        <v>1</v>
      </c>
      <c r="M18" s="9">
        <v>2</v>
      </c>
      <c r="N18" s="9">
        <v>1</v>
      </c>
      <c r="O18" s="9">
        <v>1</v>
      </c>
      <c r="P18" s="9">
        <v>2</v>
      </c>
      <c r="Q18" s="9">
        <v>2</v>
      </c>
      <c r="R18" s="9">
        <v>2</v>
      </c>
      <c r="S18" s="9">
        <v>2</v>
      </c>
      <c r="T18" s="10">
        <f t="shared" si="3"/>
        <v>16</v>
      </c>
      <c r="W18" s="76">
        <v>16</v>
      </c>
      <c r="X18" s="76">
        <f t="shared" si="0"/>
        <v>12</v>
      </c>
      <c r="Y18" s="83">
        <f t="shared" si="1"/>
        <v>0.1276595744680851</v>
      </c>
    </row>
    <row r="19" spans="1:25" ht="30" customHeight="1" x14ac:dyDescent="0.25">
      <c r="A19" s="3" t="s">
        <v>11</v>
      </c>
      <c r="B19" s="4" t="str">
        <f t="shared" si="2"/>
        <v>ГБОУ ФМЛ №366</v>
      </c>
      <c r="C19" s="5">
        <f t="shared" si="2"/>
        <v>11366</v>
      </c>
      <c r="D19" s="5" t="str">
        <f t="shared" si="2"/>
        <v>Лицей</v>
      </c>
      <c r="E19" s="11" t="str">
        <f t="shared" si="2"/>
        <v>5а</v>
      </c>
      <c r="F19" s="7">
        <f t="shared" si="2"/>
        <v>119</v>
      </c>
      <c r="G19" s="7">
        <f t="shared" si="2"/>
        <v>94</v>
      </c>
      <c r="H19" s="8">
        <f t="shared" si="4"/>
        <v>11366017</v>
      </c>
      <c r="I19" s="9">
        <v>1</v>
      </c>
      <c r="J19" s="9">
        <v>1</v>
      </c>
      <c r="K19" s="9">
        <v>1</v>
      </c>
      <c r="L19" s="9">
        <v>2</v>
      </c>
      <c r="M19" s="9">
        <v>1</v>
      </c>
      <c r="N19" s="9">
        <v>1</v>
      </c>
      <c r="O19" s="9">
        <v>0</v>
      </c>
      <c r="P19" s="9">
        <v>2</v>
      </c>
      <c r="Q19" s="9">
        <v>2</v>
      </c>
      <c r="R19" s="9">
        <v>2</v>
      </c>
      <c r="S19" s="9">
        <v>2</v>
      </c>
      <c r="T19" s="10">
        <f t="shared" si="3"/>
        <v>15</v>
      </c>
      <c r="W19" s="76">
        <v>17</v>
      </c>
      <c r="X19" s="76">
        <f t="shared" si="0"/>
        <v>15</v>
      </c>
      <c r="Y19" s="83">
        <f t="shared" si="1"/>
        <v>0.15957446808510639</v>
      </c>
    </row>
    <row r="20" spans="1:25" ht="30" customHeight="1" x14ac:dyDescent="0.25">
      <c r="A20" s="3" t="s">
        <v>11</v>
      </c>
      <c r="B20" s="4" t="str">
        <f t="shared" ref="B20:G35" si="5">B19</f>
        <v>ГБОУ ФМЛ №366</v>
      </c>
      <c r="C20" s="5">
        <f t="shared" si="5"/>
        <v>11366</v>
      </c>
      <c r="D20" s="5" t="str">
        <f t="shared" si="5"/>
        <v>Лицей</v>
      </c>
      <c r="E20" s="11" t="str">
        <f t="shared" si="5"/>
        <v>5а</v>
      </c>
      <c r="F20" s="7">
        <f t="shared" si="5"/>
        <v>119</v>
      </c>
      <c r="G20" s="7">
        <f t="shared" si="5"/>
        <v>94</v>
      </c>
      <c r="H20" s="8">
        <f t="shared" si="4"/>
        <v>11366018</v>
      </c>
      <c r="I20" s="9">
        <v>2</v>
      </c>
      <c r="J20" s="9">
        <v>2</v>
      </c>
      <c r="K20" s="9">
        <v>0</v>
      </c>
      <c r="L20" s="9">
        <v>2</v>
      </c>
      <c r="M20" s="9">
        <v>1</v>
      </c>
      <c r="N20" s="9">
        <v>1</v>
      </c>
      <c r="O20" s="9">
        <v>1</v>
      </c>
      <c r="P20" s="9">
        <v>2</v>
      </c>
      <c r="Q20" s="9">
        <v>1</v>
      </c>
      <c r="R20" s="9">
        <v>2</v>
      </c>
      <c r="S20" s="9">
        <v>2</v>
      </c>
      <c r="T20" s="10">
        <f t="shared" si="3"/>
        <v>16</v>
      </c>
      <c r="W20" s="76">
        <v>18</v>
      </c>
      <c r="X20" s="76">
        <f t="shared" si="0"/>
        <v>14</v>
      </c>
      <c r="Y20" s="83">
        <f t="shared" si="1"/>
        <v>0.14893617021276595</v>
      </c>
    </row>
    <row r="21" spans="1:25" ht="30" customHeight="1" x14ac:dyDescent="0.25">
      <c r="A21" s="3" t="s">
        <v>11</v>
      </c>
      <c r="B21" s="4" t="str">
        <f t="shared" si="5"/>
        <v>ГБОУ ФМЛ №366</v>
      </c>
      <c r="C21" s="5">
        <f t="shared" si="5"/>
        <v>11366</v>
      </c>
      <c r="D21" s="5" t="str">
        <f t="shared" si="5"/>
        <v>Лицей</v>
      </c>
      <c r="E21" s="11" t="str">
        <f t="shared" si="5"/>
        <v>5а</v>
      </c>
      <c r="F21" s="7">
        <f t="shared" si="5"/>
        <v>119</v>
      </c>
      <c r="G21" s="7">
        <f t="shared" si="5"/>
        <v>94</v>
      </c>
      <c r="H21" s="8">
        <f t="shared" si="4"/>
        <v>11366019</v>
      </c>
      <c r="I21" s="9">
        <v>0</v>
      </c>
      <c r="J21" s="9">
        <v>1</v>
      </c>
      <c r="K21" s="9">
        <v>0</v>
      </c>
      <c r="L21" s="9">
        <v>2</v>
      </c>
      <c r="M21" s="9">
        <v>1</v>
      </c>
      <c r="N21" s="9">
        <v>0</v>
      </c>
      <c r="O21" s="9">
        <v>0</v>
      </c>
      <c r="P21" s="9">
        <v>2</v>
      </c>
      <c r="Q21" s="9">
        <v>2</v>
      </c>
      <c r="R21" s="9">
        <v>2</v>
      </c>
      <c r="S21" s="9">
        <v>2</v>
      </c>
      <c r="T21" s="10">
        <f t="shared" si="3"/>
        <v>12</v>
      </c>
      <c r="W21" s="76">
        <v>19</v>
      </c>
      <c r="X21" s="76">
        <f t="shared" si="0"/>
        <v>4</v>
      </c>
      <c r="Y21" s="83">
        <f t="shared" si="1"/>
        <v>4.2553191489361701E-2</v>
      </c>
    </row>
    <row r="22" spans="1:25" ht="30" customHeight="1" x14ac:dyDescent="0.25">
      <c r="A22" s="3" t="s">
        <v>11</v>
      </c>
      <c r="B22" s="4" t="str">
        <f t="shared" si="5"/>
        <v>ГБОУ ФМЛ №366</v>
      </c>
      <c r="C22" s="5">
        <f t="shared" si="5"/>
        <v>11366</v>
      </c>
      <c r="D22" s="5" t="str">
        <f t="shared" si="5"/>
        <v>Лицей</v>
      </c>
      <c r="E22" s="11" t="str">
        <f t="shared" si="5"/>
        <v>5а</v>
      </c>
      <c r="F22" s="7">
        <f t="shared" si="5"/>
        <v>119</v>
      </c>
      <c r="G22" s="7">
        <f t="shared" si="5"/>
        <v>94</v>
      </c>
      <c r="H22" s="8">
        <f t="shared" si="4"/>
        <v>11366020</v>
      </c>
      <c r="I22" s="9">
        <v>2</v>
      </c>
      <c r="J22" s="9">
        <v>2</v>
      </c>
      <c r="K22" s="9">
        <v>1</v>
      </c>
      <c r="L22" s="9">
        <v>2</v>
      </c>
      <c r="M22" s="9">
        <v>0</v>
      </c>
      <c r="N22" s="9">
        <v>1</v>
      </c>
      <c r="O22" s="9">
        <v>1</v>
      </c>
      <c r="P22" s="9">
        <v>2</v>
      </c>
      <c r="Q22" s="9">
        <v>2</v>
      </c>
      <c r="R22" s="9">
        <v>2</v>
      </c>
      <c r="S22" s="9">
        <v>2</v>
      </c>
      <c r="T22" s="10">
        <f t="shared" si="3"/>
        <v>17</v>
      </c>
      <c r="W22" s="58"/>
      <c r="X22" s="58">
        <f>SUM(X2:X21)</f>
        <v>94</v>
      </c>
      <c r="Y22" s="58"/>
    </row>
    <row r="23" spans="1:25" ht="30" customHeight="1" x14ac:dyDescent="0.25">
      <c r="A23" s="3" t="s">
        <v>11</v>
      </c>
      <c r="B23" s="4" t="str">
        <f t="shared" si="5"/>
        <v>ГБОУ ФМЛ №366</v>
      </c>
      <c r="C23" s="5">
        <f t="shared" si="5"/>
        <v>11366</v>
      </c>
      <c r="D23" s="5" t="str">
        <f t="shared" si="5"/>
        <v>Лицей</v>
      </c>
      <c r="E23" s="11" t="str">
        <f t="shared" si="5"/>
        <v>5а</v>
      </c>
      <c r="F23" s="7">
        <f t="shared" si="5"/>
        <v>119</v>
      </c>
      <c r="G23" s="7">
        <f t="shared" si="5"/>
        <v>94</v>
      </c>
      <c r="H23" s="8">
        <f t="shared" si="4"/>
        <v>11366021</v>
      </c>
      <c r="I23" s="9">
        <v>0</v>
      </c>
      <c r="J23" s="9">
        <v>1</v>
      </c>
      <c r="K23" s="9">
        <v>0</v>
      </c>
      <c r="L23" s="9">
        <v>2</v>
      </c>
      <c r="M23" s="9">
        <v>1</v>
      </c>
      <c r="N23" s="9">
        <v>0</v>
      </c>
      <c r="O23" s="9">
        <v>0</v>
      </c>
      <c r="P23" s="9">
        <v>2</v>
      </c>
      <c r="Q23" s="9">
        <v>2</v>
      </c>
      <c r="R23" s="9">
        <v>2</v>
      </c>
      <c r="S23" s="9">
        <v>2</v>
      </c>
      <c r="T23" s="10">
        <f t="shared" si="3"/>
        <v>12</v>
      </c>
    </row>
    <row r="24" spans="1:25" ht="30" customHeight="1" x14ac:dyDescent="0.25">
      <c r="A24" s="3" t="s">
        <v>11</v>
      </c>
      <c r="B24" s="4" t="str">
        <f t="shared" si="5"/>
        <v>ГБОУ ФМЛ №366</v>
      </c>
      <c r="C24" s="5">
        <f t="shared" si="5"/>
        <v>11366</v>
      </c>
      <c r="D24" s="5" t="str">
        <f t="shared" si="5"/>
        <v>Лицей</v>
      </c>
      <c r="E24" s="11" t="str">
        <f t="shared" si="5"/>
        <v>5а</v>
      </c>
      <c r="F24" s="7">
        <f t="shared" si="5"/>
        <v>119</v>
      </c>
      <c r="G24" s="7">
        <f t="shared" si="5"/>
        <v>94</v>
      </c>
      <c r="H24" s="8">
        <f t="shared" si="4"/>
        <v>11366022</v>
      </c>
      <c r="I24" s="9">
        <v>2</v>
      </c>
      <c r="J24" s="9">
        <v>1</v>
      </c>
      <c r="K24" s="9">
        <v>0</v>
      </c>
      <c r="L24" s="9">
        <v>2</v>
      </c>
      <c r="M24" s="9">
        <v>1</v>
      </c>
      <c r="N24" s="9">
        <v>1</v>
      </c>
      <c r="O24" s="9">
        <v>1</v>
      </c>
      <c r="P24" s="9">
        <v>2</v>
      </c>
      <c r="Q24" s="9">
        <v>2</v>
      </c>
      <c r="R24" s="9">
        <v>2</v>
      </c>
      <c r="S24" s="9">
        <v>2</v>
      </c>
      <c r="T24" s="10">
        <f t="shared" si="3"/>
        <v>16</v>
      </c>
    </row>
    <row r="25" spans="1:25" ht="30" customHeight="1" x14ac:dyDescent="0.25">
      <c r="A25" s="3" t="s">
        <v>11</v>
      </c>
      <c r="B25" s="4" t="str">
        <f t="shared" si="5"/>
        <v>ГБОУ ФМЛ №366</v>
      </c>
      <c r="C25" s="5">
        <f t="shared" si="5"/>
        <v>11366</v>
      </c>
      <c r="D25" s="5" t="str">
        <f t="shared" si="5"/>
        <v>Лицей</v>
      </c>
      <c r="E25" s="11" t="str">
        <f t="shared" si="5"/>
        <v>5а</v>
      </c>
      <c r="F25" s="7">
        <f t="shared" si="5"/>
        <v>119</v>
      </c>
      <c r="G25" s="7">
        <f t="shared" si="5"/>
        <v>94</v>
      </c>
      <c r="H25" s="8">
        <f t="shared" si="4"/>
        <v>11366023</v>
      </c>
      <c r="I25" s="9">
        <v>0</v>
      </c>
      <c r="J25" s="9">
        <v>1</v>
      </c>
      <c r="K25" s="9">
        <v>0</v>
      </c>
      <c r="L25" s="9">
        <v>2</v>
      </c>
      <c r="M25" s="9">
        <v>1</v>
      </c>
      <c r="N25" s="9">
        <v>1</v>
      </c>
      <c r="O25" s="9">
        <v>1</v>
      </c>
      <c r="P25" s="9">
        <v>2</v>
      </c>
      <c r="Q25" s="9">
        <v>1</v>
      </c>
      <c r="R25" s="9">
        <v>2</v>
      </c>
      <c r="S25" s="9">
        <v>2</v>
      </c>
      <c r="T25" s="10">
        <f t="shared" si="3"/>
        <v>13</v>
      </c>
    </row>
    <row r="26" spans="1:25" ht="30" customHeight="1" x14ac:dyDescent="0.25">
      <c r="A26" s="3" t="s">
        <v>11</v>
      </c>
      <c r="B26" s="4" t="str">
        <f t="shared" si="5"/>
        <v>ГБОУ ФМЛ №366</v>
      </c>
      <c r="C26" s="5">
        <f t="shared" si="5"/>
        <v>11366</v>
      </c>
      <c r="D26" s="5" t="str">
        <f t="shared" si="5"/>
        <v>Лицей</v>
      </c>
      <c r="E26" s="11" t="str">
        <f t="shared" si="5"/>
        <v>5а</v>
      </c>
      <c r="F26" s="7">
        <f t="shared" si="5"/>
        <v>119</v>
      </c>
      <c r="G26" s="7">
        <f t="shared" si="5"/>
        <v>94</v>
      </c>
      <c r="H26" s="8">
        <f t="shared" si="4"/>
        <v>11366024</v>
      </c>
      <c r="I26" s="9">
        <v>0</v>
      </c>
      <c r="J26" s="9">
        <v>1</v>
      </c>
      <c r="K26" s="9">
        <v>1</v>
      </c>
      <c r="L26" s="9">
        <v>2</v>
      </c>
      <c r="M26" s="9">
        <v>0</v>
      </c>
      <c r="N26" s="9">
        <v>0</v>
      </c>
      <c r="O26" s="9">
        <v>0</v>
      </c>
      <c r="P26" s="9">
        <v>0</v>
      </c>
      <c r="Q26" s="9">
        <v>1</v>
      </c>
      <c r="R26" s="9">
        <v>2</v>
      </c>
      <c r="S26" s="9">
        <v>2</v>
      </c>
      <c r="T26" s="10">
        <f t="shared" si="3"/>
        <v>9</v>
      </c>
    </row>
    <row r="27" spans="1:25" ht="30" customHeight="1" x14ac:dyDescent="0.25">
      <c r="A27" s="3" t="s">
        <v>11</v>
      </c>
      <c r="B27" s="4" t="str">
        <f t="shared" si="5"/>
        <v>ГБОУ ФМЛ №366</v>
      </c>
      <c r="C27" s="5">
        <f t="shared" si="5"/>
        <v>11366</v>
      </c>
      <c r="D27" s="5" t="str">
        <f t="shared" si="5"/>
        <v>Лицей</v>
      </c>
      <c r="E27" s="11" t="str">
        <f t="shared" si="5"/>
        <v>5а</v>
      </c>
      <c r="F27" s="7">
        <f t="shared" si="5"/>
        <v>119</v>
      </c>
      <c r="G27" s="7">
        <f t="shared" si="5"/>
        <v>94</v>
      </c>
      <c r="H27" s="8">
        <f t="shared" si="4"/>
        <v>11366025</v>
      </c>
      <c r="I27" s="9">
        <v>2</v>
      </c>
      <c r="J27" s="9">
        <v>1</v>
      </c>
      <c r="K27" s="9">
        <v>0</v>
      </c>
      <c r="L27" s="9">
        <v>2</v>
      </c>
      <c r="M27" s="9">
        <v>1</v>
      </c>
      <c r="N27" s="9">
        <v>1</v>
      </c>
      <c r="O27" s="9">
        <v>1</v>
      </c>
      <c r="P27" s="9">
        <v>2</v>
      </c>
      <c r="Q27" s="9">
        <v>2</v>
      </c>
      <c r="R27" s="9">
        <v>2</v>
      </c>
      <c r="S27" s="9">
        <v>2</v>
      </c>
      <c r="T27" s="10">
        <f t="shared" si="3"/>
        <v>16</v>
      </c>
    </row>
    <row r="28" spans="1:25" ht="30" customHeight="1" x14ac:dyDescent="0.25">
      <c r="A28" s="3" t="s">
        <v>11</v>
      </c>
      <c r="B28" s="4" t="str">
        <f t="shared" si="5"/>
        <v>ГБОУ ФМЛ №366</v>
      </c>
      <c r="C28" s="5">
        <f t="shared" si="5"/>
        <v>11366</v>
      </c>
      <c r="D28" s="5" t="str">
        <f t="shared" si="5"/>
        <v>Лицей</v>
      </c>
      <c r="E28" s="11" t="str">
        <f t="shared" si="5"/>
        <v>5а</v>
      </c>
      <c r="F28" s="7">
        <f t="shared" si="5"/>
        <v>119</v>
      </c>
      <c r="G28" s="7">
        <f t="shared" si="5"/>
        <v>94</v>
      </c>
      <c r="H28" s="8">
        <f t="shared" si="4"/>
        <v>11366026</v>
      </c>
      <c r="I28" s="9">
        <v>0</v>
      </c>
      <c r="J28" s="9">
        <v>1</v>
      </c>
      <c r="K28" s="9">
        <v>0</v>
      </c>
      <c r="L28" s="9">
        <v>1</v>
      </c>
      <c r="M28" s="9">
        <v>0</v>
      </c>
      <c r="N28" s="9">
        <v>0</v>
      </c>
      <c r="O28" s="9">
        <v>0</v>
      </c>
      <c r="P28" s="9">
        <v>2</v>
      </c>
      <c r="Q28" s="9">
        <v>2</v>
      </c>
      <c r="R28" s="9">
        <v>2</v>
      </c>
      <c r="S28" s="9">
        <v>2</v>
      </c>
      <c r="T28" s="10">
        <f t="shared" si="3"/>
        <v>10</v>
      </c>
    </row>
    <row r="29" spans="1:25" ht="30" customHeight="1" x14ac:dyDescent="0.25">
      <c r="A29" s="3" t="s">
        <v>11</v>
      </c>
      <c r="B29" s="4" t="str">
        <f t="shared" si="5"/>
        <v>ГБОУ ФМЛ №366</v>
      </c>
      <c r="C29" s="5">
        <f t="shared" si="5"/>
        <v>11366</v>
      </c>
      <c r="D29" s="5" t="str">
        <f t="shared" si="5"/>
        <v>Лицей</v>
      </c>
      <c r="E29" s="13" t="s">
        <v>16</v>
      </c>
      <c r="F29" s="7">
        <v>119</v>
      </c>
      <c r="G29" s="7">
        <v>94</v>
      </c>
      <c r="H29" s="8">
        <f t="shared" si="4"/>
        <v>11366027</v>
      </c>
      <c r="I29" s="9">
        <v>2</v>
      </c>
      <c r="J29" s="9">
        <v>2</v>
      </c>
      <c r="K29" s="9">
        <v>1</v>
      </c>
      <c r="L29" s="9">
        <v>2</v>
      </c>
      <c r="M29" s="9">
        <v>2</v>
      </c>
      <c r="N29" s="9">
        <v>1</v>
      </c>
      <c r="O29" s="9">
        <v>1</v>
      </c>
      <c r="P29" s="9">
        <v>2</v>
      </c>
      <c r="Q29" s="9">
        <v>2</v>
      </c>
      <c r="R29" s="9">
        <v>2</v>
      </c>
      <c r="S29" s="9">
        <v>2</v>
      </c>
      <c r="T29" s="10">
        <f t="shared" si="3"/>
        <v>19</v>
      </c>
    </row>
    <row r="30" spans="1:25" ht="30" customHeight="1" x14ac:dyDescent="0.25">
      <c r="A30" s="3" t="s">
        <v>11</v>
      </c>
      <c r="B30" s="4" t="str">
        <f t="shared" si="5"/>
        <v>ГБОУ ФМЛ №366</v>
      </c>
      <c r="C30" s="5">
        <f t="shared" si="5"/>
        <v>11366</v>
      </c>
      <c r="D30" s="5" t="str">
        <f t="shared" si="5"/>
        <v>Лицей</v>
      </c>
      <c r="E30" s="11" t="str">
        <f t="shared" si="5"/>
        <v>5б</v>
      </c>
      <c r="F30" s="7">
        <f t="shared" si="5"/>
        <v>119</v>
      </c>
      <c r="G30" s="7">
        <f t="shared" si="5"/>
        <v>94</v>
      </c>
      <c r="H30" s="8">
        <f t="shared" si="4"/>
        <v>11366028</v>
      </c>
      <c r="I30" s="9">
        <v>2</v>
      </c>
      <c r="J30" s="9">
        <v>1</v>
      </c>
      <c r="K30" s="9">
        <v>1</v>
      </c>
      <c r="L30" s="9">
        <v>2</v>
      </c>
      <c r="M30" s="9">
        <v>2</v>
      </c>
      <c r="N30" s="9">
        <v>1</v>
      </c>
      <c r="O30" s="9">
        <v>1</v>
      </c>
      <c r="P30" s="9">
        <v>2</v>
      </c>
      <c r="Q30" s="9">
        <v>2</v>
      </c>
      <c r="R30" s="9">
        <v>2</v>
      </c>
      <c r="S30" s="9">
        <v>2</v>
      </c>
      <c r="T30" s="10">
        <f t="shared" si="3"/>
        <v>18</v>
      </c>
    </row>
    <row r="31" spans="1:25" ht="30" customHeight="1" x14ac:dyDescent="0.25">
      <c r="A31" s="3" t="s">
        <v>11</v>
      </c>
      <c r="B31" s="4" t="str">
        <f t="shared" si="5"/>
        <v>ГБОУ ФМЛ №366</v>
      </c>
      <c r="C31" s="5">
        <f t="shared" si="5"/>
        <v>11366</v>
      </c>
      <c r="D31" s="5" t="str">
        <f t="shared" si="5"/>
        <v>Лицей</v>
      </c>
      <c r="E31" s="11" t="str">
        <f t="shared" si="5"/>
        <v>5б</v>
      </c>
      <c r="F31" s="7">
        <f t="shared" si="5"/>
        <v>119</v>
      </c>
      <c r="G31" s="7">
        <f t="shared" si="5"/>
        <v>94</v>
      </c>
      <c r="H31" s="8">
        <f t="shared" si="4"/>
        <v>11366029</v>
      </c>
      <c r="I31" s="9">
        <v>1</v>
      </c>
      <c r="J31" s="9">
        <v>2</v>
      </c>
      <c r="K31" s="9">
        <v>0</v>
      </c>
      <c r="L31" s="9">
        <v>2</v>
      </c>
      <c r="M31" s="9">
        <v>1</v>
      </c>
      <c r="N31" s="9">
        <v>1</v>
      </c>
      <c r="O31" s="9">
        <v>1</v>
      </c>
      <c r="P31" s="9">
        <v>2</v>
      </c>
      <c r="Q31" s="9">
        <v>2</v>
      </c>
      <c r="R31" s="9">
        <v>2</v>
      </c>
      <c r="S31" s="9">
        <v>2</v>
      </c>
      <c r="T31" s="10">
        <f t="shared" si="3"/>
        <v>16</v>
      </c>
    </row>
    <row r="32" spans="1:25" ht="30" customHeight="1" x14ac:dyDescent="0.25">
      <c r="A32" s="3" t="s">
        <v>11</v>
      </c>
      <c r="B32" s="4" t="str">
        <f t="shared" si="5"/>
        <v>ГБОУ ФМЛ №366</v>
      </c>
      <c r="C32" s="5">
        <f t="shared" si="5"/>
        <v>11366</v>
      </c>
      <c r="D32" s="5" t="str">
        <f t="shared" si="5"/>
        <v>Лицей</v>
      </c>
      <c r="E32" s="11" t="str">
        <f t="shared" si="5"/>
        <v>5б</v>
      </c>
      <c r="F32" s="7">
        <f t="shared" si="5"/>
        <v>119</v>
      </c>
      <c r="G32" s="7">
        <f t="shared" si="5"/>
        <v>94</v>
      </c>
      <c r="H32" s="8">
        <f t="shared" si="4"/>
        <v>11366030</v>
      </c>
      <c r="I32" s="9">
        <v>0</v>
      </c>
      <c r="J32" s="9">
        <v>2</v>
      </c>
      <c r="K32" s="9">
        <v>0</v>
      </c>
      <c r="L32" s="9">
        <v>2</v>
      </c>
      <c r="M32" s="9">
        <v>2</v>
      </c>
      <c r="N32" s="9">
        <v>0</v>
      </c>
      <c r="O32" s="9">
        <v>1</v>
      </c>
      <c r="P32" s="9">
        <v>2</v>
      </c>
      <c r="Q32" s="9">
        <v>2</v>
      </c>
      <c r="R32" s="9">
        <v>2</v>
      </c>
      <c r="S32" s="9">
        <v>2</v>
      </c>
      <c r="T32" s="10">
        <f t="shared" si="3"/>
        <v>15</v>
      </c>
    </row>
    <row r="33" spans="1:20" ht="30" customHeight="1" x14ac:dyDescent="0.25">
      <c r="A33" s="3" t="s">
        <v>11</v>
      </c>
      <c r="B33" s="4" t="str">
        <f t="shared" si="5"/>
        <v>ГБОУ ФМЛ №366</v>
      </c>
      <c r="C33" s="5">
        <f t="shared" si="5"/>
        <v>11366</v>
      </c>
      <c r="D33" s="5" t="str">
        <f t="shared" si="5"/>
        <v>Лицей</v>
      </c>
      <c r="E33" s="11" t="str">
        <f t="shared" si="5"/>
        <v>5б</v>
      </c>
      <c r="F33" s="7">
        <f t="shared" si="5"/>
        <v>119</v>
      </c>
      <c r="G33" s="7">
        <f t="shared" si="5"/>
        <v>94</v>
      </c>
      <c r="H33" s="8">
        <f t="shared" si="4"/>
        <v>11366031</v>
      </c>
      <c r="I33" s="9">
        <v>2</v>
      </c>
      <c r="J33" s="9">
        <v>1</v>
      </c>
      <c r="K33" s="9">
        <v>1</v>
      </c>
      <c r="L33" s="9">
        <v>2</v>
      </c>
      <c r="M33" s="9">
        <v>2</v>
      </c>
      <c r="N33" s="9">
        <v>1</v>
      </c>
      <c r="O33" s="9">
        <v>1</v>
      </c>
      <c r="P33" s="9">
        <v>2</v>
      </c>
      <c r="Q33" s="9">
        <v>2</v>
      </c>
      <c r="R33" s="9">
        <v>2</v>
      </c>
      <c r="S33" s="9">
        <v>2</v>
      </c>
      <c r="T33" s="10">
        <f t="shared" si="3"/>
        <v>18</v>
      </c>
    </row>
    <row r="34" spans="1:20" ht="30" customHeight="1" x14ac:dyDescent="0.25">
      <c r="A34" s="3" t="s">
        <v>11</v>
      </c>
      <c r="B34" s="4" t="str">
        <f t="shared" si="5"/>
        <v>ГБОУ ФМЛ №366</v>
      </c>
      <c r="C34" s="5">
        <f t="shared" si="5"/>
        <v>11366</v>
      </c>
      <c r="D34" s="5" t="str">
        <f t="shared" si="5"/>
        <v>Лицей</v>
      </c>
      <c r="E34" s="11" t="str">
        <f t="shared" si="5"/>
        <v>5б</v>
      </c>
      <c r="F34" s="7">
        <f t="shared" si="5"/>
        <v>119</v>
      </c>
      <c r="G34" s="7">
        <f t="shared" si="5"/>
        <v>94</v>
      </c>
      <c r="H34" s="8">
        <f t="shared" si="4"/>
        <v>11366032</v>
      </c>
      <c r="I34" s="9">
        <v>2</v>
      </c>
      <c r="J34" s="9">
        <v>2</v>
      </c>
      <c r="K34" s="9">
        <v>1</v>
      </c>
      <c r="L34" s="9">
        <v>2</v>
      </c>
      <c r="M34" s="9">
        <v>2</v>
      </c>
      <c r="N34" s="9">
        <v>1</v>
      </c>
      <c r="O34" s="9">
        <v>1</v>
      </c>
      <c r="P34" s="9">
        <v>2</v>
      </c>
      <c r="Q34" s="9">
        <v>2</v>
      </c>
      <c r="R34" s="9">
        <v>2</v>
      </c>
      <c r="S34" s="9">
        <v>2</v>
      </c>
      <c r="T34" s="10">
        <f t="shared" si="3"/>
        <v>19</v>
      </c>
    </row>
    <row r="35" spans="1:20" ht="30" customHeight="1" x14ac:dyDescent="0.25">
      <c r="A35" s="3" t="s">
        <v>11</v>
      </c>
      <c r="B35" s="4" t="str">
        <f t="shared" si="5"/>
        <v>ГБОУ ФМЛ №366</v>
      </c>
      <c r="C35" s="5">
        <f t="shared" si="5"/>
        <v>11366</v>
      </c>
      <c r="D35" s="5" t="str">
        <f t="shared" si="5"/>
        <v>Лицей</v>
      </c>
      <c r="E35" s="11" t="str">
        <f t="shared" si="5"/>
        <v>5б</v>
      </c>
      <c r="F35" s="7">
        <f t="shared" si="5"/>
        <v>119</v>
      </c>
      <c r="G35" s="7">
        <f t="shared" si="5"/>
        <v>94</v>
      </c>
      <c r="H35" s="8">
        <f t="shared" si="4"/>
        <v>11366033</v>
      </c>
      <c r="I35" s="9">
        <v>1</v>
      </c>
      <c r="J35" s="9">
        <v>1</v>
      </c>
      <c r="K35" s="9">
        <v>0</v>
      </c>
      <c r="L35" s="9">
        <v>2</v>
      </c>
      <c r="M35" s="9">
        <v>1</v>
      </c>
      <c r="N35" s="9">
        <v>0</v>
      </c>
      <c r="O35" s="9">
        <v>0</v>
      </c>
      <c r="P35" s="9">
        <v>2</v>
      </c>
      <c r="Q35" s="9">
        <v>2</v>
      </c>
      <c r="R35" s="9">
        <v>2</v>
      </c>
      <c r="S35" s="9">
        <v>2</v>
      </c>
      <c r="T35" s="10">
        <f t="shared" si="3"/>
        <v>13</v>
      </c>
    </row>
    <row r="36" spans="1:20" ht="30" customHeight="1" x14ac:dyDescent="0.25">
      <c r="A36" s="3" t="s">
        <v>11</v>
      </c>
      <c r="B36" s="4" t="str">
        <f t="shared" ref="B36:G51" si="6">B35</f>
        <v>ГБОУ ФМЛ №366</v>
      </c>
      <c r="C36" s="5">
        <f t="shared" si="6"/>
        <v>11366</v>
      </c>
      <c r="D36" s="5" t="str">
        <f t="shared" si="6"/>
        <v>Лицей</v>
      </c>
      <c r="E36" s="11" t="str">
        <f t="shared" si="6"/>
        <v>5б</v>
      </c>
      <c r="F36" s="7">
        <f t="shared" si="6"/>
        <v>119</v>
      </c>
      <c r="G36" s="7">
        <f t="shared" si="6"/>
        <v>94</v>
      </c>
      <c r="H36" s="8">
        <f t="shared" si="4"/>
        <v>11366034</v>
      </c>
      <c r="I36" s="9">
        <v>1</v>
      </c>
      <c r="J36" s="9">
        <v>1</v>
      </c>
      <c r="K36" s="9">
        <v>1</v>
      </c>
      <c r="L36" s="9">
        <v>1</v>
      </c>
      <c r="M36" s="9">
        <v>1</v>
      </c>
      <c r="N36" s="9">
        <v>1</v>
      </c>
      <c r="O36" s="9">
        <v>1</v>
      </c>
      <c r="P36" s="9">
        <v>2</v>
      </c>
      <c r="Q36" s="9">
        <v>1</v>
      </c>
      <c r="R36" s="9">
        <v>2</v>
      </c>
      <c r="S36" s="9">
        <v>2</v>
      </c>
      <c r="T36" s="10">
        <f t="shared" si="3"/>
        <v>14</v>
      </c>
    </row>
    <row r="37" spans="1:20" ht="30" customHeight="1" x14ac:dyDescent="0.25">
      <c r="A37" s="3" t="s">
        <v>11</v>
      </c>
      <c r="B37" s="4" t="str">
        <f t="shared" si="6"/>
        <v>ГБОУ ФМЛ №366</v>
      </c>
      <c r="C37" s="5">
        <f t="shared" si="6"/>
        <v>11366</v>
      </c>
      <c r="D37" s="5" t="str">
        <f t="shared" si="6"/>
        <v>Лицей</v>
      </c>
      <c r="E37" s="11" t="str">
        <f t="shared" si="6"/>
        <v>5б</v>
      </c>
      <c r="F37" s="7">
        <f t="shared" si="6"/>
        <v>119</v>
      </c>
      <c r="G37" s="7">
        <f t="shared" si="6"/>
        <v>94</v>
      </c>
      <c r="H37" s="8">
        <f t="shared" si="4"/>
        <v>11366035</v>
      </c>
      <c r="I37" s="9">
        <v>2</v>
      </c>
      <c r="J37" s="9">
        <v>1</v>
      </c>
      <c r="K37" s="9">
        <v>1</v>
      </c>
      <c r="L37" s="9">
        <v>2</v>
      </c>
      <c r="M37" s="9">
        <v>2</v>
      </c>
      <c r="N37" s="9">
        <v>1</v>
      </c>
      <c r="O37" s="9">
        <v>1</v>
      </c>
      <c r="P37" s="9">
        <v>2</v>
      </c>
      <c r="Q37" s="9">
        <v>2</v>
      </c>
      <c r="R37" s="9">
        <v>1</v>
      </c>
      <c r="S37" s="9">
        <v>2</v>
      </c>
      <c r="T37" s="10">
        <f t="shared" si="3"/>
        <v>17</v>
      </c>
    </row>
    <row r="38" spans="1:20" ht="30" customHeight="1" x14ac:dyDescent="0.25">
      <c r="A38" s="3" t="s">
        <v>11</v>
      </c>
      <c r="B38" s="4" t="str">
        <f t="shared" si="6"/>
        <v>ГБОУ ФМЛ №366</v>
      </c>
      <c r="C38" s="5">
        <f t="shared" si="6"/>
        <v>11366</v>
      </c>
      <c r="D38" s="5" t="str">
        <f t="shared" si="6"/>
        <v>Лицей</v>
      </c>
      <c r="E38" s="11" t="str">
        <f t="shared" si="6"/>
        <v>5б</v>
      </c>
      <c r="F38" s="7">
        <f t="shared" si="6"/>
        <v>119</v>
      </c>
      <c r="G38" s="7">
        <f t="shared" si="6"/>
        <v>94</v>
      </c>
      <c r="H38" s="8">
        <f t="shared" si="4"/>
        <v>11366036</v>
      </c>
      <c r="I38" s="9">
        <v>2</v>
      </c>
      <c r="J38" s="9">
        <v>2</v>
      </c>
      <c r="K38" s="9">
        <v>0</v>
      </c>
      <c r="L38" s="9">
        <v>2</v>
      </c>
      <c r="M38" s="9">
        <v>1</v>
      </c>
      <c r="N38" s="9">
        <v>1</v>
      </c>
      <c r="O38" s="9">
        <v>1</v>
      </c>
      <c r="P38" s="9">
        <v>2</v>
      </c>
      <c r="Q38" s="9">
        <v>2</v>
      </c>
      <c r="R38" s="9">
        <v>1</v>
      </c>
      <c r="S38" s="9">
        <v>2</v>
      </c>
      <c r="T38" s="10">
        <f t="shared" si="3"/>
        <v>16</v>
      </c>
    </row>
    <row r="39" spans="1:20" ht="30" customHeight="1" x14ac:dyDescent="0.25">
      <c r="A39" s="3" t="s">
        <v>11</v>
      </c>
      <c r="B39" s="4" t="str">
        <f t="shared" si="6"/>
        <v>ГБОУ ФМЛ №366</v>
      </c>
      <c r="C39" s="5">
        <f t="shared" si="6"/>
        <v>11366</v>
      </c>
      <c r="D39" s="5" t="str">
        <f t="shared" si="6"/>
        <v>Лицей</v>
      </c>
      <c r="E39" s="11" t="str">
        <f t="shared" si="6"/>
        <v>5б</v>
      </c>
      <c r="F39" s="7">
        <f t="shared" si="6"/>
        <v>119</v>
      </c>
      <c r="G39" s="7">
        <f t="shared" si="6"/>
        <v>94</v>
      </c>
      <c r="H39" s="8">
        <f t="shared" si="4"/>
        <v>11366037</v>
      </c>
      <c r="I39" s="9">
        <v>2</v>
      </c>
      <c r="J39" s="9">
        <v>2</v>
      </c>
      <c r="K39" s="9">
        <v>1</v>
      </c>
      <c r="L39" s="9">
        <v>2</v>
      </c>
      <c r="M39" s="9">
        <v>0</v>
      </c>
      <c r="N39" s="9">
        <v>1</v>
      </c>
      <c r="O39" s="9">
        <v>1</v>
      </c>
      <c r="P39" s="9">
        <v>2</v>
      </c>
      <c r="Q39" s="9">
        <v>0</v>
      </c>
      <c r="R39" s="9">
        <v>0</v>
      </c>
      <c r="S39" s="9">
        <v>2</v>
      </c>
      <c r="T39" s="10">
        <f t="shared" si="3"/>
        <v>13</v>
      </c>
    </row>
    <row r="40" spans="1:20" ht="30" customHeight="1" x14ac:dyDescent="0.25">
      <c r="A40" s="3" t="s">
        <v>11</v>
      </c>
      <c r="B40" s="4" t="str">
        <f t="shared" si="6"/>
        <v>ГБОУ ФМЛ №366</v>
      </c>
      <c r="C40" s="5">
        <f t="shared" si="6"/>
        <v>11366</v>
      </c>
      <c r="D40" s="5" t="str">
        <f t="shared" si="6"/>
        <v>Лицей</v>
      </c>
      <c r="E40" s="11" t="str">
        <f t="shared" si="6"/>
        <v>5б</v>
      </c>
      <c r="F40" s="7">
        <f t="shared" si="6"/>
        <v>119</v>
      </c>
      <c r="G40" s="7">
        <f t="shared" si="6"/>
        <v>94</v>
      </c>
      <c r="H40" s="8">
        <f t="shared" si="4"/>
        <v>11366038</v>
      </c>
      <c r="I40" s="9">
        <v>0</v>
      </c>
      <c r="J40" s="9">
        <v>2</v>
      </c>
      <c r="K40" s="9">
        <v>1</v>
      </c>
      <c r="L40" s="9">
        <v>2</v>
      </c>
      <c r="M40" s="9">
        <v>0</v>
      </c>
      <c r="N40" s="9">
        <v>0</v>
      </c>
      <c r="O40" s="9">
        <v>1</v>
      </c>
      <c r="P40" s="9">
        <v>2</v>
      </c>
      <c r="Q40" s="9">
        <v>2</v>
      </c>
      <c r="R40" s="9">
        <v>2</v>
      </c>
      <c r="S40" s="9">
        <v>2</v>
      </c>
      <c r="T40" s="10">
        <f t="shared" si="3"/>
        <v>14</v>
      </c>
    </row>
    <row r="41" spans="1:20" ht="30" customHeight="1" x14ac:dyDescent="0.25">
      <c r="A41" s="3" t="s">
        <v>11</v>
      </c>
      <c r="B41" s="4" t="str">
        <f t="shared" si="6"/>
        <v>ГБОУ ФМЛ №366</v>
      </c>
      <c r="C41" s="5">
        <f t="shared" si="6"/>
        <v>11366</v>
      </c>
      <c r="D41" s="5" t="str">
        <f t="shared" si="6"/>
        <v>Лицей</v>
      </c>
      <c r="E41" s="11" t="str">
        <f t="shared" si="6"/>
        <v>5б</v>
      </c>
      <c r="F41" s="7">
        <f t="shared" si="6"/>
        <v>119</v>
      </c>
      <c r="G41" s="7">
        <f t="shared" si="6"/>
        <v>94</v>
      </c>
      <c r="H41" s="8">
        <f t="shared" si="4"/>
        <v>11366039</v>
      </c>
      <c r="I41" s="9">
        <v>1</v>
      </c>
      <c r="J41" s="9">
        <v>1</v>
      </c>
      <c r="K41" s="9">
        <v>1</v>
      </c>
      <c r="L41" s="9">
        <v>2</v>
      </c>
      <c r="M41" s="9">
        <v>0</v>
      </c>
      <c r="N41" s="9">
        <v>1</v>
      </c>
      <c r="O41" s="9">
        <v>0</v>
      </c>
      <c r="P41" s="9">
        <v>0</v>
      </c>
      <c r="Q41" s="9">
        <v>2</v>
      </c>
      <c r="R41" s="9">
        <v>2</v>
      </c>
      <c r="S41" s="9">
        <v>0</v>
      </c>
      <c r="T41" s="10">
        <f t="shared" si="3"/>
        <v>10</v>
      </c>
    </row>
    <row r="42" spans="1:20" ht="30" customHeight="1" x14ac:dyDescent="0.25">
      <c r="A42" s="3" t="s">
        <v>11</v>
      </c>
      <c r="B42" s="4" t="str">
        <f t="shared" si="6"/>
        <v>ГБОУ ФМЛ №366</v>
      </c>
      <c r="C42" s="5">
        <f t="shared" si="6"/>
        <v>11366</v>
      </c>
      <c r="D42" s="5" t="str">
        <f t="shared" si="6"/>
        <v>Лицей</v>
      </c>
      <c r="E42" s="11" t="str">
        <f t="shared" si="6"/>
        <v>5б</v>
      </c>
      <c r="F42" s="7">
        <f t="shared" si="6"/>
        <v>119</v>
      </c>
      <c r="G42" s="7">
        <f t="shared" si="6"/>
        <v>94</v>
      </c>
      <c r="H42" s="8">
        <f t="shared" si="4"/>
        <v>11366040</v>
      </c>
      <c r="I42" s="9">
        <v>2</v>
      </c>
      <c r="J42" s="9">
        <v>2</v>
      </c>
      <c r="K42" s="9">
        <v>1</v>
      </c>
      <c r="L42" s="9">
        <v>2</v>
      </c>
      <c r="M42" s="9">
        <v>1</v>
      </c>
      <c r="N42" s="9">
        <v>1</v>
      </c>
      <c r="O42" s="9">
        <v>1</v>
      </c>
      <c r="P42" s="9">
        <v>2</v>
      </c>
      <c r="Q42" s="9">
        <v>2</v>
      </c>
      <c r="R42" s="9">
        <v>2</v>
      </c>
      <c r="S42" s="9">
        <v>2</v>
      </c>
      <c r="T42" s="10">
        <f t="shared" si="3"/>
        <v>18</v>
      </c>
    </row>
    <row r="43" spans="1:20" ht="30" customHeight="1" x14ac:dyDescent="0.25">
      <c r="A43" s="3" t="s">
        <v>11</v>
      </c>
      <c r="B43" s="4" t="str">
        <f t="shared" si="6"/>
        <v>ГБОУ ФМЛ №366</v>
      </c>
      <c r="C43" s="5">
        <f t="shared" si="6"/>
        <v>11366</v>
      </c>
      <c r="D43" s="5" t="str">
        <f t="shared" si="6"/>
        <v>Лицей</v>
      </c>
      <c r="E43" s="11" t="str">
        <f t="shared" si="6"/>
        <v>5б</v>
      </c>
      <c r="F43" s="7">
        <f t="shared" si="6"/>
        <v>119</v>
      </c>
      <c r="G43" s="7">
        <f t="shared" si="6"/>
        <v>94</v>
      </c>
      <c r="H43" s="8">
        <f t="shared" si="4"/>
        <v>11366041</v>
      </c>
      <c r="I43" s="9">
        <v>0</v>
      </c>
      <c r="J43" s="9">
        <v>2</v>
      </c>
      <c r="K43" s="9">
        <v>1</v>
      </c>
      <c r="L43" s="9">
        <v>2</v>
      </c>
      <c r="M43" s="9">
        <v>1</v>
      </c>
      <c r="N43" s="9">
        <v>1</v>
      </c>
      <c r="O43" s="9">
        <v>1</v>
      </c>
      <c r="P43" s="9">
        <v>2</v>
      </c>
      <c r="Q43" s="9">
        <v>2</v>
      </c>
      <c r="R43" s="9">
        <v>1</v>
      </c>
      <c r="S43" s="9">
        <v>2</v>
      </c>
      <c r="T43" s="10">
        <f t="shared" si="3"/>
        <v>15</v>
      </c>
    </row>
    <row r="44" spans="1:20" ht="30" customHeight="1" x14ac:dyDescent="0.25">
      <c r="A44" s="3" t="s">
        <v>11</v>
      </c>
      <c r="B44" s="4" t="str">
        <f t="shared" si="6"/>
        <v>ГБОУ ФМЛ №366</v>
      </c>
      <c r="C44" s="5">
        <f t="shared" si="6"/>
        <v>11366</v>
      </c>
      <c r="D44" s="5" t="str">
        <f t="shared" si="6"/>
        <v>Лицей</v>
      </c>
      <c r="E44" s="11" t="str">
        <f t="shared" si="6"/>
        <v>5б</v>
      </c>
      <c r="F44" s="7">
        <f t="shared" si="6"/>
        <v>119</v>
      </c>
      <c r="G44" s="7">
        <f t="shared" si="6"/>
        <v>94</v>
      </c>
      <c r="H44" s="8">
        <f t="shared" si="4"/>
        <v>11366042</v>
      </c>
      <c r="I44" s="9">
        <v>1</v>
      </c>
      <c r="J44" s="9">
        <v>2</v>
      </c>
      <c r="K44" s="9">
        <v>1</v>
      </c>
      <c r="L44" s="9">
        <v>2</v>
      </c>
      <c r="M44" s="9">
        <v>2</v>
      </c>
      <c r="N44" s="9">
        <v>1</v>
      </c>
      <c r="O44" s="9">
        <v>1</v>
      </c>
      <c r="P44" s="9">
        <v>2</v>
      </c>
      <c r="Q44" s="9">
        <v>2</v>
      </c>
      <c r="R44" s="9">
        <v>2</v>
      </c>
      <c r="S44" s="9">
        <v>2</v>
      </c>
      <c r="T44" s="10">
        <f t="shared" si="3"/>
        <v>18</v>
      </c>
    </row>
    <row r="45" spans="1:20" ht="30" customHeight="1" x14ac:dyDescent="0.25">
      <c r="A45" s="3" t="s">
        <v>11</v>
      </c>
      <c r="B45" s="4" t="str">
        <f t="shared" si="6"/>
        <v>ГБОУ ФМЛ №366</v>
      </c>
      <c r="C45" s="5">
        <f t="shared" si="6"/>
        <v>11366</v>
      </c>
      <c r="D45" s="5" t="str">
        <f t="shared" si="6"/>
        <v>Лицей</v>
      </c>
      <c r="E45" s="11" t="str">
        <f t="shared" si="6"/>
        <v>5б</v>
      </c>
      <c r="F45" s="7">
        <f t="shared" si="6"/>
        <v>119</v>
      </c>
      <c r="G45" s="7">
        <f t="shared" si="6"/>
        <v>94</v>
      </c>
      <c r="H45" s="8">
        <f t="shared" si="4"/>
        <v>11366043</v>
      </c>
      <c r="I45" s="9">
        <v>2</v>
      </c>
      <c r="J45" s="9">
        <v>1</v>
      </c>
      <c r="K45" s="9">
        <v>1</v>
      </c>
      <c r="L45" s="9">
        <v>2</v>
      </c>
      <c r="M45" s="9">
        <v>2</v>
      </c>
      <c r="N45" s="9">
        <v>1</v>
      </c>
      <c r="O45" s="9">
        <v>1</v>
      </c>
      <c r="P45" s="9">
        <v>2</v>
      </c>
      <c r="Q45" s="9">
        <v>2</v>
      </c>
      <c r="R45" s="9">
        <v>2</v>
      </c>
      <c r="S45" s="9">
        <v>2</v>
      </c>
      <c r="T45" s="10">
        <f t="shared" si="3"/>
        <v>18</v>
      </c>
    </row>
    <row r="46" spans="1:20" ht="30" customHeight="1" x14ac:dyDescent="0.25">
      <c r="A46" s="3" t="s">
        <v>11</v>
      </c>
      <c r="B46" s="4" t="str">
        <f t="shared" si="6"/>
        <v>ГБОУ ФМЛ №366</v>
      </c>
      <c r="C46" s="5">
        <f t="shared" si="6"/>
        <v>11366</v>
      </c>
      <c r="D46" s="5" t="str">
        <f t="shared" si="6"/>
        <v>Лицей</v>
      </c>
      <c r="E46" s="11" t="str">
        <f t="shared" si="6"/>
        <v>5б</v>
      </c>
      <c r="F46" s="7">
        <f t="shared" si="6"/>
        <v>119</v>
      </c>
      <c r="G46" s="7">
        <f t="shared" si="6"/>
        <v>94</v>
      </c>
      <c r="H46" s="8">
        <f t="shared" si="4"/>
        <v>11366044</v>
      </c>
      <c r="I46" s="9">
        <v>2</v>
      </c>
      <c r="J46" s="9">
        <v>0</v>
      </c>
      <c r="K46" s="9">
        <v>1</v>
      </c>
      <c r="L46" s="9">
        <v>2</v>
      </c>
      <c r="M46" s="9">
        <v>1</v>
      </c>
      <c r="N46" s="9">
        <v>1</v>
      </c>
      <c r="O46" s="9">
        <v>1</v>
      </c>
      <c r="P46" s="9">
        <v>0</v>
      </c>
      <c r="Q46" s="9">
        <v>2</v>
      </c>
      <c r="R46" s="9">
        <v>2</v>
      </c>
      <c r="S46" s="9">
        <v>2</v>
      </c>
      <c r="T46" s="10">
        <f t="shared" si="3"/>
        <v>14</v>
      </c>
    </row>
    <row r="47" spans="1:20" ht="30" customHeight="1" x14ac:dyDescent="0.25">
      <c r="A47" s="3" t="s">
        <v>11</v>
      </c>
      <c r="B47" s="4" t="str">
        <f t="shared" si="6"/>
        <v>ГБОУ ФМЛ №366</v>
      </c>
      <c r="C47" s="5">
        <f t="shared" si="6"/>
        <v>11366</v>
      </c>
      <c r="D47" s="5" t="str">
        <f t="shared" si="6"/>
        <v>Лицей</v>
      </c>
      <c r="E47" s="11" t="str">
        <f t="shared" si="6"/>
        <v>5б</v>
      </c>
      <c r="F47" s="7">
        <f t="shared" si="6"/>
        <v>119</v>
      </c>
      <c r="G47" s="7">
        <f t="shared" si="6"/>
        <v>94</v>
      </c>
      <c r="H47" s="8">
        <f t="shared" si="4"/>
        <v>11366045</v>
      </c>
      <c r="I47" s="9">
        <v>2</v>
      </c>
      <c r="J47" s="9">
        <v>1</v>
      </c>
      <c r="K47" s="9">
        <v>1</v>
      </c>
      <c r="L47" s="9">
        <v>2</v>
      </c>
      <c r="M47" s="9">
        <v>2</v>
      </c>
      <c r="N47" s="9">
        <v>0</v>
      </c>
      <c r="O47" s="9">
        <v>0</v>
      </c>
      <c r="P47" s="9">
        <v>2</v>
      </c>
      <c r="Q47" s="9">
        <v>2</v>
      </c>
      <c r="R47" s="9">
        <v>2</v>
      </c>
      <c r="S47" s="9">
        <v>2</v>
      </c>
      <c r="T47" s="10">
        <f t="shared" si="3"/>
        <v>16</v>
      </c>
    </row>
    <row r="48" spans="1:20" ht="30" customHeight="1" x14ac:dyDescent="0.25">
      <c r="A48" s="3" t="s">
        <v>11</v>
      </c>
      <c r="B48" s="4" t="str">
        <f t="shared" si="6"/>
        <v>ГБОУ ФМЛ №366</v>
      </c>
      <c r="C48" s="5">
        <f t="shared" si="6"/>
        <v>11366</v>
      </c>
      <c r="D48" s="5" t="str">
        <f t="shared" si="6"/>
        <v>Лицей</v>
      </c>
      <c r="E48" s="11" t="str">
        <f t="shared" si="6"/>
        <v>5б</v>
      </c>
      <c r="F48" s="7">
        <f t="shared" si="6"/>
        <v>119</v>
      </c>
      <c r="G48" s="7">
        <f t="shared" si="6"/>
        <v>94</v>
      </c>
      <c r="H48" s="8">
        <f t="shared" si="4"/>
        <v>11366046</v>
      </c>
      <c r="I48" s="9">
        <v>2</v>
      </c>
      <c r="J48" s="9">
        <v>2</v>
      </c>
      <c r="K48" s="9">
        <v>1</v>
      </c>
      <c r="L48" s="9">
        <v>2</v>
      </c>
      <c r="M48" s="9">
        <v>1</v>
      </c>
      <c r="N48" s="9">
        <v>1</v>
      </c>
      <c r="O48" s="9">
        <v>1</v>
      </c>
      <c r="P48" s="9">
        <v>2</v>
      </c>
      <c r="Q48" s="9">
        <v>2</v>
      </c>
      <c r="R48" s="9">
        <v>2</v>
      </c>
      <c r="S48" s="9">
        <v>1</v>
      </c>
      <c r="T48" s="10">
        <f t="shared" si="3"/>
        <v>17</v>
      </c>
    </row>
    <row r="49" spans="1:20" ht="30" customHeight="1" x14ac:dyDescent="0.25">
      <c r="A49" s="3" t="s">
        <v>11</v>
      </c>
      <c r="B49" s="4" t="str">
        <f t="shared" si="6"/>
        <v>ГБОУ ФМЛ №366</v>
      </c>
      <c r="C49" s="5">
        <f t="shared" si="6"/>
        <v>11366</v>
      </c>
      <c r="D49" s="5" t="str">
        <f t="shared" si="6"/>
        <v>Лицей</v>
      </c>
      <c r="E49" s="13" t="s">
        <v>28</v>
      </c>
      <c r="F49" s="7">
        <v>119</v>
      </c>
      <c r="G49" s="7">
        <f t="shared" si="6"/>
        <v>94</v>
      </c>
      <c r="H49" s="8">
        <f t="shared" si="4"/>
        <v>11366047</v>
      </c>
      <c r="I49" s="9">
        <v>2</v>
      </c>
      <c r="J49" s="9">
        <v>2</v>
      </c>
      <c r="K49" s="9">
        <v>1</v>
      </c>
      <c r="L49" s="9">
        <v>2</v>
      </c>
      <c r="M49" s="9">
        <v>1</v>
      </c>
      <c r="N49" s="9">
        <v>1</v>
      </c>
      <c r="O49" s="9">
        <v>1</v>
      </c>
      <c r="P49" s="9">
        <v>2</v>
      </c>
      <c r="Q49" s="9">
        <v>0</v>
      </c>
      <c r="R49" s="9">
        <v>2</v>
      </c>
      <c r="S49" s="9">
        <v>2</v>
      </c>
      <c r="T49" s="10">
        <f t="shared" si="3"/>
        <v>16</v>
      </c>
    </row>
    <row r="50" spans="1:20" ht="30" customHeight="1" x14ac:dyDescent="0.25">
      <c r="A50" s="3" t="s">
        <v>11</v>
      </c>
      <c r="B50" s="4" t="str">
        <f t="shared" si="6"/>
        <v>ГБОУ ФМЛ №366</v>
      </c>
      <c r="C50" s="5">
        <f t="shared" si="6"/>
        <v>11366</v>
      </c>
      <c r="D50" s="5" t="str">
        <f t="shared" si="6"/>
        <v>Лицей</v>
      </c>
      <c r="E50" s="11" t="str">
        <f t="shared" si="6"/>
        <v>5в</v>
      </c>
      <c r="F50" s="7">
        <f t="shared" si="6"/>
        <v>119</v>
      </c>
      <c r="G50" s="7">
        <f t="shared" si="6"/>
        <v>94</v>
      </c>
      <c r="H50" s="8">
        <f t="shared" si="4"/>
        <v>11366048</v>
      </c>
      <c r="I50" s="9">
        <v>0</v>
      </c>
      <c r="J50" s="9">
        <v>1</v>
      </c>
      <c r="K50" s="9">
        <v>1</v>
      </c>
      <c r="L50" s="9">
        <v>2</v>
      </c>
      <c r="M50" s="9">
        <v>2</v>
      </c>
      <c r="N50" s="9">
        <v>1</v>
      </c>
      <c r="O50" s="9">
        <v>1</v>
      </c>
      <c r="P50" s="9">
        <v>2</v>
      </c>
      <c r="Q50" s="9">
        <v>1</v>
      </c>
      <c r="R50" s="9">
        <v>1</v>
      </c>
      <c r="S50" s="9">
        <v>2</v>
      </c>
      <c r="T50" s="10">
        <f t="shared" si="3"/>
        <v>14</v>
      </c>
    </row>
    <row r="51" spans="1:20" ht="30" customHeight="1" x14ac:dyDescent="0.25">
      <c r="A51" s="3" t="s">
        <v>11</v>
      </c>
      <c r="B51" s="4" t="str">
        <f t="shared" si="6"/>
        <v>ГБОУ ФМЛ №366</v>
      </c>
      <c r="C51" s="5">
        <f t="shared" si="6"/>
        <v>11366</v>
      </c>
      <c r="D51" s="5" t="str">
        <f t="shared" si="6"/>
        <v>Лицей</v>
      </c>
      <c r="E51" s="11" t="str">
        <f t="shared" si="6"/>
        <v>5в</v>
      </c>
      <c r="F51" s="7">
        <f t="shared" si="6"/>
        <v>119</v>
      </c>
      <c r="G51" s="7">
        <f t="shared" si="6"/>
        <v>94</v>
      </c>
      <c r="H51" s="8">
        <f t="shared" si="4"/>
        <v>11366049</v>
      </c>
      <c r="I51" s="9">
        <v>2</v>
      </c>
      <c r="J51" s="9">
        <v>2</v>
      </c>
      <c r="K51" s="9">
        <v>0</v>
      </c>
      <c r="L51" s="9">
        <v>2</v>
      </c>
      <c r="M51" s="9">
        <v>1</v>
      </c>
      <c r="N51" s="9">
        <v>1</v>
      </c>
      <c r="O51" s="9">
        <v>0</v>
      </c>
      <c r="P51" s="9">
        <v>2</v>
      </c>
      <c r="Q51" s="9">
        <v>1</v>
      </c>
      <c r="R51" s="9">
        <v>2</v>
      </c>
      <c r="S51" s="9">
        <v>2</v>
      </c>
      <c r="T51" s="10">
        <f t="shared" si="3"/>
        <v>15</v>
      </c>
    </row>
    <row r="52" spans="1:20" ht="30" customHeight="1" x14ac:dyDescent="0.25">
      <c r="A52" s="3" t="s">
        <v>11</v>
      </c>
      <c r="B52" s="4" t="str">
        <f t="shared" ref="B52:G67" si="7">B51</f>
        <v>ГБОУ ФМЛ №366</v>
      </c>
      <c r="C52" s="5">
        <f t="shared" si="7"/>
        <v>11366</v>
      </c>
      <c r="D52" s="5" t="str">
        <f t="shared" si="7"/>
        <v>Лицей</v>
      </c>
      <c r="E52" s="11" t="str">
        <f t="shared" si="7"/>
        <v>5в</v>
      </c>
      <c r="F52" s="7">
        <f t="shared" si="7"/>
        <v>119</v>
      </c>
      <c r="G52" s="7">
        <f t="shared" si="7"/>
        <v>94</v>
      </c>
      <c r="H52" s="8">
        <f t="shared" si="4"/>
        <v>11366050</v>
      </c>
      <c r="I52" s="9">
        <v>2</v>
      </c>
      <c r="J52" s="9">
        <v>2</v>
      </c>
      <c r="K52" s="9">
        <v>1</v>
      </c>
      <c r="L52" s="9">
        <v>2</v>
      </c>
      <c r="M52" s="9">
        <v>1</v>
      </c>
      <c r="N52" s="9">
        <v>0</v>
      </c>
      <c r="O52" s="9">
        <v>1</v>
      </c>
      <c r="P52" s="9">
        <v>2</v>
      </c>
      <c r="Q52" s="9">
        <v>1</v>
      </c>
      <c r="R52" s="9">
        <v>1</v>
      </c>
      <c r="S52" s="9">
        <v>2</v>
      </c>
      <c r="T52" s="10">
        <f t="shared" si="3"/>
        <v>15</v>
      </c>
    </row>
    <row r="53" spans="1:20" ht="30" customHeight="1" x14ac:dyDescent="0.25">
      <c r="A53" s="3" t="s">
        <v>11</v>
      </c>
      <c r="B53" s="4" t="str">
        <f t="shared" si="7"/>
        <v>ГБОУ ФМЛ №366</v>
      </c>
      <c r="C53" s="5">
        <f t="shared" si="7"/>
        <v>11366</v>
      </c>
      <c r="D53" s="5" t="str">
        <f t="shared" si="7"/>
        <v>Лицей</v>
      </c>
      <c r="E53" s="11" t="str">
        <f t="shared" si="7"/>
        <v>5в</v>
      </c>
      <c r="F53" s="7">
        <f t="shared" si="7"/>
        <v>119</v>
      </c>
      <c r="G53" s="7">
        <f t="shared" si="7"/>
        <v>94</v>
      </c>
      <c r="H53" s="8">
        <f t="shared" si="4"/>
        <v>11366051</v>
      </c>
      <c r="I53" s="9">
        <v>2</v>
      </c>
      <c r="J53" s="9">
        <v>1</v>
      </c>
      <c r="K53" s="9">
        <v>1</v>
      </c>
      <c r="L53" s="9">
        <v>2</v>
      </c>
      <c r="M53" s="9">
        <v>2</v>
      </c>
      <c r="N53" s="9">
        <v>1</v>
      </c>
      <c r="O53" s="9">
        <v>1</v>
      </c>
      <c r="P53" s="9">
        <v>2</v>
      </c>
      <c r="Q53" s="9">
        <v>1</v>
      </c>
      <c r="R53" s="9">
        <v>2</v>
      </c>
      <c r="S53" s="9">
        <v>2</v>
      </c>
      <c r="T53" s="10">
        <f t="shared" si="3"/>
        <v>17</v>
      </c>
    </row>
    <row r="54" spans="1:20" ht="30" customHeight="1" x14ac:dyDescent="0.25">
      <c r="A54" s="3" t="s">
        <v>11</v>
      </c>
      <c r="B54" s="4" t="str">
        <f t="shared" si="7"/>
        <v>ГБОУ ФМЛ №366</v>
      </c>
      <c r="C54" s="5">
        <f t="shared" si="7"/>
        <v>11366</v>
      </c>
      <c r="D54" s="5" t="str">
        <f t="shared" si="7"/>
        <v>Лицей</v>
      </c>
      <c r="E54" s="11" t="str">
        <f t="shared" si="7"/>
        <v>5в</v>
      </c>
      <c r="F54" s="7">
        <f t="shared" si="7"/>
        <v>119</v>
      </c>
      <c r="G54" s="7">
        <f t="shared" si="7"/>
        <v>94</v>
      </c>
      <c r="H54" s="8">
        <f t="shared" si="4"/>
        <v>11366052</v>
      </c>
      <c r="I54" s="9">
        <v>2</v>
      </c>
      <c r="J54" s="9">
        <v>2</v>
      </c>
      <c r="K54" s="9">
        <v>1</v>
      </c>
      <c r="L54" s="9">
        <v>1</v>
      </c>
      <c r="M54" s="9">
        <v>2</v>
      </c>
      <c r="N54" s="9">
        <v>1</v>
      </c>
      <c r="O54" s="9">
        <v>1</v>
      </c>
      <c r="P54" s="9">
        <v>2</v>
      </c>
      <c r="Q54" s="9">
        <v>1</v>
      </c>
      <c r="R54" s="9">
        <v>2</v>
      </c>
      <c r="S54" s="9">
        <v>2</v>
      </c>
      <c r="T54" s="10">
        <f t="shared" si="3"/>
        <v>17</v>
      </c>
    </row>
    <row r="55" spans="1:20" ht="30" customHeight="1" x14ac:dyDescent="0.25">
      <c r="A55" s="3" t="s">
        <v>11</v>
      </c>
      <c r="B55" s="4" t="str">
        <f t="shared" si="7"/>
        <v>ГБОУ ФМЛ №366</v>
      </c>
      <c r="C55" s="5">
        <f t="shared" si="7"/>
        <v>11366</v>
      </c>
      <c r="D55" s="5" t="str">
        <f t="shared" si="7"/>
        <v>Лицей</v>
      </c>
      <c r="E55" s="11" t="str">
        <f t="shared" si="7"/>
        <v>5в</v>
      </c>
      <c r="F55" s="7">
        <f t="shared" si="7"/>
        <v>119</v>
      </c>
      <c r="G55" s="7">
        <f t="shared" si="7"/>
        <v>94</v>
      </c>
      <c r="H55" s="8">
        <f t="shared" si="4"/>
        <v>11366053</v>
      </c>
      <c r="I55" s="9">
        <v>2</v>
      </c>
      <c r="J55" s="9">
        <v>2</v>
      </c>
      <c r="K55" s="9">
        <v>0</v>
      </c>
      <c r="L55" s="9">
        <v>2</v>
      </c>
      <c r="M55" s="9">
        <v>2</v>
      </c>
      <c r="N55" s="9">
        <v>1</v>
      </c>
      <c r="O55" s="9">
        <v>1</v>
      </c>
      <c r="P55" s="9">
        <v>2</v>
      </c>
      <c r="Q55" s="9">
        <v>1</v>
      </c>
      <c r="R55" s="9">
        <v>2</v>
      </c>
      <c r="S55" s="9">
        <v>2</v>
      </c>
      <c r="T55" s="10">
        <f t="shared" si="3"/>
        <v>17</v>
      </c>
    </row>
    <row r="56" spans="1:20" ht="30" customHeight="1" x14ac:dyDescent="0.25">
      <c r="A56" s="3" t="s">
        <v>11</v>
      </c>
      <c r="B56" s="4" t="str">
        <f t="shared" si="7"/>
        <v>ГБОУ ФМЛ №366</v>
      </c>
      <c r="C56" s="5">
        <f t="shared" si="7"/>
        <v>11366</v>
      </c>
      <c r="D56" s="5" t="str">
        <f t="shared" si="7"/>
        <v>Лицей</v>
      </c>
      <c r="E56" s="11" t="str">
        <f t="shared" si="7"/>
        <v>5в</v>
      </c>
      <c r="F56" s="7">
        <f t="shared" si="7"/>
        <v>119</v>
      </c>
      <c r="G56" s="7">
        <f t="shared" si="7"/>
        <v>94</v>
      </c>
      <c r="H56" s="8">
        <f t="shared" si="4"/>
        <v>11366054</v>
      </c>
      <c r="I56" s="9">
        <v>0</v>
      </c>
      <c r="J56" s="9">
        <v>2</v>
      </c>
      <c r="K56" s="9">
        <v>1</v>
      </c>
      <c r="L56" s="9">
        <v>2</v>
      </c>
      <c r="M56" s="9">
        <v>2</v>
      </c>
      <c r="N56" s="9">
        <v>1</v>
      </c>
      <c r="O56" s="9">
        <v>1</v>
      </c>
      <c r="P56" s="9">
        <v>1</v>
      </c>
      <c r="Q56" s="9">
        <v>1</v>
      </c>
      <c r="R56" s="9">
        <v>2</v>
      </c>
      <c r="S56" s="9">
        <v>2</v>
      </c>
      <c r="T56" s="10">
        <f t="shared" si="3"/>
        <v>15</v>
      </c>
    </row>
    <row r="57" spans="1:20" ht="30" customHeight="1" x14ac:dyDescent="0.25">
      <c r="A57" s="3" t="s">
        <v>11</v>
      </c>
      <c r="B57" s="4" t="str">
        <f t="shared" si="7"/>
        <v>ГБОУ ФМЛ №366</v>
      </c>
      <c r="C57" s="5">
        <f t="shared" si="7"/>
        <v>11366</v>
      </c>
      <c r="D57" s="5" t="str">
        <f t="shared" si="7"/>
        <v>Лицей</v>
      </c>
      <c r="E57" s="11" t="str">
        <f t="shared" si="7"/>
        <v>5в</v>
      </c>
      <c r="F57" s="7">
        <f t="shared" si="7"/>
        <v>119</v>
      </c>
      <c r="G57" s="7">
        <f t="shared" si="7"/>
        <v>94</v>
      </c>
      <c r="H57" s="8">
        <f t="shared" si="4"/>
        <v>11366055</v>
      </c>
      <c r="I57" s="9">
        <v>2</v>
      </c>
      <c r="J57" s="9">
        <v>2</v>
      </c>
      <c r="K57" s="9">
        <v>1</v>
      </c>
      <c r="L57" s="9">
        <v>2</v>
      </c>
      <c r="M57" s="9">
        <v>1</v>
      </c>
      <c r="N57" s="9">
        <v>1</v>
      </c>
      <c r="O57" s="9">
        <v>1</v>
      </c>
      <c r="P57" s="9">
        <v>2</v>
      </c>
      <c r="Q57" s="9">
        <v>1</v>
      </c>
      <c r="R57" s="9">
        <v>2</v>
      </c>
      <c r="S57" s="9">
        <v>2</v>
      </c>
      <c r="T57" s="10">
        <f t="shared" si="3"/>
        <v>17</v>
      </c>
    </row>
    <row r="58" spans="1:20" ht="30" customHeight="1" x14ac:dyDescent="0.25">
      <c r="A58" s="3" t="s">
        <v>11</v>
      </c>
      <c r="B58" s="4" t="str">
        <f t="shared" si="7"/>
        <v>ГБОУ ФМЛ №366</v>
      </c>
      <c r="C58" s="5">
        <f t="shared" si="7"/>
        <v>11366</v>
      </c>
      <c r="D58" s="5" t="str">
        <f t="shared" si="7"/>
        <v>Лицей</v>
      </c>
      <c r="E58" s="11" t="str">
        <f t="shared" si="7"/>
        <v>5в</v>
      </c>
      <c r="F58" s="7">
        <f t="shared" si="7"/>
        <v>119</v>
      </c>
      <c r="G58" s="7">
        <f t="shared" si="7"/>
        <v>94</v>
      </c>
      <c r="H58" s="8">
        <f t="shared" si="4"/>
        <v>11366056</v>
      </c>
      <c r="I58" s="9">
        <v>2</v>
      </c>
      <c r="J58" s="9">
        <v>0</v>
      </c>
      <c r="K58" s="9">
        <v>0</v>
      </c>
      <c r="L58" s="9">
        <v>2</v>
      </c>
      <c r="M58" s="9">
        <v>1</v>
      </c>
      <c r="N58" s="9">
        <v>1</v>
      </c>
      <c r="O58" s="9">
        <v>0</v>
      </c>
      <c r="P58" s="9">
        <v>2</v>
      </c>
      <c r="Q58" s="9">
        <v>1</v>
      </c>
      <c r="R58" s="9">
        <v>2</v>
      </c>
      <c r="S58" s="9">
        <v>2</v>
      </c>
      <c r="T58" s="10">
        <f t="shared" si="3"/>
        <v>13</v>
      </c>
    </row>
    <row r="59" spans="1:20" ht="30" customHeight="1" x14ac:dyDescent="0.25">
      <c r="A59" s="3" t="s">
        <v>11</v>
      </c>
      <c r="B59" s="4" t="str">
        <f t="shared" si="7"/>
        <v>ГБОУ ФМЛ №366</v>
      </c>
      <c r="C59" s="5">
        <f t="shared" si="7"/>
        <v>11366</v>
      </c>
      <c r="D59" s="5" t="str">
        <f t="shared" si="7"/>
        <v>Лицей</v>
      </c>
      <c r="E59" s="11" t="str">
        <f t="shared" si="7"/>
        <v>5в</v>
      </c>
      <c r="F59" s="7">
        <f t="shared" si="7"/>
        <v>119</v>
      </c>
      <c r="G59" s="7">
        <f t="shared" si="7"/>
        <v>94</v>
      </c>
      <c r="H59" s="8">
        <f t="shared" si="4"/>
        <v>11366057</v>
      </c>
      <c r="I59" s="9">
        <v>0</v>
      </c>
      <c r="J59" s="9">
        <v>2</v>
      </c>
      <c r="K59" s="9">
        <v>1</v>
      </c>
      <c r="L59" s="9">
        <v>2</v>
      </c>
      <c r="M59" s="9">
        <v>1</v>
      </c>
      <c r="N59" s="9">
        <v>1</v>
      </c>
      <c r="O59" s="9">
        <v>1</v>
      </c>
      <c r="P59" s="9">
        <v>0</v>
      </c>
      <c r="Q59" s="9">
        <v>1</v>
      </c>
      <c r="R59" s="9">
        <v>1</v>
      </c>
      <c r="S59" s="9">
        <v>1</v>
      </c>
      <c r="T59" s="10">
        <f t="shared" si="3"/>
        <v>11</v>
      </c>
    </row>
    <row r="60" spans="1:20" ht="30" customHeight="1" x14ac:dyDescent="0.25">
      <c r="A60" s="3" t="s">
        <v>11</v>
      </c>
      <c r="B60" s="4" t="str">
        <f t="shared" si="7"/>
        <v>ГБОУ ФМЛ №366</v>
      </c>
      <c r="C60" s="5">
        <f t="shared" si="7"/>
        <v>11366</v>
      </c>
      <c r="D60" s="5" t="str">
        <f t="shared" si="7"/>
        <v>Лицей</v>
      </c>
      <c r="E60" s="11" t="str">
        <f t="shared" si="7"/>
        <v>5в</v>
      </c>
      <c r="F60" s="7">
        <f t="shared" si="7"/>
        <v>119</v>
      </c>
      <c r="G60" s="7">
        <f t="shared" si="7"/>
        <v>94</v>
      </c>
      <c r="H60" s="8">
        <f t="shared" si="4"/>
        <v>11366058</v>
      </c>
      <c r="I60" s="9">
        <v>0</v>
      </c>
      <c r="J60" s="9">
        <v>0</v>
      </c>
      <c r="K60" s="9">
        <v>1</v>
      </c>
      <c r="L60" s="9">
        <v>2</v>
      </c>
      <c r="M60" s="9">
        <v>1</v>
      </c>
      <c r="N60" s="9">
        <v>1</v>
      </c>
      <c r="O60" s="9">
        <v>0</v>
      </c>
      <c r="P60" s="9">
        <v>1</v>
      </c>
      <c r="Q60" s="9">
        <v>1</v>
      </c>
      <c r="R60" s="9">
        <v>2</v>
      </c>
      <c r="S60" s="9">
        <v>1</v>
      </c>
      <c r="T60" s="10">
        <f t="shared" si="3"/>
        <v>10</v>
      </c>
    </row>
    <row r="61" spans="1:20" ht="30" customHeight="1" x14ac:dyDescent="0.25">
      <c r="A61" s="3" t="s">
        <v>11</v>
      </c>
      <c r="B61" s="4" t="str">
        <f t="shared" si="7"/>
        <v>ГБОУ ФМЛ №366</v>
      </c>
      <c r="C61" s="5">
        <f t="shared" si="7"/>
        <v>11366</v>
      </c>
      <c r="D61" s="5" t="str">
        <f t="shared" si="7"/>
        <v>Лицей</v>
      </c>
      <c r="E61" s="11" t="str">
        <f t="shared" si="7"/>
        <v>5в</v>
      </c>
      <c r="F61" s="7">
        <f t="shared" si="7"/>
        <v>119</v>
      </c>
      <c r="G61" s="7">
        <f t="shared" si="7"/>
        <v>94</v>
      </c>
      <c r="H61" s="8">
        <f t="shared" si="4"/>
        <v>11366059</v>
      </c>
      <c r="I61" s="9">
        <v>2</v>
      </c>
      <c r="J61" s="9">
        <v>2</v>
      </c>
      <c r="K61" s="9">
        <v>1</v>
      </c>
      <c r="L61" s="9">
        <v>2</v>
      </c>
      <c r="M61" s="9">
        <v>1</v>
      </c>
      <c r="N61" s="9">
        <v>1</v>
      </c>
      <c r="O61" s="9">
        <v>0</v>
      </c>
      <c r="P61" s="9">
        <v>2</v>
      </c>
      <c r="Q61" s="9">
        <v>1</v>
      </c>
      <c r="R61" s="9">
        <v>0</v>
      </c>
      <c r="S61" s="9">
        <v>0</v>
      </c>
      <c r="T61" s="10">
        <f t="shared" si="3"/>
        <v>12</v>
      </c>
    </row>
    <row r="62" spans="1:20" ht="30" customHeight="1" x14ac:dyDescent="0.25">
      <c r="A62" s="3" t="s">
        <v>11</v>
      </c>
      <c r="B62" s="4" t="str">
        <f t="shared" si="7"/>
        <v>ГБОУ ФМЛ №366</v>
      </c>
      <c r="C62" s="5">
        <f t="shared" si="7"/>
        <v>11366</v>
      </c>
      <c r="D62" s="5" t="str">
        <f t="shared" si="7"/>
        <v>Лицей</v>
      </c>
      <c r="E62" s="11" t="str">
        <f t="shared" si="7"/>
        <v>5в</v>
      </c>
      <c r="F62" s="7">
        <f t="shared" si="7"/>
        <v>119</v>
      </c>
      <c r="G62" s="7">
        <f t="shared" si="7"/>
        <v>94</v>
      </c>
      <c r="H62" s="8">
        <f t="shared" si="4"/>
        <v>11366060</v>
      </c>
      <c r="I62" s="9">
        <v>2</v>
      </c>
      <c r="J62" s="9">
        <v>2</v>
      </c>
      <c r="K62" s="9">
        <v>0</v>
      </c>
      <c r="L62" s="9">
        <v>1</v>
      </c>
      <c r="M62" s="9">
        <v>2</v>
      </c>
      <c r="N62" s="9">
        <v>1</v>
      </c>
      <c r="O62" s="9">
        <v>1</v>
      </c>
      <c r="P62" s="9">
        <v>2</v>
      </c>
      <c r="Q62" s="9">
        <v>0</v>
      </c>
      <c r="R62" s="9">
        <v>2</v>
      </c>
      <c r="S62" s="9">
        <v>2</v>
      </c>
      <c r="T62" s="10">
        <f t="shared" si="3"/>
        <v>15</v>
      </c>
    </row>
    <row r="63" spans="1:20" ht="30" customHeight="1" x14ac:dyDescent="0.25">
      <c r="A63" s="3" t="s">
        <v>11</v>
      </c>
      <c r="B63" s="4" t="str">
        <f t="shared" si="7"/>
        <v>ГБОУ ФМЛ №366</v>
      </c>
      <c r="C63" s="5">
        <f t="shared" si="7"/>
        <v>11366</v>
      </c>
      <c r="D63" s="5" t="str">
        <f t="shared" si="7"/>
        <v>Лицей</v>
      </c>
      <c r="E63" s="11" t="str">
        <f t="shared" si="7"/>
        <v>5в</v>
      </c>
      <c r="F63" s="7">
        <f t="shared" si="7"/>
        <v>119</v>
      </c>
      <c r="G63" s="7">
        <f t="shared" si="7"/>
        <v>94</v>
      </c>
      <c r="H63" s="8">
        <f t="shared" si="4"/>
        <v>11366061</v>
      </c>
      <c r="I63" s="9">
        <v>0</v>
      </c>
      <c r="J63" s="9">
        <v>2</v>
      </c>
      <c r="K63" s="9">
        <v>0</v>
      </c>
      <c r="L63" s="9">
        <v>2</v>
      </c>
      <c r="M63" s="9">
        <v>1</v>
      </c>
      <c r="N63" s="9">
        <v>1</v>
      </c>
      <c r="O63" s="9">
        <v>1</v>
      </c>
      <c r="P63" s="9">
        <v>2</v>
      </c>
      <c r="Q63" s="9">
        <v>1</v>
      </c>
      <c r="R63" s="9">
        <v>2</v>
      </c>
      <c r="S63" s="9">
        <v>1</v>
      </c>
      <c r="T63" s="10">
        <f t="shared" si="3"/>
        <v>13</v>
      </c>
    </row>
    <row r="64" spans="1:20" ht="30" customHeight="1" x14ac:dyDescent="0.25">
      <c r="A64" s="3" t="s">
        <v>11</v>
      </c>
      <c r="B64" s="4" t="str">
        <f t="shared" si="7"/>
        <v>ГБОУ ФМЛ №366</v>
      </c>
      <c r="C64" s="5">
        <f t="shared" si="7"/>
        <v>11366</v>
      </c>
      <c r="D64" s="5" t="str">
        <f t="shared" si="7"/>
        <v>Лицей</v>
      </c>
      <c r="E64" s="11" t="str">
        <f t="shared" si="7"/>
        <v>5в</v>
      </c>
      <c r="F64" s="7">
        <f t="shared" si="7"/>
        <v>119</v>
      </c>
      <c r="G64" s="7">
        <f t="shared" si="7"/>
        <v>94</v>
      </c>
      <c r="H64" s="8">
        <f t="shared" si="4"/>
        <v>11366062</v>
      </c>
      <c r="I64" s="9">
        <v>0</v>
      </c>
      <c r="J64" s="9">
        <v>2</v>
      </c>
      <c r="K64" s="9">
        <v>1</v>
      </c>
      <c r="L64" s="9">
        <v>2</v>
      </c>
      <c r="M64" s="9">
        <v>1</v>
      </c>
      <c r="N64" s="9">
        <v>0</v>
      </c>
      <c r="O64" s="9">
        <v>0</v>
      </c>
      <c r="P64" s="9">
        <v>2</v>
      </c>
      <c r="Q64" s="9">
        <v>1</v>
      </c>
      <c r="R64" s="9">
        <v>2</v>
      </c>
      <c r="S64" s="9">
        <v>1</v>
      </c>
      <c r="T64" s="10">
        <f t="shared" si="3"/>
        <v>12</v>
      </c>
    </row>
    <row r="65" spans="1:20" ht="30" customHeight="1" x14ac:dyDescent="0.25">
      <c r="A65" s="3" t="s">
        <v>11</v>
      </c>
      <c r="B65" s="4" t="str">
        <f t="shared" si="7"/>
        <v>ГБОУ ФМЛ №366</v>
      </c>
      <c r="C65" s="5">
        <f t="shared" si="7"/>
        <v>11366</v>
      </c>
      <c r="D65" s="5" t="str">
        <f t="shared" si="7"/>
        <v>Лицей</v>
      </c>
      <c r="E65" s="11" t="str">
        <f t="shared" si="7"/>
        <v>5в</v>
      </c>
      <c r="F65" s="7">
        <f t="shared" si="7"/>
        <v>119</v>
      </c>
      <c r="G65" s="7">
        <f t="shared" si="7"/>
        <v>94</v>
      </c>
      <c r="H65" s="8">
        <f t="shared" si="4"/>
        <v>11366063</v>
      </c>
      <c r="I65" s="9">
        <v>0</v>
      </c>
      <c r="J65" s="9">
        <v>1</v>
      </c>
      <c r="K65" s="9">
        <v>0</v>
      </c>
      <c r="L65" s="9">
        <v>1</v>
      </c>
      <c r="M65" s="9">
        <v>2</v>
      </c>
      <c r="N65" s="9">
        <v>1</v>
      </c>
      <c r="O65" s="9">
        <v>1</v>
      </c>
      <c r="P65" s="9">
        <v>2</v>
      </c>
      <c r="Q65" s="9">
        <v>1</v>
      </c>
      <c r="R65" s="9">
        <v>1</v>
      </c>
      <c r="S65" s="9">
        <v>0</v>
      </c>
      <c r="T65" s="10">
        <f t="shared" si="3"/>
        <v>10</v>
      </c>
    </row>
    <row r="66" spans="1:20" ht="30" customHeight="1" x14ac:dyDescent="0.25">
      <c r="A66" s="3" t="s">
        <v>11</v>
      </c>
      <c r="B66" s="4" t="str">
        <f t="shared" si="7"/>
        <v>ГБОУ ФМЛ №366</v>
      </c>
      <c r="C66" s="5">
        <f t="shared" si="7"/>
        <v>11366</v>
      </c>
      <c r="D66" s="5" t="str">
        <f t="shared" si="7"/>
        <v>Лицей</v>
      </c>
      <c r="E66" s="11" t="str">
        <f t="shared" si="7"/>
        <v>5в</v>
      </c>
      <c r="F66" s="7">
        <f t="shared" si="7"/>
        <v>119</v>
      </c>
      <c r="G66" s="7">
        <f t="shared" si="7"/>
        <v>94</v>
      </c>
      <c r="H66" s="8">
        <f t="shared" si="4"/>
        <v>11366064</v>
      </c>
      <c r="I66" s="9">
        <v>0</v>
      </c>
      <c r="J66" s="9">
        <v>0</v>
      </c>
      <c r="K66" s="9">
        <v>0</v>
      </c>
      <c r="L66" s="9">
        <v>2</v>
      </c>
      <c r="M66" s="9">
        <v>1</v>
      </c>
      <c r="N66" s="9">
        <v>0</v>
      </c>
      <c r="O66" s="9">
        <v>0</v>
      </c>
      <c r="P66" s="9">
        <v>2</v>
      </c>
      <c r="Q66" s="9">
        <v>1</v>
      </c>
      <c r="R66" s="9">
        <v>1</v>
      </c>
      <c r="S66" s="9">
        <v>2</v>
      </c>
      <c r="T66" s="10">
        <f t="shared" si="3"/>
        <v>9</v>
      </c>
    </row>
    <row r="67" spans="1:20" ht="30" customHeight="1" x14ac:dyDescent="0.25">
      <c r="A67" s="3" t="s">
        <v>11</v>
      </c>
      <c r="B67" s="4" t="str">
        <f t="shared" si="7"/>
        <v>ГБОУ ФМЛ №366</v>
      </c>
      <c r="C67" s="5">
        <f t="shared" si="7"/>
        <v>11366</v>
      </c>
      <c r="D67" s="5" t="str">
        <f t="shared" si="7"/>
        <v>Лицей</v>
      </c>
      <c r="E67" s="11" t="str">
        <f t="shared" si="7"/>
        <v>5в</v>
      </c>
      <c r="F67" s="7">
        <f t="shared" si="7"/>
        <v>119</v>
      </c>
      <c r="G67" s="7">
        <f t="shared" si="7"/>
        <v>94</v>
      </c>
      <c r="H67" s="8">
        <f t="shared" si="4"/>
        <v>11366065</v>
      </c>
      <c r="I67" s="9">
        <v>2</v>
      </c>
      <c r="J67" s="9">
        <v>2</v>
      </c>
      <c r="K67" s="9">
        <v>1</v>
      </c>
      <c r="L67" s="9">
        <v>2</v>
      </c>
      <c r="M67" s="9">
        <v>2</v>
      </c>
      <c r="N67" s="9">
        <v>1</v>
      </c>
      <c r="O67" s="9">
        <v>1</v>
      </c>
      <c r="P67" s="9">
        <v>2</v>
      </c>
      <c r="Q67" s="9">
        <v>1</v>
      </c>
      <c r="R67" s="9">
        <v>2</v>
      </c>
      <c r="S67" s="9">
        <v>1</v>
      </c>
      <c r="T67" s="10">
        <f t="shared" si="3"/>
        <v>17</v>
      </c>
    </row>
    <row r="68" spans="1:20" ht="30" customHeight="1" x14ac:dyDescent="0.25">
      <c r="A68" s="3" t="s">
        <v>11</v>
      </c>
      <c r="B68" s="4" t="str">
        <f t="shared" ref="B68:G83" si="8">B67</f>
        <v>ГБОУ ФМЛ №366</v>
      </c>
      <c r="C68" s="5">
        <f t="shared" si="8"/>
        <v>11366</v>
      </c>
      <c r="D68" s="5" t="str">
        <f t="shared" si="8"/>
        <v>Лицей</v>
      </c>
      <c r="E68" s="11" t="str">
        <f t="shared" si="8"/>
        <v>5в</v>
      </c>
      <c r="F68" s="7">
        <f t="shared" si="8"/>
        <v>119</v>
      </c>
      <c r="G68" s="7">
        <f t="shared" si="8"/>
        <v>94</v>
      </c>
      <c r="H68" s="8">
        <f t="shared" si="4"/>
        <v>11366066</v>
      </c>
      <c r="I68" s="9">
        <v>2</v>
      </c>
      <c r="J68" s="9">
        <v>2</v>
      </c>
      <c r="K68" s="9">
        <v>1</v>
      </c>
      <c r="L68" s="9">
        <v>2</v>
      </c>
      <c r="M68" s="9">
        <v>2</v>
      </c>
      <c r="N68" s="9">
        <v>1</v>
      </c>
      <c r="O68" s="9">
        <v>1</v>
      </c>
      <c r="P68" s="9">
        <v>2</v>
      </c>
      <c r="Q68" s="9">
        <v>1</v>
      </c>
      <c r="R68" s="9">
        <v>2</v>
      </c>
      <c r="S68" s="9">
        <v>2</v>
      </c>
      <c r="T68" s="10">
        <f t="shared" ref="T68:T96" si="9">IF(COUNTBLANK(I68:S68)&gt;=1,"Не писал",SUM(I68:S68))</f>
        <v>18</v>
      </c>
    </row>
    <row r="69" spans="1:20" ht="30" customHeight="1" x14ac:dyDescent="0.25">
      <c r="A69" s="3" t="s">
        <v>11</v>
      </c>
      <c r="B69" s="4" t="str">
        <f t="shared" si="8"/>
        <v>ГБОУ ФМЛ №366</v>
      </c>
      <c r="C69" s="5">
        <f t="shared" si="8"/>
        <v>11366</v>
      </c>
      <c r="D69" s="5" t="str">
        <f t="shared" si="8"/>
        <v>Лицей</v>
      </c>
      <c r="E69" s="13" t="s">
        <v>35</v>
      </c>
      <c r="F69" s="7">
        <f t="shared" si="8"/>
        <v>119</v>
      </c>
      <c r="G69" s="7">
        <v>94</v>
      </c>
      <c r="H69" s="8">
        <f t="shared" ref="H69:H96" si="10">H68+1</f>
        <v>11366067</v>
      </c>
      <c r="I69" s="9">
        <v>2</v>
      </c>
      <c r="J69" s="9">
        <v>2</v>
      </c>
      <c r="K69" s="9">
        <v>1</v>
      </c>
      <c r="L69" s="9">
        <v>2</v>
      </c>
      <c r="M69" s="9">
        <v>1</v>
      </c>
      <c r="N69" s="9">
        <v>1</v>
      </c>
      <c r="O69" s="9">
        <v>1</v>
      </c>
      <c r="P69" s="9">
        <v>2</v>
      </c>
      <c r="Q69" s="9">
        <v>1</v>
      </c>
      <c r="R69" s="9">
        <v>2</v>
      </c>
      <c r="S69" s="9">
        <v>0</v>
      </c>
      <c r="T69" s="10">
        <f t="shared" si="9"/>
        <v>15</v>
      </c>
    </row>
    <row r="70" spans="1:20" ht="30" customHeight="1" x14ac:dyDescent="0.25">
      <c r="A70" s="3" t="s">
        <v>11</v>
      </c>
      <c r="B70" s="4" t="str">
        <f t="shared" si="8"/>
        <v>ГБОУ ФМЛ №366</v>
      </c>
      <c r="C70" s="5">
        <f t="shared" si="8"/>
        <v>11366</v>
      </c>
      <c r="D70" s="5" t="str">
        <f t="shared" si="8"/>
        <v>Лицей</v>
      </c>
      <c r="E70" s="11" t="str">
        <f t="shared" si="8"/>
        <v>5к</v>
      </c>
      <c r="F70" s="7">
        <f t="shared" si="8"/>
        <v>119</v>
      </c>
      <c r="G70" s="7">
        <f t="shared" si="8"/>
        <v>94</v>
      </c>
      <c r="H70" s="8">
        <f t="shared" si="10"/>
        <v>11366068</v>
      </c>
      <c r="I70" s="9">
        <v>2</v>
      </c>
      <c r="J70" s="9">
        <v>2</v>
      </c>
      <c r="K70" s="9">
        <v>1</v>
      </c>
      <c r="L70" s="9">
        <v>2</v>
      </c>
      <c r="M70" s="9">
        <v>1</v>
      </c>
      <c r="N70" s="9">
        <v>1</v>
      </c>
      <c r="O70" s="9">
        <v>1</v>
      </c>
      <c r="P70" s="9">
        <v>0</v>
      </c>
      <c r="Q70" s="9">
        <v>2</v>
      </c>
      <c r="R70" s="9">
        <v>2</v>
      </c>
      <c r="S70" s="9">
        <v>0</v>
      </c>
      <c r="T70" s="10">
        <f t="shared" si="9"/>
        <v>14</v>
      </c>
    </row>
    <row r="71" spans="1:20" ht="30" customHeight="1" x14ac:dyDescent="0.25">
      <c r="A71" s="3" t="s">
        <v>11</v>
      </c>
      <c r="B71" s="4" t="str">
        <f t="shared" si="8"/>
        <v>ГБОУ ФМЛ №366</v>
      </c>
      <c r="C71" s="5">
        <f t="shared" si="8"/>
        <v>11366</v>
      </c>
      <c r="D71" s="5" t="str">
        <f t="shared" si="8"/>
        <v>Лицей</v>
      </c>
      <c r="E71" s="11" t="str">
        <f t="shared" si="8"/>
        <v>5к</v>
      </c>
      <c r="F71" s="7">
        <f t="shared" si="8"/>
        <v>119</v>
      </c>
      <c r="G71" s="7">
        <f t="shared" si="8"/>
        <v>94</v>
      </c>
      <c r="H71" s="8">
        <f t="shared" si="10"/>
        <v>11366069</v>
      </c>
      <c r="I71" s="9">
        <v>2</v>
      </c>
      <c r="J71" s="9">
        <v>1</v>
      </c>
      <c r="K71" s="9">
        <v>0</v>
      </c>
      <c r="L71" s="9">
        <v>2</v>
      </c>
      <c r="M71" s="9">
        <v>1</v>
      </c>
      <c r="N71" s="9">
        <v>1</v>
      </c>
      <c r="O71" s="9">
        <v>0</v>
      </c>
      <c r="P71" s="9">
        <v>2</v>
      </c>
      <c r="Q71" s="9">
        <v>2</v>
      </c>
      <c r="R71" s="9">
        <v>2</v>
      </c>
      <c r="S71" s="9">
        <v>0</v>
      </c>
      <c r="T71" s="10">
        <f t="shared" si="9"/>
        <v>13</v>
      </c>
    </row>
    <row r="72" spans="1:20" ht="30" customHeight="1" x14ac:dyDescent="0.25">
      <c r="A72" s="3" t="s">
        <v>11</v>
      </c>
      <c r="B72" s="4" t="str">
        <f t="shared" si="8"/>
        <v>ГБОУ ФМЛ №366</v>
      </c>
      <c r="C72" s="5">
        <f t="shared" si="8"/>
        <v>11366</v>
      </c>
      <c r="D72" s="5" t="str">
        <f t="shared" si="8"/>
        <v>Лицей</v>
      </c>
      <c r="E72" s="11" t="str">
        <f t="shared" si="8"/>
        <v>5к</v>
      </c>
      <c r="F72" s="7">
        <f t="shared" si="8"/>
        <v>119</v>
      </c>
      <c r="G72" s="7">
        <f t="shared" si="8"/>
        <v>94</v>
      </c>
      <c r="H72" s="8">
        <f t="shared" si="10"/>
        <v>11366070</v>
      </c>
      <c r="I72" s="9">
        <v>2</v>
      </c>
      <c r="J72" s="9">
        <v>2</v>
      </c>
      <c r="K72" s="9">
        <v>0</v>
      </c>
      <c r="L72" s="9">
        <v>2</v>
      </c>
      <c r="M72" s="9">
        <v>2</v>
      </c>
      <c r="N72" s="9">
        <v>1</v>
      </c>
      <c r="O72" s="9">
        <v>1</v>
      </c>
      <c r="P72" s="9">
        <v>2</v>
      </c>
      <c r="Q72" s="9">
        <v>2</v>
      </c>
      <c r="R72" s="9">
        <v>2</v>
      </c>
      <c r="S72" s="9">
        <v>2</v>
      </c>
      <c r="T72" s="10">
        <f t="shared" si="9"/>
        <v>18</v>
      </c>
    </row>
    <row r="73" spans="1:20" ht="30" customHeight="1" x14ac:dyDescent="0.25">
      <c r="A73" s="3" t="s">
        <v>11</v>
      </c>
      <c r="B73" s="4" t="str">
        <f t="shared" si="8"/>
        <v>ГБОУ ФМЛ №366</v>
      </c>
      <c r="C73" s="5">
        <f t="shared" si="8"/>
        <v>11366</v>
      </c>
      <c r="D73" s="5" t="str">
        <f t="shared" si="8"/>
        <v>Лицей</v>
      </c>
      <c r="E73" s="11" t="str">
        <f t="shared" si="8"/>
        <v>5к</v>
      </c>
      <c r="F73" s="7">
        <f t="shared" si="8"/>
        <v>119</v>
      </c>
      <c r="G73" s="7">
        <f t="shared" si="8"/>
        <v>94</v>
      </c>
      <c r="H73" s="8">
        <f t="shared" si="10"/>
        <v>11366071</v>
      </c>
      <c r="I73" s="9">
        <v>2</v>
      </c>
      <c r="J73" s="9">
        <v>2</v>
      </c>
      <c r="K73" s="9">
        <v>1</v>
      </c>
      <c r="L73" s="9">
        <v>2</v>
      </c>
      <c r="M73" s="9">
        <v>1</v>
      </c>
      <c r="N73" s="9">
        <v>1</v>
      </c>
      <c r="O73" s="9">
        <v>1</v>
      </c>
      <c r="P73" s="9">
        <v>2</v>
      </c>
      <c r="Q73" s="9">
        <v>2</v>
      </c>
      <c r="R73" s="9">
        <v>2</v>
      </c>
      <c r="S73" s="9">
        <v>1</v>
      </c>
      <c r="T73" s="10">
        <f t="shared" si="9"/>
        <v>17</v>
      </c>
    </row>
    <row r="74" spans="1:20" ht="30" customHeight="1" x14ac:dyDescent="0.25">
      <c r="A74" s="3" t="s">
        <v>11</v>
      </c>
      <c r="B74" s="4" t="str">
        <f t="shared" si="8"/>
        <v>ГБОУ ФМЛ №366</v>
      </c>
      <c r="C74" s="5">
        <f t="shared" si="8"/>
        <v>11366</v>
      </c>
      <c r="D74" s="5" t="str">
        <f t="shared" si="8"/>
        <v>Лицей</v>
      </c>
      <c r="E74" s="11" t="str">
        <f t="shared" si="8"/>
        <v>5к</v>
      </c>
      <c r="F74" s="7">
        <f t="shared" si="8"/>
        <v>119</v>
      </c>
      <c r="G74" s="7">
        <f t="shared" si="8"/>
        <v>94</v>
      </c>
      <c r="H74" s="8">
        <f t="shared" si="10"/>
        <v>11366072</v>
      </c>
      <c r="I74" s="9">
        <v>2</v>
      </c>
      <c r="J74" s="9">
        <v>2</v>
      </c>
      <c r="K74" s="9">
        <v>1</v>
      </c>
      <c r="L74" s="9">
        <v>2</v>
      </c>
      <c r="M74" s="9">
        <v>2</v>
      </c>
      <c r="N74" s="9">
        <v>0</v>
      </c>
      <c r="O74" s="9">
        <v>1</v>
      </c>
      <c r="P74" s="9">
        <v>2</v>
      </c>
      <c r="Q74" s="9">
        <v>2</v>
      </c>
      <c r="R74" s="9">
        <v>2</v>
      </c>
      <c r="S74" s="9">
        <v>2</v>
      </c>
      <c r="T74" s="10">
        <f t="shared" si="9"/>
        <v>18</v>
      </c>
    </row>
    <row r="75" spans="1:20" ht="30" customHeight="1" x14ac:dyDescent="0.25">
      <c r="A75" s="3" t="s">
        <v>11</v>
      </c>
      <c r="B75" s="4" t="str">
        <f t="shared" si="8"/>
        <v>ГБОУ ФМЛ №366</v>
      </c>
      <c r="C75" s="5">
        <f t="shared" si="8"/>
        <v>11366</v>
      </c>
      <c r="D75" s="5" t="str">
        <f t="shared" si="8"/>
        <v>Лицей</v>
      </c>
      <c r="E75" s="11" t="str">
        <f t="shared" si="8"/>
        <v>5к</v>
      </c>
      <c r="F75" s="7">
        <f t="shared" si="8"/>
        <v>119</v>
      </c>
      <c r="G75" s="7">
        <f t="shared" si="8"/>
        <v>94</v>
      </c>
      <c r="H75" s="8">
        <f t="shared" si="10"/>
        <v>11366073</v>
      </c>
      <c r="I75" s="9">
        <v>2</v>
      </c>
      <c r="J75" s="9">
        <v>1</v>
      </c>
      <c r="K75" s="9">
        <v>1</v>
      </c>
      <c r="L75" s="9">
        <v>2</v>
      </c>
      <c r="M75" s="9">
        <v>1</v>
      </c>
      <c r="N75" s="9">
        <v>1</v>
      </c>
      <c r="O75" s="9">
        <v>0</v>
      </c>
      <c r="P75" s="9">
        <v>2</v>
      </c>
      <c r="Q75" s="9">
        <v>0</v>
      </c>
      <c r="R75" s="9">
        <v>2</v>
      </c>
      <c r="S75" s="9">
        <v>2</v>
      </c>
      <c r="T75" s="10">
        <f t="shared" si="9"/>
        <v>14</v>
      </c>
    </row>
    <row r="76" spans="1:20" ht="30" customHeight="1" x14ac:dyDescent="0.25">
      <c r="A76" s="3" t="s">
        <v>11</v>
      </c>
      <c r="B76" s="4" t="str">
        <f t="shared" si="8"/>
        <v>ГБОУ ФМЛ №366</v>
      </c>
      <c r="C76" s="5">
        <f t="shared" si="8"/>
        <v>11366</v>
      </c>
      <c r="D76" s="5" t="str">
        <f t="shared" si="8"/>
        <v>Лицей</v>
      </c>
      <c r="E76" s="11" t="str">
        <f t="shared" si="8"/>
        <v>5к</v>
      </c>
      <c r="F76" s="7">
        <f t="shared" si="8"/>
        <v>119</v>
      </c>
      <c r="G76" s="7">
        <f t="shared" si="8"/>
        <v>94</v>
      </c>
      <c r="H76" s="8">
        <f t="shared" si="10"/>
        <v>11366074</v>
      </c>
      <c r="I76" s="9">
        <v>2</v>
      </c>
      <c r="J76" s="9">
        <v>2</v>
      </c>
      <c r="K76" s="9">
        <v>1</v>
      </c>
      <c r="L76" s="9">
        <v>2</v>
      </c>
      <c r="M76" s="9">
        <v>1</v>
      </c>
      <c r="N76" s="9">
        <v>0</v>
      </c>
      <c r="O76" s="9">
        <v>1</v>
      </c>
      <c r="P76" s="9">
        <v>2</v>
      </c>
      <c r="Q76" s="9">
        <v>2</v>
      </c>
      <c r="R76" s="9">
        <v>2</v>
      </c>
      <c r="S76" s="9">
        <v>2</v>
      </c>
      <c r="T76" s="10">
        <f t="shared" si="9"/>
        <v>17</v>
      </c>
    </row>
    <row r="77" spans="1:20" ht="30" customHeight="1" x14ac:dyDescent="0.25">
      <c r="A77" s="3" t="s">
        <v>11</v>
      </c>
      <c r="B77" s="4" t="str">
        <f t="shared" si="8"/>
        <v>ГБОУ ФМЛ №366</v>
      </c>
      <c r="C77" s="5">
        <f t="shared" si="8"/>
        <v>11366</v>
      </c>
      <c r="D77" s="5" t="str">
        <f t="shared" si="8"/>
        <v>Лицей</v>
      </c>
      <c r="E77" s="11" t="str">
        <f t="shared" si="8"/>
        <v>5к</v>
      </c>
      <c r="F77" s="7">
        <f t="shared" si="8"/>
        <v>119</v>
      </c>
      <c r="G77" s="7">
        <f t="shared" si="8"/>
        <v>94</v>
      </c>
      <c r="H77" s="8">
        <f t="shared" si="10"/>
        <v>11366075</v>
      </c>
      <c r="I77" s="9">
        <v>2</v>
      </c>
      <c r="J77" s="9">
        <v>0</v>
      </c>
      <c r="K77" s="9">
        <v>1</v>
      </c>
      <c r="L77" s="9">
        <v>2</v>
      </c>
      <c r="M77" s="9">
        <v>2</v>
      </c>
      <c r="N77" s="9">
        <v>1</v>
      </c>
      <c r="O77" s="9">
        <v>0</v>
      </c>
      <c r="P77" s="9">
        <v>2</v>
      </c>
      <c r="Q77" s="9">
        <v>2</v>
      </c>
      <c r="R77" s="9">
        <v>2</v>
      </c>
      <c r="S77" s="9">
        <v>2</v>
      </c>
      <c r="T77" s="10">
        <f t="shared" si="9"/>
        <v>16</v>
      </c>
    </row>
    <row r="78" spans="1:20" ht="30" customHeight="1" x14ac:dyDescent="0.25">
      <c r="A78" s="3" t="s">
        <v>11</v>
      </c>
      <c r="B78" s="4" t="str">
        <f t="shared" si="8"/>
        <v>ГБОУ ФМЛ №366</v>
      </c>
      <c r="C78" s="5">
        <f t="shared" si="8"/>
        <v>11366</v>
      </c>
      <c r="D78" s="5" t="str">
        <f t="shared" si="8"/>
        <v>Лицей</v>
      </c>
      <c r="E78" s="11" t="str">
        <f t="shared" si="8"/>
        <v>5к</v>
      </c>
      <c r="F78" s="7">
        <f t="shared" si="8"/>
        <v>119</v>
      </c>
      <c r="G78" s="7">
        <f t="shared" si="8"/>
        <v>94</v>
      </c>
      <c r="H78" s="8">
        <f t="shared" si="10"/>
        <v>11366076</v>
      </c>
      <c r="I78" s="9">
        <v>2</v>
      </c>
      <c r="J78" s="9">
        <v>2</v>
      </c>
      <c r="K78" s="9">
        <v>1</v>
      </c>
      <c r="L78" s="9">
        <v>2</v>
      </c>
      <c r="M78" s="9">
        <v>1</v>
      </c>
      <c r="N78" s="9">
        <v>0</v>
      </c>
      <c r="O78" s="9">
        <v>1</v>
      </c>
      <c r="P78" s="9">
        <v>2</v>
      </c>
      <c r="Q78" s="9">
        <v>2</v>
      </c>
      <c r="R78" s="9">
        <v>2</v>
      </c>
      <c r="S78" s="9">
        <v>2</v>
      </c>
      <c r="T78" s="10">
        <f t="shared" si="9"/>
        <v>17</v>
      </c>
    </row>
    <row r="79" spans="1:20" ht="30" customHeight="1" x14ac:dyDescent="0.25">
      <c r="A79" s="3" t="s">
        <v>11</v>
      </c>
      <c r="B79" s="4" t="str">
        <f t="shared" si="8"/>
        <v>ГБОУ ФМЛ №366</v>
      </c>
      <c r="C79" s="5">
        <f t="shared" si="8"/>
        <v>11366</v>
      </c>
      <c r="D79" s="5" t="str">
        <f t="shared" si="8"/>
        <v>Лицей</v>
      </c>
      <c r="E79" s="11" t="str">
        <f t="shared" si="8"/>
        <v>5к</v>
      </c>
      <c r="F79" s="7">
        <f t="shared" si="8"/>
        <v>119</v>
      </c>
      <c r="G79" s="7">
        <f t="shared" si="8"/>
        <v>94</v>
      </c>
      <c r="H79" s="8">
        <f t="shared" si="10"/>
        <v>11366077</v>
      </c>
      <c r="I79" s="9">
        <v>2</v>
      </c>
      <c r="J79" s="9">
        <v>2</v>
      </c>
      <c r="K79" s="9">
        <v>1</v>
      </c>
      <c r="L79" s="9">
        <v>2</v>
      </c>
      <c r="M79" s="9">
        <v>2</v>
      </c>
      <c r="N79" s="9">
        <v>1</v>
      </c>
      <c r="O79" s="9">
        <v>1</v>
      </c>
      <c r="P79" s="9">
        <v>2</v>
      </c>
      <c r="Q79" s="9">
        <v>2</v>
      </c>
      <c r="R79" s="9">
        <v>2</v>
      </c>
      <c r="S79" s="9">
        <v>2</v>
      </c>
      <c r="T79" s="10">
        <f t="shared" si="9"/>
        <v>19</v>
      </c>
    </row>
    <row r="80" spans="1:20" ht="30" customHeight="1" x14ac:dyDescent="0.25">
      <c r="A80" s="3" t="s">
        <v>11</v>
      </c>
      <c r="B80" s="4" t="str">
        <f t="shared" si="8"/>
        <v>ГБОУ ФМЛ №366</v>
      </c>
      <c r="C80" s="5">
        <f t="shared" si="8"/>
        <v>11366</v>
      </c>
      <c r="D80" s="5" t="str">
        <f t="shared" si="8"/>
        <v>Лицей</v>
      </c>
      <c r="E80" s="11" t="str">
        <f t="shared" si="8"/>
        <v>5к</v>
      </c>
      <c r="F80" s="7">
        <f t="shared" si="8"/>
        <v>119</v>
      </c>
      <c r="G80" s="7">
        <f t="shared" si="8"/>
        <v>94</v>
      </c>
      <c r="H80" s="8">
        <f t="shared" si="10"/>
        <v>11366078</v>
      </c>
      <c r="I80" s="9">
        <v>2</v>
      </c>
      <c r="J80" s="9">
        <v>2</v>
      </c>
      <c r="K80" s="9">
        <v>1</v>
      </c>
      <c r="L80" s="9">
        <v>2</v>
      </c>
      <c r="M80" s="9">
        <v>1</v>
      </c>
      <c r="N80" s="9">
        <v>0</v>
      </c>
      <c r="O80" s="9">
        <v>1</v>
      </c>
      <c r="P80" s="9">
        <v>2</v>
      </c>
      <c r="Q80" s="9">
        <v>1</v>
      </c>
      <c r="R80" s="9">
        <v>2</v>
      </c>
      <c r="S80" s="9">
        <v>1</v>
      </c>
      <c r="T80" s="10">
        <f t="shared" si="9"/>
        <v>15</v>
      </c>
    </row>
    <row r="81" spans="1:20" ht="30" customHeight="1" x14ac:dyDescent="0.25">
      <c r="A81" s="3" t="s">
        <v>11</v>
      </c>
      <c r="B81" s="4" t="str">
        <f t="shared" si="8"/>
        <v>ГБОУ ФМЛ №366</v>
      </c>
      <c r="C81" s="5">
        <f t="shared" si="8"/>
        <v>11366</v>
      </c>
      <c r="D81" s="5" t="str">
        <f t="shared" si="8"/>
        <v>Лицей</v>
      </c>
      <c r="E81" s="11" t="str">
        <f t="shared" si="8"/>
        <v>5к</v>
      </c>
      <c r="F81" s="7">
        <f t="shared" si="8"/>
        <v>119</v>
      </c>
      <c r="G81" s="7">
        <f t="shared" si="8"/>
        <v>94</v>
      </c>
      <c r="H81" s="8">
        <f t="shared" si="10"/>
        <v>11366079</v>
      </c>
      <c r="I81" s="9">
        <v>2</v>
      </c>
      <c r="J81" s="9">
        <v>2</v>
      </c>
      <c r="K81" s="9">
        <v>0</v>
      </c>
      <c r="L81" s="9">
        <v>2</v>
      </c>
      <c r="M81" s="9">
        <v>1</v>
      </c>
      <c r="N81" s="9">
        <v>1</v>
      </c>
      <c r="O81" s="9">
        <v>1</v>
      </c>
      <c r="P81" s="9">
        <v>2</v>
      </c>
      <c r="Q81" s="9">
        <v>2</v>
      </c>
      <c r="R81" s="9">
        <v>2</v>
      </c>
      <c r="S81" s="9">
        <v>2</v>
      </c>
      <c r="T81" s="10">
        <f t="shared" si="9"/>
        <v>17</v>
      </c>
    </row>
    <row r="82" spans="1:20" ht="30" customHeight="1" x14ac:dyDescent="0.25">
      <c r="A82" s="3" t="s">
        <v>11</v>
      </c>
      <c r="B82" s="4" t="str">
        <f t="shared" si="8"/>
        <v>ГБОУ ФМЛ №366</v>
      </c>
      <c r="C82" s="5">
        <f t="shared" si="8"/>
        <v>11366</v>
      </c>
      <c r="D82" s="5" t="str">
        <f t="shared" si="8"/>
        <v>Лицей</v>
      </c>
      <c r="E82" s="11" t="str">
        <f t="shared" si="8"/>
        <v>5к</v>
      </c>
      <c r="F82" s="7">
        <f t="shared" si="8"/>
        <v>119</v>
      </c>
      <c r="G82" s="7">
        <f t="shared" si="8"/>
        <v>94</v>
      </c>
      <c r="H82" s="8">
        <f t="shared" si="10"/>
        <v>11366080</v>
      </c>
      <c r="I82" s="9">
        <v>2</v>
      </c>
      <c r="J82" s="9">
        <v>2</v>
      </c>
      <c r="K82" s="9">
        <v>1</v>
      </c>
      <c r="L82" s="9">
        <v>2</v>
      </c>
      <c r="M82" s="9">
        <v>2</v>
      </c>
      <c r="N82" s="9">
        <v>1</v>
      </c>
      <c r="O82" s="9">
        <v>1</v>
      </c>
      <c r="P82" s="9">
        <v>2</v>
      </c>
      <c r="Q82" s="9">
        <v>2</v>
      </c>
      <c r="R82" s="9">
        <v>2</v>
      </c>
      <c r="S82" s="9">
        <v>2</v>
      </c>
      <c r="T82" s="10">
        <f t="shared" si="9"/>
        <v>19</v>
      </c>
    </row>
    <row r="83" spans="1:20" ht="30" customHeight="1" x14ac:dyDescent="0.25">
      <c r="A83" s="3" t="s">
        <v>11</v>
      </c>
      <c r="B83" s="4" t="str">
        <f t="shared" si="8"/>
        <v>ГБОУ ФМЛ №366</v>
      </c>
      <c r="C83" s="5">
        <f t="shared" si="8"/>
        <v>11366</v>
      </c>
      <c r="D83" s="5" t="str">
        <f t="shared" si="8"/>
        <v>Лицей</v>
      </c>
      <c r="E83" s="11" t="str">
        <f t="shared" si="8"/>
        <v>5к</v>
      </c>
      <c r="F83" s="7">
        <f t="shared" si="8"/>
        <v>119</v>
      </c>
      <c r="G83" s="7">
        <f t="shared" si="8"/>
        <v>94</v>
      </c>
      <c r="H83" s="8">
        <f t="shared" si="10"/>
        <v>11366081</v>
      </c>
      <c r="I83" s="9">
        <v>2</v>
      </c>
      <c r="J83" s="9">
        <v>2</v>
      </c>
      <c r="K83" s="9">
        <v>1</v>
      </c>
      <c r="L83" s="9">
        <v>2</v>
      </c>
      <c r="M83" s="9">
        <v>2</v>
      </c>
      <c r="N83" s="9">
        <v>1</v>
      </c>
      <c r="O83" s="9">
        <v>1</v>
      </c>
      <c r="P83" s="9">
        <v>2</v>
      </c>
      <c r="Q83" s="9">
        <v>1</v>
      </c>
      <c r="R83" s="9">
        <v>2</v>
      </c>
      <c r="S83" s="9">
        <v>2</v>
      </c>
      <c r="T83" s="10">
        <f t="shared" si="9"/>
        <v>18</v>
      </c>
    </row>
    <row r="84" spans="1:20" ht="30" customHeight="1" x14ac:dyDescent="0.25">
      <c r="A84" s="3" t="s">
        <v>11</v>
      </c>
      <c r="B84" s="4" t="str">
        <f t="shared" ref="B84:G96" si="11">B83</f>
        <v>ГБОУ ФМЛ №366</v>
      </c>
      <c r="C84" s="5">
        <f t="shared" si="11"/>
        <v>11366</v>
      </c>
      <c r="D84" s="5" t="str">
        <f t="shared" si="11"/>
        <v>Лицей</v>
      </c>
      <c r="E84" s="11" t="str">
        <f t="shared" si="11"/>
        <v>5к</v>
      </c>
      <c r="F84" s="7">
        <f t="shared" si="11"/>
        <v>119</v>
      </c>
      <c r="G84" s="7">
        <f t="shared" si="11"/>
        <v>94</v>
      </c>
      <c r="H84" s="8">
        <f t="shared" si="10"/>
        <v>11366082</v>
      </c>
      <c r="I84" s="9">
        <v>2</v>
      </c>
      <c r="J84" s="9">
        <v>1</v>
      </c>
      <c r="K84" s="9">
        <v>1</v>
      </c>
      <c r="L84" s="9">
        <v>2</v>
      </c>
      <c r="M84" s="9">
        <v>2</v>
      </c>
      <c r="N84" s="9">
        <v>1</v>
      </c>
      <c r="O84" s="9">
        <v>1</v>
      </c>
      <c r="P84" s="9">
        <v>2</v>
      </c>
      <c r="Q84" s="9">
        <v>2</v>
      </c>
      <c r="R84" s="9">
        <v>2</v>
      </c>
      <c r="S84" s="9">
        <v>2</v>
      </c>
      <c r="T84" s="10">
        <f t="shared" si="9"/>
        <v>18</v>
      </c>
    </row>
    <row r="85" spans="1:20" ht="30" customHeight="1" x14ac:dyDescent="0.25">
      <c r="A85" s="3" t="s">
        <v>11</v>
      </c>
      <c r="B85" s="4" t="str">
        <f t="shared" si="11"/>
        <v>ГБОУ ФМЛ №366</v>
      </c>
      <c r="C85" s="5">
        <f t="shared" si="11"/>
        <v>11366</v>
      </c>
      <c r="D85" s="5" t="str">
        <f t="shared" si="11"/>
        <v>Лицей</v>
      </c>
      <c r="E85" s="11" t="str">
        <f t="shared" si="11"/>
        <v>5к</v>
      </c>
      <c r="F85" s="7">
        <f t="shared" si="11"/>
        <v>119</v>
      </c>
      <c r="G85" s="7">
        <f t="shared" si="11"/>
        <v>94</v>
      </c>
      <c r="H85" s="8">
        <f t="shared" si="10"/>
        <v>11366083</v>
      </c>
      <c r="I85" s="9">
        <v>2</v>
      </c>
      <c r="J85" s="9">
        <v>2</v>
      </c>
      <c r="K85" s="9">
        <v>1</v>
      </c>
      <c r="L85" s="9">
        <v>2</v>
      </c>
      <c r="M85" s="9">
        <v>1</v>
      </c>
      <c r="N85" s="9">
        <v>1</v>
      </c>
      <c r="O85" s="9">
        <v>1</v>
      </c>
      <c r="P85" s="9">
        <v>2</v>
      </c>
      <c r="Q85" s="9">
        <v>1</v>
      </c>
      <c r="R85" s="9">
        <v>2</v>
      </c>
      <c r="S85" s="9">
        <v>1</v>
      </c>
      <c r="T85" s="10">
        <f t="shared" si="9"/>
        <v>16</v>
      </c>
    </row>
    <row r="86" spans="1:20" ht="30" customHeight="1" x14ac:dyDescent="0.25">
      <c r="A86" s="3" t="s">
        <v>11</v>
      </c>
      <c r="B86" s="4" t="str">
        <f t="shared" si="11"/>
        <v>ГБОУ ФМЛ №366</v>
      </c>
      <c r="C86" s="5">
        <f t="shared" si="11"/>
        <v>11366</v>
      </c>
      <c r="D86" s="5" t="str">
        <f t="shared" si="11"/>
        <v>Лицей</v>
      </c>
      <c r="E86" s="11" t="str">
        <f t="shared" si="11"/>
        <v>5к</v>
      </c>
      <c r="F86" s="7">
        <f t="shared" si="11"/>
        <v>119</v>
      </c>
      <c r="G86" s="7">
        <f t="shared" si="11"/>
        <v>94</v>
      </c>
      <c r="H86" s="8">
        <f t="shared" si="10"/>
        <v>11366084</v>
      </c>
      <c r="I86" s="9">
        <v>2</v>
      </c>
      <c r="J86" s="9">
        <v>1</v>
      </c>
      <c r="K86" s="9">
        <v>1</v>
      </c>
      <c r="L86" s="9">
        <v>2</v>
      </c>
      <c r="M86" s="9">
        <v>1</v>
      </c>
      <c r="N86" s="9">
        <v>1</v>
      </c>
      <c r="O86" s="9">
        <v>1</v>
      </c>
      <c r="P86" s="9">
        <v>2</v>
      </c>
      <c r="Q86" s="9">
        <v>2</v>
      </c>
      <c r="R86" s="9">
        <v>2</v>
      </c>
      <c r="S86" s="9">
        <v>2</v>
      </c>
      <c r="T86" s="10">
        <f t="shared" si="9"/>
        <v>17</v>
      </c>
    </row>
    <row r="87" spans="1:20" ht="30" customHeight="1" x14ac:dyDescent="0.25">
      <c r="A87" s="3" t="s">
        <v>11</v>
      </c>
      <c r="B87" s="4" t="str">
        <f t="shared" si="11"/>
        <v>ГБОУ ФМЛ №366</v>
      </c>
      <c r="C87" s="5">
        <f t="shared" si="11"/>
        <v>11366</v>
      </c>
      <c r="D87" s="5" t="str">
        <f t="shared" si="11"/>
        <v>Лицей</v>
      </c>
      <c r="E87" s="11" t="str">
        <f t="shared" si="11"/>
        <v>5к</v>
      </c>
      <c r="F87" s="7">
        <f t="shared" si="11"/>
        <v>119</v>
      </c>
      <c r="G87" s="7">
        <f t="shared" si="11"/>
        <v>94</v>
      </c>
      <c r="H87" s="8">
        <f t="shared" si="10"/>
        <v>11366085</v>
      </c>
      <c r="I87" s="9">
        <v>2</v>
      </c>
      <c r="J87" s="9">
        <v>1</v>
      </c>
      <c r="K87" s="9">
        <v>1</v>
      </c>
      <c r="L87" s="9">
        <v>2</v>
      </c>
      <c r="M87" s="9">
        <v>1</v>
      </c>
      <c r="N87" s="9">
        <v>0</v>
      </c>
      <c r="O87" s="9">
        <v>0</v>
      </c>
      <c r="P87" s="9">
        <v>2</v>
      </c>
      <c r="Q87" s="9">
        <v>2</v>
      </c>
      <c r="R87" s="9">
        <v>1</v>
      </c>
      <c r="S87" s="9">
        <v>2</v>
      </c>
      <c r="T87" s="10">
        <f t="shared" si="9"/>
        <v>14</v>
      </c>
    </row>
    <row r="88" spans="1:20" ht="30" customHeight="1" x14ac:dyDescent="0.25">
      <c r="A88" s="3" t="s">
        <v>11</v>
      </c>
      <c r="B88" s="4" t="str">
        <f t="shared" si="11"/>
        <v>ГБОУ ФМЛ №366</v>
      </c>
      <c r="C88" s="5">
        <f t="shared" si="11"/>
        <v>11366</v>
      </c>
      <c r="D88" s="5" t="str">
        <f t="shared" si="11"/>
        <v>Лицей</v>
      </c>
      <c r="E88" s="11" t="str">
        <f t="shared" si="11"/>
        <v>5к</v>
      </c>
      <c r="F88" s="7">
        <f t="shared" si="11"/>
        <v>119</v>
      </c>
      <c r="G88" s="7">
        <f t="shared" si="11"/>
        <v>94</v>
      </c>
      <c r="H88" s="8">
        <f t="shared" si="10"/>
        <v>11366086</v>
      </c>
      <c r="I88" s="9">
        <v>2</v>
      </c>
      <c r="J88" s="9">
        <v>2</v>
      </c>
      <c r="K88" s="9">
        <v>1</v>
      </c>
      <c r="L88" s="9">
        <v>2</v>
      </c>
      <c r="M88" s="9">
        <v>2</v>
      </c>
      <c r="N88" s="9">
        <v>1</v>
      </c>
      <c r="O88" s="9">
        <v>1</v>
      </c>
      <c r="P88" s="9">
        <v>2</v>
      </c>
      <c r="Q88" s="9">
        <v>1</v>
      </c>
      <c r="R88" s="9">
        <v>2</v>
      </c>
      <c r="S88" s="9">
        <v>2</v>
      </c>
      <c r="T88" s="10">
        <f t="shared" si="9"/>
        <v>18</v>
      </c>
    </row>
    <row r="89" spans="1:20" ht="30" customHeight="1" x14ac:dyDescent="0.25">
      <c r="A89" s="3" t="s">
        <v>11</v>
      </c>
      <c r="B89" s="4" t="str">
        <f t="shared" si="11"/>
        <v>ГБОУ ФМЛ №366</v>
      </c>
      <c r="C89" s="5">
        <f t="shared" si="11"/>
        <v>11366</v>
      </c>
      <c r="D89" s="5" t="str">
        <f t="shared" si="11"/>
        <v>Лицей</v>
      </c>
      <c r="E89" s="11" t="str">
        <f t="shared" si="11"/>
        <v>5к</v>
      </c>
      <c r="F89" s="7">
        <f t="shared" si="11"/>
        <v>119</v>
      </c>
      <c r="G89" s="7">
        <f t="shared" si="11"/>
        <v>94</v>
      </c>
      <c r="H89" s="8">
        <f t="shared" si="10"/>
        <v>11366087</v>
      </c>
      <c r="I89" s="9">
        <v>2</v>
      </c>
      <c r="J89" s="9">
        <v>2</v>
      </c>
      <c r="K89" s="9">
        <v>1</v>
      </c>
      <c r="L89" s="9">
        <v>2</v>
      </c>
      <c r="M89" s="9">
        <v>1</v>
      </c>
      <c r="N89" s="9">
        <v>1</v>
      </c>
      <c r="O89" s="9">
        <v>0</v>
      </c>
      <c r="P89" s="9">
        <v>2</v>
      </c>
      <c r="Q89" s="9">
        <v>2</v>
      </c>
      <c r="R89" s="9">
        <v>2</v>
      </c>
      <c r="S89" s="9">
        <v>1</v>
      </c>
      <c r="T89" s="10">
        <f t="shared" si="9"/>
        <v>16</v>
      </c>
    </row>
    <row r="90" spans="1:20" ht="30" customHeight="1" x14ac:dyDescent="0.25">
      <c r="A90" s="3" t="s">
        <v>11</v>
      </c>
      <c r="B90" s="4" t="str">
        <f t="shared" si="11"/>
        <v>ГБОУ ФМЛ №366</v>
      </c>
      <c r="C90" s="5">
        <f t="shared" si="11"/>
        <v>11366</v>
      </c>
      <c r="D90" s="5" t="str">
        <f t="shared" si="11"/>
        <v>Лицей</v>
      </c>
      <c r="E90" s="11" t="str">
        <f t="shared" si="11"/>
        <v>5к</v>
      </c>
      <c r="F90" s="7">
        <f t="shared" si="11"/>
        <v>119</v>
      </c>
      <c r="G90" s="7">
        <f t="shared" si="11"/>
        <v>94</v>
      </c>
      <c r="H90" s="8">
        <f t="shared" si="10"/>
        <v>11366088</v>
      </c>
      <c r="I90" s="9">
        <v>2</v>
      </c>
      <c r="J90" s="9">
        <v>1</v>
      </c>
      <c r="K90" s="9">
        <v>1</v>
      </c>
      <c r="L90" s="9">
        <v>2</v>
      </c>
      <c r="M90" s="9">
        <v>2</v>
      </c>
      <c r="N90" s="9">
        <v>1</v>
      </c>
      <c r="O90" s="9">
        <v>1</v>
      </c>
      <c r="P90" s="9">
        <v>2</v>
      </c>
      <c r="Q90" s="9">
        <v>2</v>
      </c>
      <c r="R90" s="9">
        <v>2</v>
      </c>
      <c r="S90" s="9">
        <v>2</v>
      </c>
      <c r="T90" s="10">
        <f t="shared" si="9"/>
        <v>18</v>
      </c>
    </row>
    <row r="91" spans="1:20" ht="30" customHeight="1" x14ac:dyDescent="0.25">
      <c r="A91" s="3" t="s">
        <v>11</v>
      </c>
      <c r="B91" s="4" t="str">
        <f t="shared" si="11"/>
        <v>ГБОУ ФМЛ №366</v>
      </c>
      <c r="C91" s="5">
        <f t="shared" si="11"/>
        <v>11366</v>
      </c>
      <c r="D91" s="5" t="str">
        <f t="shared" si="11"/>
        <v>Лицей</v>
      </c>
      <c r="E91" s="11" t="str">
        <f t="shared" si="11"/>
        <v>5к</v>
      </c>
      <c r="F91" s="7">
        <f t="shared" si="11"/>
        <v>119</v>
      </c>
      <c r="G91" s="7">
        <f t="shared" si="11"/>
        <v>94</v>
      </c>
      <c r="H91" s="8">
        <f t="shared" si="10"/>
        <v>11366089</v>
      </c>
      <c r="I91" s="9">
        <v>2</v>
      </c>
      <c r="J91" s="9">
        <v>1</v>
      </c>
      <c r="K91" s="9">
        <v>1</v>
      </c>
      <c r="L91" s="9">
        <v>2</v>
      </c>
      <c r="M91" s="9">
        <v>1</v>
      </c>
      <c r="N91" s="9">
        <v>0</v>
      </c>
      <c r="O91" s="9">
        <v>1</v>
      </c>
      <c r="P91" s="9">
        <v>2</v>
      </c>
      <c r="Q91" s="9">
        <v>1</v>
      </c>
      <c r="R91" s="9">
        <v>2</v>
      </c>
      <c r="S91" s="9">
        <v>1</v>
      </c>
      <c r="T91" s="10">
        <f t="shared" si="9"/>
        <v>14</v>
      </c>
    </row>
    <row r="92" spans="1:20" ht="30" customHeight="1" x14ac:dyDescent="0.25">
      <c r="A92" s="3" t="s">
        <v>11</v>
      </c>
      <c r="B92" s="4" t="str">
        <f t="shared" si="11"/>
        <v>ГБОУ ФМЛ №366</v>
      </c>
      <c r="C92" s="5">
        <f t="shared" si="11"/>
        <v>11366</v>
      </c>
      <c r="D92" s="5" t="str">
        <f t="shared" si="11"/>
        <v>Лицей</v>
      </c>
      <c r="E92" s="11" t="str">
        <f t="shared" si="11"/>
        <v>5к</v>
      </c>
      <c r="F92" s="7">
        <f t="shared" si="11"/>
        <v>119</v>
      </c>
      <c r="G92" s="7">
        <f t="shared" si="11"/>
        <v>94</v>
      </c>
      <c r="H92" s="8">
        <f t="shared" si="10"/>
        <v>11366090</v>
      </c>
      <c r="I92" s="9">
        <v>2</v>
      </c>
      <c r="J92" s="9">
        <v>2</v>
      </c>
      <c r="K92" s="9">
        <v>1</v>
      </c>
      <c r="L92" s="9">
        <v>2</v>
      </c>
      <c r="M92" s="9">
        <v>1</v>
      </c>
      <c r="N92" s="9">
        <v>1</v>
      </c>
      <c r="O92" s="9">
        <v>1</v>
      </c>
      <c r="P92" s="9">
        <v>2</v>
      </c>
      <c r="Q92" s="9">
        <v>2</v>
      </c>
      <c r="R92" s="9">
        <v>2</v>
      </c>
      <c r="S92" s="9">
        <v>1</v>
      </c>
      <c r="T92" s="10">
        <f t="shared" si="9"/>
        <v>17</v>
      </c>
    </row>
    <row r="93" spans="1:20" ht="30" customHeight="1" x14ac:dyDescent="0.25">
      <c r="A93" s="3" t="s">
        <v>11</v>
      </c>
      <c r="B93" s="4" t="str">
        <f t="shared" si="11"/>
        <v>ГБОУ ФМЛ №366</v>
      </c>
      <c r="C93" s="5">
        <f t="shared" si="11"/>
        <v>11366</v>
      </c>
      <c r="D93" s="5" t="str">
        <f t="shared" si="11"/>
        <v>Лицей</v>
      </c>
      <c r="E93" s="11" t="str">
        <f t="shared" si="11"/>
        <v>5к</v>
      </c>
      <c r="F93" s="7">
        <f t="shared" si="11"/>
        <v>119</v>
      </c>
      <c r="G93" s="7">
        <f t="shared" si="11"/>
        <v>94</v>
      </c>
      <c r="H93" s="8">
        <f t="shared" si="10"/>
        <v>11366091</v>
      </c>
      <c r="I93" s="9">
        <v>2</v>
      </c>
      <c r="J93" s="9">
        <v>1</v>
      </c>
      <c r="K93" s="9">
        <v>1</v>
      </c>
      <c r="L93" s="9">
        <v>1</v>
      </c>
      <c r="M93" s="9">
        <v>2</v>
      </c>
      <c r="N93" s="9">
        <v>1</v>
      </c>
      <c r="O93" s="9">
        <v>1</v>
      </c>
      <c r="P93" s="9">
        <v>2</v>
      </c>
      <c r="Q93" s="9">
        <v>1</v>
      </c>
      <c r="R93" s="9">
        <v>2</v>
      </c>
      <c r="S93" s="9">
        <v>1</v>
      </c>
      <c r="T93" s="10">
        <f t="shared" si="9"/>
        <v>15</v>
      </c>
    </row>
    <row r="94" spans="1:20" ht="30" customHeight="1" x14ac:dyDescent="0.25">
      <c r="A94" s="3" t="s">
        <v>11</v>
      </c>
      <c r="B94" s="4" t="str">
        <f t="shared" si="11"/>
        <v>ГБОУ ФМЛ №366</v>
      </c>
      <c r="C94" s="5">
        <f t="shared" si="11"/>
        <v>11366</v>
      </c>
      <c r="D94" s="5" t="str">
        <f t="shared" si="11"/>
        <v>Лицей</v>
      </c>
      <c r="E94" s="11" t="str">
        <f t="shared" si="11"/>
        <v>5к</v>
      </c>
      <c r="F94" s="7">
        <f t="shared" si="11"/>
        <v>119</v>
      </c>
      <c r="G94" s="7">
        <f t="shared" si="11"/>
        <v>94</v>
      </c>
      <c r="H94" s="8">
        <f t="shared" si="10"/>
        <v>11366092</v>
      </c>
      <c r="I94" s="9">
        <v>2</v>
      </c>
      <c r="J94" s="9">
        <v>2</v>
      </c>
      <c r="K94" s="9">
        <v>1</v>
      </c>
      <c r="L94" s="9">
        <v>2</v>
      </c>
      <c r="M94" s="9">
        <v>2</v>
      </c>
      <c r="N94" s="9">
        <v>1</v>
      </c>
      <c r="O94" s="9">
        <v>1</v>
      </c>
      <c r="P94" s="9">
        <v>2</v>
      </c>
      <c r="Q94" s="9">
        <v>1</v>
      </c>
      <c r="R94" s="9">
        <v>2</v>
      </c>
      <c r="S94" s="9">
        <v>2</v>
      </c>
      <c r="T94" s="10">
        <f t="shared" si="9"/>
        <v>18</v>
      </c>
    </row>
    <row r="95" spans="1:20" ht="30" customHeight="1" x14ac:dyDescent="0.25">
      <c r="A95" s="3" t="s">
        <v>11</v>
      </c>
      <c r="B95" s="4" t="str">
        <f t="shared" si="11"/>
        <v>ГБОУ ФМЛ №366</v>
      </c>
      <c r="C95" s="5">
        <f t="shared" si="11"/>
        <v>11366</v>
      </c>
      <c r="D95" s="5" t="str">
        <f t="shared" si="11"/>
        <v>Лицей</v>
      </c>
      <c r="E95" s="11" t="str">
        <f t="shared" si="11"/>
        <v>5к</v>
      </c>
      <c r="F95" s="7">
        <f t="shared" si="11"/>
        <v>119</v>
      </c>
      <c r="G95" s="7">
        <f t="shared" si="11"/>
        <v>94</v>
      </c>
      <c r="H95" s="8">
        <f t="shared" si="10"/>
        <v>11366093</v>
      </c>
      <c r="I95" s="9">
        <v>2</v>
      </c>
      <c r="J95" s="9">
        <v>1</v>
      </c>
      <c r="K95" s="9">
        <v>0</v>
      </c>
      <c r="L95" s="9">
        <v>2</v>
      </c>
      <c r="M95" s="9">
        <v>0</v>
      </c>
      <c r="N95" s="9">
        <v>0</v>
      </c>
      <c r="O95" s="9">
        <v>0</v>
      </c>
      <c r="P95" s="9">
        <v>2</v>
      </c>
      <c r="Q95" s="9">
        <v>2</v>
      </c>
      <c r="R95" s="9">
        <v>2</v>
      </c>
      <c r="S95" s="9">
        <v>1</v>
      </c>
      <c r="T95" s="10">
        <f t="shared" si="9"/>
        <v>12</v>
      </c>
    </row>
    <row r="96" spans="1:20" ht="30" customHeight="1" x14ac:dyDescent="0.25">
      <c r="A96" s="3" t="s">
        <v>11</v>
      </c>
      <c r="B96" s="4" t="str">
        <f t="shared" si="11"/>
        <v>ГБОУ ФМЛ №366</v>
      </c>
      <c r="C96" s="5">
        <f t="shared" si="11"/>
        <v>11366</v>
      </c>
      <c r="D96" s="5" t="str">
        <f t="shared" si="11"/>
        <v>Лицей</v>
      </c>
      <c r="E96" s="11" t="str">
        <f t="shared" si="11"/>
        <v>5к</v>
      </c>
      <c r="F96" s="7">
        <f t="shared" si="11"/>
        <v>119</v>
      </c>
      <c r="G96" s="7">
        <f t="shared" si="11"/>
        <v>94</v>
      </c>
      <c r="H96" s="8">
        <f t="shared" si="10"/>
        <v>11366094</v>
      </c>
      <c r="I96" s="9">
        <v>2</v>
      </c>
      <c r="J96" s="9">
        <v>1</v>
      </c>
      <c r="K96" s="9">
        <v>1</v>
      </c>
      <c r="L96" s="9">
        <v>2</v>
      </c>
      <c r="M96" s="9">
        <v>2</v>
      </c>
      <c r="N96" s="9">
        <v>1</v>
      </c>
      <c r="O96" s="9">
        <v>1</v>
      </c>
      <c r="P96" s="9">
        <v>2</v>
      </c>
      <c r="Q96" s="9">
        <v>2</v>
      </c>
      <c r="R96" s="9">
        <v>2</v>
      </c>
      <c r="S96" s="9">
        <v>2</v>
      </c>
      <c r="T96" s="10">
        <f t="shared" si="9"/>
        <v>18</v>
      </c>
    </row>
    <row r="97" spans="1:20" s="58" customFormat="1" x14ac:dyDescent="0.25">
      <c r="A97" s="58" t="s">
        <v>118</v>
      </c>
      <c r="I97" s="58">
        <v>2</v>
      </c>
      <c r="J97" s="58">
        <v>2</v>
      </c>
      <c r="K97" s="58">
        <v>1</v>
      </c>
      <c r="L97" s="58">
        <v>2</v>
      </c>
      <c r="M97" s="58">
        <v>2</v>
      </c>
      <c r="N97" s="58">
        <v>1</v>
      </c>
      <c r="O97" s="58">
        <v>1</v>
      </c>
      <c r="P97" s="58">
        <v>2</v>
      </c>
      <c r="Q97" s="58">
        <v>2</v>
      </c>
      <c r="R97" s="58">
        <v>2</v>
      </c>
      <c r="S97" s="58">
        <v>2</v>
      </c>
      <c r="T97" s="58">
        <f>SUM(I97:S97)</f>
        <v>19</v>
      </c>
    </row>
    <row r="98" spans="1:20" x14ac:dyDescent="0.25">
      <c r="B98" s="4" t="s">
        <v>34</v>
      </c>
      <c r="C98" s="7">
        <v>119</v>
      </c>
      <c r="D98" s="7">
        <v>94</v>
      </c>
      <c r="I98" s="79">
        <f>SUM(I3:I96)/(94*I97)</f>
        <v>0.69680851063829785</v>
      </c>
      <c r="J98" s="79">
        <f t="shared" ref="J98:T98" si="12">SUM(J3:J96)/(94*J97)</f>
        <v>0.71808510638297873</v>
      </c>
      <c r="K98" s="79">
        <f t="shared" si="12"/>
        <v>0.64893617021276595</v>
      </c>
      <c r="L98" s="79">
        <f t="shared" si="12"/>
        <v>0.96276595744680848</v>
      </c>
      <c r="M98" s="79">
        <f t="shared" si="12"/>
        <v>0.62234042553191493</v>
      </c>
      <c r="N98" s="79">
        <f t="shared" si="12"/>
        <v>0.72340425531914898</v>
      </c>
      <c r="O98" s="79">
        <f t="shared" si="12"/>
        <v>0.73404255319148937</v>
      </c>
      <c r="P98" s="79">
        <f t="shared" si="12"/>
        <v>0.93617021276595747</v>
      </c>
      <c r="Q98" s="79">
        <f t="shared" si="12"/>
        <v>0.77659574468085102</v>
      </c>
      <c r="R98" s="79">
        <f t="shared" si="12"/>
        <v>0.93085106382978722</v>
      </c>
      <c r="S98" s="79">
        <f t="shared" si="12"/>
        <v>0.86170212765957444</v>
      </c>
      <c r="T98" s="79">
        <f t="shared" si="12"/>
        <v>0.79563269876819709</v>
      </c>
    </row>
  </sheetData>
  <mergeCells count="9">
    <mergeCell ref="G1:G2"/>
    <mergeCell ref="H1:H2"/>
    <mergeCell ref="T1:T2"/>
    <mergeCell ref="A1:A2"/>
    <mergeCell ref="B1:B2"/>
    <mergeCell ref="C1:C2"/>
    <mergeCell ref="D1:D2"/>
    <mergeCell ref="E1:E2"/>
    <mergeCell ref="F1:F2"/>
  </mergeCells>
  <dataValidations count="4">
    <dataValidation type="list" allowBlank="1" showInputMessage="1" showErrorMessage="1" sqref="I3:J96 P3:S96 L3:M96">
      <formula1>балл2</formula1>
    </dataValidation>
    <dataValidation allowBlank="1" showErrorMessage="1" sqref="E3:G96 C98:D98"/>
    <dataValidation type="list" allowBlank="1" showInputMessage="1" showErrorMessage="1" sqref="K3:K96 N3:O96">
      <formula1>балл1</formula1>
    </dataValidation>
    <dataValidation type="list" allowBlank="1" showInputMessage="1" showErrorMessage="1" sqref="B3">
      <formula1>Название</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dimension ref="A1:Y33"/>
  <sheetViews>
    <sheetView zoomScale="70" zoomScaleNormal="70" workbookViewId="0">
      <selection activeCell="W1" sqref="W1:X21"/>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s>
  <sheetData>
    <row r="1" spans="1:25" ht="59.25" customHeight="1"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c r="W1" s="58" t="s">
        <v>158</v>
      </c>
      <c r="X1" s="58" t="s">
        <v>159</v>
      </c>
      <c r="Y1" s="58" t="s">
        <v>160</v>
      </c>
    </row>
    <row r="2" spans="1:25" ht="44.25" customHeight="1"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COUNTIF(T$3:T$31,W2)</f>
        <v>0</v>
      </c>
      <c r="Y2" s="83">
        <f>X2/$X$22</f>
        <v>0</v>
      </c>
    </row>
    <row r="3" spans="1:25" ht="30" customHeight="1" x14ac:dyDescent="0.25">
      <c r="A3" s="3" t="s">
        <v>11</v>
      </c>
      <c r="B3" s="4" t="s">
        <v>36</v>
      </c>
      <c r="C3" s="5">
        <f>VLOOKUP(B3,[10]Списки!$C$1:$E$70,2,FALSE)</f>
        <v>11370</v>
      </c>
      <c r="D3" s="5" t="str">
        <f>VLOOKUP(B3,[10]Списки!$C$1:$E$70,3,FALSE)</f>
        <v>СОШ</v>
      </c>
      <c r="E3" s="6" t="s">
        <v>15</v>
      </c>
      <c r="F3" s="7">
        <v>38</v>
      </c>
      <c r="G3" s="7">
        <v>29</v>
      </c>
      <c r="H3" s="8">
        <f>C3*1000+1</f>
        <v>11370001</v>
      </c>
      <c r="I3" s="9">
        <v>0</v>
      </c>
      <c r="J3" s="9">
        <v>0</v>
      </c>
      <c r="K3" s="9">
        <v>1</v>
      </c>
      <c r="L3" s="9">
        <v>2</v>
      </c>
      <c r="M3" s="9">
        <v>1</v>
      </c>
      <c r="N3" s="9">
        <v>0</v>
      </c>
      <c r="O3" s="9">
        <v>1</v>
      </c>
      <c r="P3" s="9">
        <v>1</v>
      </c>
      <c r="Q3" s="9">
        <v>1</v>
      </c>
      <c r="R3" s="9">
        <v>1</v>
      </c>
      <c r="S3" s="9">
        <v>2</v>
      </c>
      <c r="T3" s="10">
        <f>IF(COUNTBLANK(I3:S3)&gt;=1,"Не писал",SUM(I3:S3))</f>
        <v>10</v>
      </c>
      <c r="W3" s="76">
        <v>1</v>
      </c>
      <c r="X3" s="76">
        <f t="shared" ref="X3:X21" si="0">COUNTIF(T$3:T$31,W3)</f>
        <v>3</v>
      </c>
      <c r="Y3" s="83">
        <f t="shared" ref="Y3:Y21" si="1">X3/$X$22</f>
        <v>0.10344827586206896</v>
      </c>
    </row>
    <row r="4" spans="1:25" ht="30" customHeight="1" x14ac:dyDescent="0.25">
      <c r="A4" s="3" t="s">
        <v>11</v>
      </c>
      <c r="B4" s="4" t="str">
        <f t="shared" ref="B4:G19" si="2">B3</f>
        <v>ГБОУ СОШ №370</v>
      </c>
      <c r="C4" s="5">
        <f t="shared" si="2"/>
        <v>11370</v>
      </c>
      <c r="D4" s="5" t="str">
        <f t="shared" si="2"/>
        <v>СОШ</v>
      </c>
      <c r="E4" s="11" t="str">
        <f t="shared" si="2"/>
        <v>5а</v>
      </c>
      <c r="F4" s="7">
        <f t="shared" si="2"/>
        <v>38</v>
      </c>
      <c r="G4" s="7">
        <f t="shared" si="2"/>
        <v>29</v>
      </c>
      <c r="H4" s="8">
        <f>H3+1</f>
        <v>11370002</v>
      </c>
      <c r="I4" s="9">
        <v>0</v>
      </c>
      <c r="J4" s="9">
        <v>0</v>
      </c>
      <c r="K4" s="9">
        <v>1</v>
      </c>
      <c r="L4" s="9">
        <v>2</v>
      </c>
      <c r="M4" s="9">
        <v>0</v>
      </c>
      <c r="N4" s="9">
        <v>0</v>
      </c>
      <c r="O4" s="9">
        <v>0</v>
      </c>
      <c r="P4" s="9">
        <v>1</v>
      </c>
      <c r="Q4" s="9">
        <v>0</v>
      </c>
      <c r="R4" s="9">
        <v>0</v>
      </c>
      <c r="S4" s="9">
        <v>0</v>
      </c>
      <c r="T4" s="10">
        <f t="shared" ref="T4:T30" si="3">IF(COUNTBLANK(I4:S4)&gt;=1,"Не писал",SUM(I4:S4))</f>
        <v>4</v>
      </c>
      <c r="W4" s="76">
        <v>2</v>
      </c>
      <c r="X4" s="76">
        <f t="shared" si="0"/>
        <v>2</v>
      </c>
      <c r="Y4" s="83">
        <f t="shared" si="1"/>
        <v>6.8965517241379309E-2</v>
      </c>
    </row>
    <row r="5" spans="1:25" ht="30" customHeight="1" x14ac:dyDescent="0.25">
      <c r="A5" s="3" t="s">
        <v>11</v>
      </c>
      <c r="B5" s="4" t="str">
        <f t="shared" si="2"/>
        <v>ГБОУ СОШ №370</v>
      </c>
      <c r="C5" s="5">
        <f t="shared" si="2"/>
        <v>11370</v>
      </c>
      <c r="D5" s="5" t="str">
        <f t="shared" si="2"/>
        <v>СОШ</v>
      </c>
      <c r="E5" s="11" t="str">
        <f t="shared" si="2"/>
        <v>5а</v>
      </c>
      <c r="F5" s="7">
        <f t="shared" si="2"/>
        <v>38</v>
      </c>
      <c r="G5" s="7">
        <f t="shared" si="2"/>
        <v>29</v>
      </c>
      <c r="H5" s="8">
        <f t="shared" ref="H5:H31" si="4">H4+1</f>
        <v>11370003</v>
      </c>
      <c r="I5" s="9">
        <v>0</v>
      </c>
      <c r="J5" s="9">
        <v>0</v>
      </c>
      <c r="K5" s="9">
        <v>0</v>
      </c>
      <c r="L5" s="9">
        <v>0</v>
      </c>
      <c r="M5" s="9">
        <v>0</v>
      </c>
      <c r="N5" s="9">
        <v>0</v>
      </c>
      <c r="O5" s="9">
        <v>0</v>
      </c>
      <c r="P5" s="9">
        <v>1</v>
      </c>
      <c r="Q5" s="9">
        <v>1</v>
      </c>
      <c r="R5" s="9">
        <v>0</v>
      </c>
      <c r="S5" s="9">
        <v>0</v>
      </c>
      <c r="T5" s="10">
        <f t="shared" si="3"/>
        <v>2</v>
      </c>
      <c r="W5" s="76">
        <v>3</v>
      </c>
      <c r="X5" s="76">
        <f t="shared" si="0"/>
        <v>1</v>
      </c>
      <c r="Y5" s="83">
        <f t="shared" si="1"/>
        <v>3.4482758620689655E-2</v>
      </c>
    </row>
    <row r="6" spans="1:25" ht="30" customHeight="1" x14ac:dyDescent="0.25">
      <c r="A6" s="3" t="s">
        <v>11</v>
      </c>
      <c r="B6" s="4" t="str">
        <f t="shared" si="2"/>
        <v>ГБОУ СОШ №370</v>
      </c>
      <c r="C6" s="5">
        <f t="shared" si="2"/>
        <v>11370</v>
      </c>
      <c r="D6" s="5" t="str">
        <f t="shared" si="2"/>
        <v>СОШ</v>
      </c>
      <c r="E6" s="11" t="str">
        <f t="shared" si="2"/>
        <v>5а</v>
      </c>
      <c r="F6" s="7">
        <f t="shared" si="2"/>
        <v>38</v>
      </c>
      <c r="G6" s="7">
        <f t="shared" si="2"/>
        <v>29</v>
      </c>
      <c r="H6" s="8">
        <f t="shared" si="4"/>
        <v>11370004</v>
      </c>
      <c r="I6" s="9">
        <v>1</v>
      </c>
      <c r="J6" s="9">
        <v>1</v>
      </c>
      <c r="K6" s="9">
        <v>0</v>
      </c>
      <c r="L6" s="9">
        <v>2</v>
      </c>
      <c r="M6" s="9">
        <v>2</v>
      </c>
      <c r="N6" s="9">
        <v>1</v>
      </c>
      <c r="O6" s="9">
        <v>1</v>
      </c>
      <c r="P6" s="9">
        <v>1</v>
      </c>
      <c r="Q6" s="9">
        <v>1</v>
      </c>
      <c r="R6" s="9">
        <v>1</v>
      </c>
      <c r="S6" s="9">
        <v>2</v>
      </c>
      <c r="T6" s="10">
        <f t="shared" si="3"/>
        <v>13</v>
      </c>
      <c r="W6" s="76">
        <v>4</v>
      </c>
      <c r="X6" s="76">
        <f t="shared" si="0"/>
        <v>3</v>
      </c>
      <c r="Y6" s="83">
        <f t="shared" si="1"/>
        <v>0.10344827586206896</v>
      </c>
    </row>
    <row r="7" spans="1:25" ht="30" customHeight="1" x14ac:dyDescent="0.25">
      <c r="A7" s="3" t="s">
        <v>11</v>
      </c>
      <c r="B7" s="4" t="str">
        <f t="shared" si="2"/>
        <v>ГБОУ СОШ №370</v>
      </c>
      <c r="C7" s="5">
        <f t="shared" si="2"/>
        <v>11370</v>
      </c>
      <c r="D7" s="5" t="str">
        <f t="shared" si="2"/>
        <v>СОШ</v>
      </c>
      <c r="E7" s="11" t="str">
        <f t="shared" si="2"/>
        <v>5а</v>
      </c>
      <c r="F7" s="7">
        <f t="shared" si="2"/>
        <v>38</v>
      </c>
      <c r="G7" s="7">
        <f t="shared" si="2"/>
        <v>29</v>
      </c>
      <c r="H7" s="8">
        <f t="shared" si="4"/>
        <v>11370005</v>
      </c>
      <c r="I7" s="9">
        <v>0</v>
      </c>
      <c r="J7" s="9">
        <v>0</v>
      </c>
      <c r="K7" s="9">
        <v>0</v>
      </c>
      <c r="L7" s="9">
        <v>2</v>
      </c>
      <c r="M7" s="9">
        <v>2</v>
      </c>
      <c r="N7" s="9">
        <v>1</v>
      </c>
      <c r="O7" s="9">
        <v>1</v>
      </c>
      <c r="P7" s="9">
        <v>1</v>
      </c>
      <c r="Q7" s="9">
        <v>1</v>
      </c>
      <c r="R7" s="9">
        <v>1</v>
      </c>
      <c r="S7" s="9">
        <v>2</v>
      </c>
      <c r="T7" s="10">
        <f t="shared" si="3"/>
        <v>11</v>
      </c>
      <c r="W7" s="76">
        <v>5</v>
      </c>
      <c r="X7" s="76">
        <f t="shared" si="0"/>
        <v>4</v>
      </c>
      <c r="Y7" s="83">
        <f t="shared" si="1"/>
        <v>0.13793103448275862</v>
      </c>
    </row>
    <row r="8" spans="1:25" ht="30" customHeight="1" x14ac:dyDescent="0.25">
      <c r="A8" s="3" t="s">
        <v>11</v>
      </c>
      <c r="B8" s="4" t="str">
        <f t="shared" si="2"/>
        <v>ГБОУ СОШ №370</v>
      </c>
      <c r="C8" s="5">
        <f t="shared" si="2"/>
        <v>11370</v>
      </c>
      <c r="D8" s="5" t="str">
        <f t="shared" si="2"/>
        <v>СОШ</v>
      </c>
      <c r="E8" s="11" t="str">
        <f t="shared" si="2"/>
        <v>5а</v>
      </c>
      <c r="F8" s="7">
        <f t="shared" si="2"/>
        <v>38</v>
      </c>
      <c r="G8" s="7">
        <f t="shared" si="2"/>
        <v>29</v>
      </c>
      <c r="H8" s="8">
        <f t="shared" si="4"/>
        <v>11370006</v>
      </c>
      <c r="I8" s="9">
        <v>1</v>
      </c>
      <c r="J8" s="9">
        <v>2</v>
      </c>
      <c r="K8" s="9">
        <v>1</v>
      </c>
      <c r="L8" s="9">
        <v>2</v>
      </c>
      <c r="M8" s="9">
        <v>2</v>
      </c>
      <c r="N8" s="9">
        <v>1</v>
      </c>
      <c r="O8" s="9">
        <v>1</v>
      </c>
      <c r="P8" s="9">
        <v>1</v>
      </c>
      <c r="Q8" s="9">
        <v>2</v>
      </c>
      <c r="R8" s="9">
        <v>0</v>
      </c>
      <c r="S8" s="9">
        <v>1</v>
      </c>
      <c r="T8" s="10">
        <f t="shared" si="3"/>
        <v>14</v>
      </c>
      <c r="W8" s="76">
        <v>6</v>
      </c>
      <c r="X8" s="76">
        <f t="shared" si="0"/>
        <v>2</v>
      </c>
      <c r="Y8" s="83">
        <f t="shared" si="1"/>
        <v>6.8965517241379309E-2</v>
      </c>
    </row>
    <row r="9" spans="1:25" ht="30" customHeight="1" x14ac:dyDescent="0.25">
      <c r="A9" s="3" t="s">
        <v>11</v>
      </c>
      <c r="B9" s="4" t="str">
        <f t="shared" si="2"/>
        <v>ГБОУ СОШ №370</v>
      </c>
      <c r="C9" s="5">
        <f t="shared" si="2"/>
        <v>11370</v>
      </c>
      <c r="D9" s="5" t="str">
        <f t="shared" si="2"/>
        <v>СОШ</v>
      </c>
      <c r="E9" s="11" t="str">
        <f t="shared" si="2"/>
        <v>5а</v>
      </c>
      <c r="F9" s="7">
        <f t="shared" si="2"/>
        <v>38</v>
      </c>
      <c r="G9" s="7">
        <f t="shared" si="2"/>
        <v>29</v>
      </c>
      <c r="H9" s="8">
        <f t="shared" si="4"/>
        <v>11370007</v>
      </c>
      <c r="I9" s="9">
        <v>0</v>
      </c>
      <c r="J9" s="9">
        <v>1</v>
      </c>
      <c r="K9" s="9">
        <v>1</v>
      </c>
      <c r="L9" s="9">
        <v>1</v>
      </c>
      <c r="M9" s="9">
        <v>1</v>
      </c>
      <c r="N9" s="9">
        <v>1</v>
      </c>
      <c r="O9" s="9">
        <v>1</v>
      </c>
      <c r="P9" s="9">
        <v>0</v>
      </c>
      <c r="Q9" s="9">
        <v>1</v>
      </c>
      <c r="R9" s="9">
        <v>0</v>
      </c>
      <c r="S9" s="9">
        <v>2</v>
      </c>
      <c r="T9" s="10">
        <f t="shared" si="3"/>
        <v>9</v>
      </c>
      <c r="W9" s="76">
        <v>7</v>
      </c>
      <c r="X9" s="76">
        <f t="shared" si="0"/>
        <v>1</v>
      </c>
      <c r="Y9" s="83">
        <f t="shared" si="1"/>
        <v>3.4482758620689655E-2</v>
      </c>
    </row>
    <row r="10" spans="1:25" ht="30" customHeight="1" x14ac:dyDescent="0.25">
      <c r="A10" s="3" t="s">
        <v>11</v>
      </c>
      <c r="B10" s="4" t="str">
        <f t="shared" si="2"/>
        <v>ГБОУ СОШ №370</v>
      </c>
      <c r="C10" s="5">
        <f t="shared" si="2"/>
        <v>11370</v>
      </c>
      <c r="D10" s="5" t="str">
        <f t="shared" si="2"/>
        <v>СОШ</v>
      </c>
      <c r="E10" s="11" t="str">
        <f t="shared" si="2"/>
        <v>5а</v>
      </c>
      <c r="F10" s="7">
        <f t="shared" si="2"/>
        <v>38</v>
      </c>
      <c r="G10" s="7">
        <f t="shared" si="2"/>
        <v>29</v>
      </c>
      <c r="H10" s="8">
        <f t="shared" si="4"/>
        <v>11370008</v>
      </c>
      <c r="I10" s="9">
        <v>0</v>
      </c>
      <c r="J10" s="9">
        <v>0</v>
      </c>
      <c r="K10" s="9">
        <v>0</v>
      </c>
      <c r="L10" s="9">
        <v>1</v>
      </c>
      <c r="M10" s="9">
        <v>0</v>
      </c>
      <c r="N10" s="9">
        <v>0</v>
      </c>
      <c r="O10" s="9">
        <v>0</v>
      </c>
      <c r="P10" s="9">
        <v>0</v>
      </c>
      <c r="Q10" s="9">
        <v>0</v>
      </c>
      <c r="R10" s="9">
        <v>0</v>
      </c>
      <c r="S10" s="9">
        <v>0</v>
      </c>
      <c r="T10" s="10">
        <f t="shared" si="3"/>
        <v>1</v>
      </c>
      <c r="W10" s="76">
        <v>8</v>
      </c>
      <c r="X10" s="76">
        <f t="shared" si="0"/>
        <v>0</v>
      </c>
      <c r="Y10" s="83">
        <f t="shared" si="1"/>
        <v>0</v>
      </c>
    </row>
    <row r="11" spans="1:25" ht="30" customHeight="1" x14ac:dyDescent="0.25">
      <c r="A11" s="3" t="s">
        <v>11</v>
      </c>
      <c r="B11" s="4" t="str">
        <f t="shared" si="2"/>
        <v>ГБОУ СОШ №370</v>
      </c>
      <c r="C11" s="5">
        <f t="shared" si="2"/>
        <v>11370</v>
      </c>
      <c r="D11" s="5" t="str">
        <f t="shared" si="2"/>
        <v>СОШ</v>
      </c>
      <c r="E11" s="11" t="str">
        <f t="shared" si="2"/>
        <v>5а</v>
      </c>
      <c r="F11" s="7">
        <f t="shared" si="2"/>
        <v>38</v>
      </c>
      <c r="G11" s="7">
        <f t="shared" si="2"/>
        <v>29</v>
      </c>
      <c r="H11" s="8">
        <f t="shared" si="4"/>
        <v>11370009</v>
      </c>
      <c r="I11" s="9">
        <v>0</v>
      </c>
      <c r="J11" s="9">
        <v>0</v>
      </c>
      <c r="K11" s="9">
        <v>1</v>
      </c>
      <c r="L11" s="9">
        <v>0</v>
      </c>
      <c r="M11" s="9">
        <v>0</v>
      </c>
      <c r="N11" s="9">
        <v>0</v>
      </c>
      <c r="O11" s="9">
        <v>0</v>
      </c>
      <c r="P11" s="9">
        <v>0</v>
      </c>
      <c r="Q11" s="9">
        <v>0</v>
      </c>
      <c r="R11" s="9">
        <v>0</v>
      </c>
      <c r="S11" s="9">
        <v>0</v>
      </c>
      <c r="T11" s="10">
        <f t="shared" si="3"/>
        <v>1</v>
      </c>
      <c r="W11" s="76">
        <v>9</v>
      </c>
      <c r="X11" s="76">
        <f t="shared" si="0"/>
        <v>5</v>
      </c>
      <c r="Y11" s="83">
        <f t="shared" si="1"/>
        <v>0.17241379310344829</v>
      </c>
    </row>
    <row r="12" spans="1:25" ht="30" customHeight="1" x14ac:dyDescent="0.25">
      <c r="A12" s="3" t="s">
        <v>11</v>
      </c>
      <c r="B12" s="4" t="str">
        <f t="shared" si="2"/>
        <v>ГБОУ СОШ №370</v>
      </c>
      <c r="C12" s="5">
        <f t="shared" si="2"/>
        <v>11370</v>
      </c>
      <c r="D12" s="5" t="str">
        <f t="shared" si="2"/>
        <v>СОШ</v>
      </c>
      <c r="E12" s="13" t="s">
        <v>16</v>
      </c>
      <c r="F12" s="7">
        <f t="shared" si="2"/>
        <v>38</v>
      </c>
      <c r="G12" s="7">
        <f t="shared" si="2"/>
        <v>29</v>
      </c>
      <c r="H12" s="8">
        <f t="shared" si="4"/>
        <v>11370010</v>
      </c>
      <c r="I12" s="9">
        <v>0</v>
      </c>
      <c r="J12" s="9">
        <v>0</v>
      </c>
      <c r="K12" s="9">
        <v>0</v>
      </c>
      <c r="L12" s="9">
        <v>1</v>
      </c>
      <c r="M12" s="9">
        <v>0</v>
      </c>
      <c r="N12" s="9">
        <v>1</v>
      </c>
      <c r="O12" s="9">
        <v>1</v>
      </c>
      <c r="P12" s="9">
        <v>0</v>
      </c>
      <c r="Q12" s="9">
        <v>0</v>
      </c>
      <c r="R12" s="9">
        <v>0</v>
      </c>
      <c r="S12" s="9">
        <v>1</v>
      </c>
      <c r="T12" s="10">
        <f t="shared" si="3"/>
        <v>4</v>
      </c>
      <c r="W12" s="76">
        <v>10</v>
      </c>
      <c r="X12" s="76">
        <f t="shared" si="0"/>
        <v>1</v>
      </c>
      <c r="Y12" s="83">
        <f t="shared" si="1"/>
        <v>3.4482758620689655E-2</v>
      </c>
    </row>
    <row r="13" spans="1:25" ht="30" customHeight="1" x14ac:dyDescent="0.25">
      <c r="A13" s="3" t="s">
        <v>11</v>
      </c>
      <c r="B13" s="4" t="str">
        <f t="shared" si="2"/>
        <v>ГБОУ СОШ №370</v>
      </c>
      <c r="C13" s="5">
        <f t="shared" si="2"/>
        <v>11370</v>
      </c>
      <c r="D13" s="5" t="str">
        <f t="shared" si="2"/>
        <v>СОШ</v>
      </c>
      <c r="E13" s="11" t="str">
        <f t="shared" si="2"/>
        <v>5б</v>
      </c>
      <c r="F13" s="7">
        <v>38</v>
      </c>
      <c r="G13" s="7">
        <v>29</v>
      </c>
      <c r="H13" s="8">
        <f t="shared" si="4"/>
        <v>11370011</v>
      </c>
      <c r="I13" s="9">
        <v>0</v>
      </c>
      <c r="J13" s="9">
        <v>1</v>
      </c>
      <c r="K13" s="9">
        <v>0</v>
      </c>
      <c r="L13" s="9">
        <v>0</v>
      </c>
      <c r="M13" s="9">
        <v>0</v>
      </c>
      <c r="N13" s="9">
        <v>0</v>
      </c>
      <c r="O13" s="9">
        <v>0</v>
      </c>
      <c r="P13" s="9">
        <v>0</v>
      </c>
      <c r="Q13" s="9">
        <v>0</v>
      </c>
      <c r="R13" s="9">
        <v>0</v>
      </c>
      <c r="S13" s="9">
        <v>0</v>
      </c>
      <c r="T13" s="10">
        <f t="shared" si="3"/>
        <v>1</v>
      </c>
      <c r="W13" s="76">
        <v>11</v>
      </c>
      <c r="X13" s="76">
        <f t="shared" si="0"/>
        <v>3</v>
      </c>
      <c r="Y13" s="83">
        <f t="shared" si="1"/>
        <v>0.10344827586206896</v>
      </c>
    </row>
    <row r="14" spans="1:25" ht="30" customHeight="1" x14ac:dyDescent="0.25">
      <c r="A14" s="3" t="s">
        <v>11</v>
      </c>
      <c r="B14" s="4" t="str">
        <f t="shared" si="2"/>
        <v>ГБОУ СОШ №370</v>
      </c>
      <c r="C14" s="5">
        <f t="shared" si="2"/>
        <v>11370</v>
      </c>
      <c r="D14" s="5" t="str">
        <f t="shared" si="2"/>
        <v>СОШ</v>
      </c>
      <c r="E14" s="11" t="str">
        <f t="shared" si="2"/>
        <v>5б</v>
      </c>
      <c r="F14" s="7">
        <f t="shared" si="2"/>
        <v>38</v>
      </c>
      <c r="G14" s="7">
        <f t="shared" si="2"/>
        <v>29</v>
      </c>
      <c r="H14" s="8">
        <f t="shared" si="4"/>
        <v>11370012</v>
      </c>
      <c r="I14" s="9">
        <v>1</v>
      </c>
      <c r="J14" s="9">
        <v>0</v>
      </c>
      <c r="K14" s="9">
        <v>0</v>
      </c>
      <c r="L14" s="9">
        <v>2</v>
      </c>
      <c r="M14" s="9">
        <v>0</v>
      </c>
      <c r="N14" s="9">
        <v>0</v>
      </c>
      <c r="O14" s="9">
        <v>1</v>
      </c>
      <c r="P14" s="9">
        <v>2</v>
      </c>
      <c r="Q14" s="9">
        <v>1</v>
      </c>
      <c r="R14" s="9">
        <v>1</v>
      </c>
      <c r="S14" s="9">
        <v>1</v>
      </c>
      <c r="T14" s="10">
        <f t="shared" si="3"/>
        <v>9</v>
      </c>
      <c r="W14" s="76">
        <v>12</v>
      </c>
      <c r="X14" s="76">
        <f t="shared" si="0"/>
        <v>2</v>
      </c>
      <c r="Y14" s="83">
        <f t="shared" si="1"/>
        <v>6.8965517241379309E-2</v>
      </c>
    </row>
    <row r="15" spans="1:25" ht="30" customHeight="1" x14ac:dyDescent="0.25">
      <c r="A15" s="3" t="s">
        <v>11</v>
      </c>
      <c r="B15" s="4" t="str">
        <f t="shared" si="2"/>
        <v>ГБОУ СОШ №370</v>
      </c>
      <c r="C15" s="5">
        <f t="shared" si="2"/>
        <v>11370</v>
      </c>
      <c r="D15" s="5" t="str">
        <f t="shared" si="2"/>
        <v>СОШ</v>
      </c>
      <c r="E15" s="11" t="str">
        <f t="shared" si="2"/>
        <v>5б</v>
      </c>
      <c r="F15" s="7">
        <f t="shared" si="2"/>
        <v>38</v>
      </c>
      <c r="G15" s="7">
        <f t="shared" si="2"/>
        <v>29</v>
      </c>
      <c r="H15" s="8">
        <f t="shared" si="4"/>
        <v>11370013</v>
      </c>
      <c r="I15" s="9">
        <v>1</v>
      </c>
      <c r="J15" s="9">
        <v>1</v>
      </c>
      <c r="K15" s="9">
        <v>0</v>
      </c>
      <c r="L15" s="9">
        <v>2</v>
      </c>
      <c r="M15" s="9">
        <v>0</v>
      </c>
      <c r="N15" s="9">
        <v>0</v>
      </c>
      <c r="O15" s="9">
        <v>1</v>
      </c>
      <c r="P15" s="9">
        <v>2</v>
      </c>
      <c r="Q15" s="9">
        <v>1</v>
      </c>
      <c r="R15" s="9">
        <v>0</v>
      </c>
      <c r="S15" s="9">
        <v>1</v>
      </c>
      <c r="T15" s="10">
        <f t="shared" si="3"/>
        <v>9</v>
      </c>
      <c r="W15" s="76">
        <v>13</v>
      </c>
      <c r="X15" s="76">
        <f t="shared" si="0"/>
        <v>1</v>
      </c>
      <c r="Y15" s="83">
        <f t="shared" si="1"/>
        <v>3.4482758620689655E-2</v>
      </c>
    </row>
    <row r="16" spans="1:25" ht="30" customHeight="1" x14ac:dyDescent="0.25">
      <c r="A16" s="3" t="s">
        <v>11</v>
      </c>
      <c r="B16" s="4" t="str">
        <f t="shared" si="2"/>
        <v>ГБОУ СОШ №370</v>
      </c>
      <c r="C16" s="5">
        <f t="shared" si="2"/>
        <v>11370</v>
      </c>
      <c r="D16" s="5" t="str">
        <f t="shared" si="2"/>
        <v>СОШ</v>
      </c>
      <c r="E16" s="11" t="str">
        <f t="shared" si="2"/>
        <v>5б</v>
      </c>
      <c r="F16" s="7">
        <f t="shared" si="2"/>
        <v>38</v>
      </c>
      <c r="G16" s="7">
        <f t="shared" si="2"/>
        <v>29</v>
      </c>
      <c r="H16" s="8">
        <f t="shared" si="4"/>
        <v>11370014</v>
      </c>
      <c r="I16" s="9">
        <v>0</v>
      </c>
      <c r="J16" s="9">
        <v>0</v>
      </c>
      <c r="K16" s="9">
        <v>0</v>
      </c>
      <c r="L16" s="9">
        <v>1</v>
      </c>
      <c r="M16" s="9">
        <v>1</v>
      </c>
      <c r="N16" s="9">
        <v>1</v>
      </c>
      <c r="O16" s="9">
        <v>1</v>
      </c>
      <c r="P16" s="9">
        <v>0</v>
      </c>
      <c r="Q16" s="9">
        <v>1</v>
      </c>
      <c r="R16" s="9">
        <v>0</v>
      </c>
      <c r="S16" s="9">
        <v>1</v>
      </c>
      <c r="T16" s="10">
        <f t="shared" si="3"/>
        <v>6</v>
      </c>
      <c r="W16" s="76">
        <v>14</v>
      </c>
      <c r="X16" s="76">
        <f t="shared" si="0"/>
        <v>1</v>
      </c>
      <c r="Y16" s="83">
        <f t="shared" si="1"/>
        <v>3.4482758620689655E-2</v>
      </c>
    </row>
    <row r="17" spans="1:25" ht="30" customHeight="1" x14ac:dyDescent="0.25">
      <c r="A17" s="3" t="s">
        <v>11</v>
      </c>
      <c r="B17" s="4" t="str">
        <f t="shared" si="2"/>
        <v>ГБОУ СОШ №370</v>
      </c>
      <c r="C17" s="5">
        <f t="shared" si="2"/>
        <v>11370</v>
      </c>
      <c r="D17" s="5" t="str">
        <f t="shared" si="2"/>
        <v>СОШ</v>
      </c>
      <c r="E17" s="11" t="str">
        <f t="shared" si="2"/>
        <v>5б</v>
      </c>
      <c r="F17" s="7">
        <f t="shared" si="2"/>
        <v>38</v>
      </c>
      <c r="G17" s="7">
        <f t="shared" si="2"/>
        <v>29</v>
      </c>
      <c r="H17" s="8">
        <f t="shared" si="4"/>
        <v>11370015</v>
      </c>
      <c r="I17" s="9">
        <v>0</v>
      </c>
      <c r="J17" s="9">
        <v>0</v>
      </c>
      <c r="K17" s="9">
        <v>0</v>
      </c>
      <c r="L17" s="9">
        <v>0</v>
      </c>
      <c r="M17" s="9">
        <v>0</v>
      </c>
      <c r="N17" s="9">
        <v>0</v>
      </c>
      <c r="O17" s="9">
        <v>1</v>
      </c>
      <c r="P17" s="9">
        <v>0</v>
      </c>
      <c r="Q17" s="9">
        <v>0</v>
      </c>
      <c r="R17" s="9">
        <v>0</v>
      </c>
      <c r="S17" s="9">
        <v>1</v>
      </c>
      <c r="T17" s="10">
        <f t="shared" si="3"/>
        <v>2</v>
      </c>
      <c r="W17" s="76">
        <v>15</v>
      </c>
      <c r="X17" s="76">
        <f t="shared" si="0"/>
        <v>0</v>
      </c>
      <c r="Y17" s="83">
        <f t="shared" si="1"/>
        <v>0</v>
      </c>
    </row>
    <row r="18" spans="1:25" ht="30" customHeight="1" x14ac:dyDescent="0.25">
      <c r="A18" s="3" t="s">
        <v>11</v>
      </c>
      <c r="B18" s="4" t="str">
        <f t="shared" si="2"/>
        <v>ГБОУ СОШ №370</v>
      </c>
      <c r="C18" s="5">
        <f t="shared" si="2"/>
        <v>11370</v>
      </c>
      <c r="D18" s="5" t="str">
        <f t="shared" si="2"/>
        <v>СОШ</v>
      </c>
      <c r="E18" s="11" t="str">
        <f t="shared" si="2"/>
        <v>5б</v>
      </c>
      <c r="F18" s="7">
        <f t="shared" si="2"/>
        <v>38</v>
      </c>
      <c r="G18" s="7">
        <f t="shared" si="2"/>
        <v>29</v>
      </c>
      <c r="H18" s="8">
        <f t="shared" si="4"/>
        <v>11370016</v>
      </c>
      <c r="I18" s="9">
        <v>0</v>
      </c>
      <c r="J18" s="9">
        <v>1</v>
      </c>
      <c r="K18" s="9">
        <v>0</v>
      </c>
      <c r="L18" s="9">
        <v>1</v>
      </c>
      <c r="M18" s="9">
        <v>0</v>
      </c>
      <c r="N18" s="9">
        <v>1</v>
      </c>
      <c r="O18" s="9">
        <v>0</v>
      </c>
      <c r="P18" s="9">
        <v>0</v>
      </c>
      <c r="Q18" s="9">
        <v>0</v>
      </c>
      <c r="R18" s="9">
        <v>0</v>
      </c>
      <c r="S18" s="9">
        <v>1</v>
      </c>
      <c r="T18" s="10">
        <f t="shared" si="3"/>
        <v>4</v>
      </c>
      <c r="W18" s="76">
        <v>16</v>
      </c>
      <c r="X18" s="76">
        <f t="shared" si="0"/>
        <v>0</v>
      </c>
      <c r="Y18" s="83">
        <f t="shared" si="1"/>
        <v>0</v>
      </c>
    </row>
    <row r="19" spans="1:25" ht="30" customHeight="1" x14ac:dyDescent="0.25">
      <c r="A19" s="3" t="s">
        <v>11</v>
      </c>
      <c r="B19" s="4" t="str">
        <f t="shared" si="2"/>
        <v>ГБОУ СОШ №370</v>
      </c>
      <c r="C19" s="5">
        <f t="shared" si="2"/>
        <v>11370</v>
      </c>
      <c r="D19" s="5" t="str">
        <f t="shared" si="2"/>
        <v>СОШ</v>
      </c>
      <c r="E19" s="11" t="str">
        <f t="shared" si="2"/>
        <v>5б</v>
      </c>
      <c r="F19" s="7">
        <f t="shared" si="2"/>
        <v>38</v>
      </c>
      <c r="G19" s="7">
        <f t="shared" si="2"/>
        <v>29</v>
      </c>
      <c r="H19" s="8">
        <f t="shared" si="4"/>
        <v>11370017</v>
      </c>
      <c r="I19" s="9">
        <v>1</v>
      </c>
      <c r="J19" s="9">
        <v>0</v>
      </c>
      <c r="K19" s="9">
        <v>1</v>
      </c>
      <c r="L19" s="9">
        <v>1</v>
      </c>
      <c r="M19" s="9">
        <v>1</v>
      </c>
      <c r="N19" s="9">
        <v>1</v>
      </c>
      <c r="O19" s="9">
        <v>1</v>
      </c>
      <c r="P19" s="9">
        <v>1</v>
      </c>
      <c r="Q19" s="9">
        <v>0</v>
      </c>
      <c r="R19" s="9">
        <v>0</v>
      </c>
      <c r="S19" s="9">
        <v>0</v>
      </c>
      <c r="T19" s="10">
        <f t="shared" si="3"/>
        <v>7</v>
      </c>
      <c r="W19" s="76">
        <v>17</v>
      </c>
      <c r="X19" s="76">
        <f t="shared" si="0"/>
        <v>0</v>
      </c>
      <c r="Y19" s="83">
        <f t="shared" si="1"/>
        <v>0</v>
      </c>
    </row>
    <row r="20" spans="1:25" ht="30" customHeight="1" x14ac:dyDescent="0.25">
      <c r="A20" s="3" t="s">
        <v>11</v>
      </c>
      <c r="B20" s="4" t="str">
        <f t="shared" ref="B20:G31" si="5">B19</f>
        <v>ГБОУ СОШ №370</v>
      </c>
      <c r="C20" s="5">
        <f t="shared" si="5"/>
        <v>11370</v>
      </c>
      <c r="D20" s="5" t="str">
        <f t="shared" si="5"/>
        <v>СОШ</v>
      </c>
      <c r="E20" s="11" t="str">
        <f t="shared" si="5"/>
        <v>5б</v>
      </c>
      <c r="F20" s="7">
        <f t="shared" si="5"/>
        <v>38</v>
      </c>
      <c r="G20" s="7">
        <f t="shared" si="5"/>
        <v>29</v>
      </c>
      <c r="H20" s="8">
        <f t="shared" si="4"/>
        <v>11370018</v>
      </c>
      <c r="I20" s="9">
        <v>0</v>
      </c>
      <c r="J20" s="9">
        <v>1</v>
      </c>
      <c r="K20" s="9">
        <v>0</v>
      </c>
      <c r="L20" s="9">
        <v>1</v>
      </c>
      <c r="M20" s="9">
        <v>0</v>
      </c>
      <c r="N20" s="9">
        <v>1</v>
      </c>
      <c r="O20" s="9">
        <v>1</v>
      </c>
      <c r="P20" s="9">
        <v>1</v>
      </c>
      <c r="Q20" s="9">
        <v>2</v>
      </c>
      <c r="R20" s="9">
        <v>0</v>
      </c>
      <c r="S20" s="9">
        <v>2</v>
      </c>
      <c r="T20" s="10">
        <f t="shared" si="3"/>
        <v>9</v>
      </c>
      <c r="W20" s="76">
        <v>18</v>
      </c>
      <c r="X20" s="76">
        <f t="shared" si="0"/>
        <v>0</v>
      </c>
      <c r="Y20" s="83">
        <f t="shared" si="1"/>
        <v>0</v>
      </c>
    </row>
    <row r="21" spans="1:25" ht="30" customHeight="1" x14ac:dyDescent="0.25">
      <c r="A21" s="3" t="s">
        <v>11</v>
      </c>
      <c r="B21" s="4" t="str">
        <f t="shared" si="5"/>
        <v>ГБОУ СОШ №370</v>
      </c>
      <c r="C21" s="5">
        <f t="shared" si="5"/>
        <v>11370</v>
      </c>
      <c r="D21" s="5" t="str">
        <f t="shared" si="5"/>
        <v>СОШ</v>
      </c>
      <c r="E21" s="11" t="str">
        <f t="shared" si="5"/>
        <v>5б</v>
      </c>
      <c r="F21" s="7">
        <f t="shared" si="5"/>
        <v>38</v>
      </c>
      <c r="G21" s="7">
        <f t="shared" si="5"/>
        <v>29</v>
      </c>
      <c r="H21" s="8">
        <f t="shared" si="4"/>
        <v>11370019</v>
      </c>
      <c r="I21" s="9">
        <v>0</v>
      </c>
      <c r="J21" s="9">
        <v>0</v>
      </c>
      <c r="K21" s="9">
        <v>0</v>
      </c>
      <c r="L21" s="9">
        <v>0</v>
      </c>
      <c r="M21" s="9">
        <v>0</v>
      </c>
      <c r="N21" s="9">
        <v>0</v>
      </c>
      <c r="O21" s="9">
        <v>1</v>
      </c>
      <c r="P21" s="9">
        <v>1</v>
      </c>
      <c r="Q21" s="9">
        <v>0</v>
      </c>
      <c r="R21" s="9">
        <v>0</v>
      </c>
      <c r="S21" s="9">
        <v>1</v>
      </c>
      <c r="T21" s="10">
        <f t="shared" si="3"/>
        <v>3</v>
      </c>
      <c r="W21" s="76">
        <v>19</v>
      </c>
      <c r="X21" s="76">
        <f t="shared" si="0"/>
        <v>0</v>
      </c>
      <c r="Y21" s="83">
        <f t="shared" si="1"/>
        <v>0</v>
      </c>
    </row>
    <row r="22" spans="1:25" ht="30" customHeight="1" x14ac:dyDescent="0.25">
      <c r="A22" s="3" t="s">
        <v>11</v>
      </c>
      <c r="B22" s="4" t="str">
        <f t="shared" si="5"/>
        <v>ГБОУ СОШ №370</v>
      </c>
      <c r="C22" s="5">
        <f t="shared" si="5"/>
        <v>11370</v>
      </c>
      <c r="D22" s="5" t="str">
        <f t="shared" si="5"/>
        <v>СОШ</v>
      </c>
      <c r="E22" s="13" t="s">
        <v>28</v>
      </c>
      <c r="F22" s="7">
        <v>38</v>
      </c>
      <c r="G22" s="7">
        <v>29</v>
      </c>
      <c r="H22" s="8">
        <f t="shared" si="4"/>
        <v>11370020</v>
      </c>
      <c r="I22" s="9">
        <v>0</v>
      </c>
      <c r="J22" s="9">
        <v>1</v>
      </c>
      <c r="K22" s="9">
        <v>1</v>
      </c>
      <c r="L22" s="9">
        <v>2</v>
      </c>
      <c r="M22" s="9">
        <v>2</v>
      </c>
      <c r="N22" s="9">
        <v>1</v>
      </c>
      <c r="O22" s="9">
        <v>1</v>
      </c>
      <c r="P22" s="9">
        <v>1</v>
      </c>
      <c r="Q22" s="9">
        <v>1</v>
      </c>
      <c r="R22" s="9">
        <v>0</v>
      </c>
      <c r="S22" s="9">
        <v>2</v>
      </c>
      <c r="T22" s="10">
        <f t="shared" si="3"/>
        <v>12</v>
      </c>
      <c r="W22" s="58"/>
      <c r="X22" s="58">
        <f>SUM(X2:X21)</f>
        <v>29</v>
      </c>
      <c r="Y22" s="58"/>
    </row>
    <row r="23" spans="1:25" ht="30" customHeight="1" x14ac:dyDescent="0.25">
      <c r="A23" s="3" t="s">
        <v>11</v>
      </c>
      <c r="B23" s="4" t="str">
        <f t="shared" si="5"/>
        <v>ГБОУ СОШ №370</v>
      </c>
      <c r="C23" s="5">
        <f t="shared" si="5"/>
        <v>11370</v>
      </c>
      <c r="D23" s="5" t="str">
        <f t="shared" si="5"/>
        <v>СОШ</v>
      </c>
      <c r="E23" s="11" t="str">
        <f t="shared" si="5"/>
        <v>5в</v>
      </c>
      <c r="F23" s="7">
        <f t="shared" si="5"/>
        <v>38</v>
      </c>
      <c r="G23" s="7">
        <f t="shared" si="5"/>
        <v>29</v>
      </c>
      <c r="H23" s="8">
        <f t="shared" si="4"/>
        <v>11370021</v>
      </c>
      <c r="I23" s="9">
        <v>0</v>
      </c>
      <c r="J23" s="9">
        <v>1</v>
      </c>
      <c r="K23" s="9">
        <v>1</v>
      </c>
      <c r="L23" s="9">
        <v>2</v>
      </c>
      <c r="M23" s="9">
        <v>2</v>
      </c>
      <c r="N23" s="9">
        <v>0</v>
      </c>
      <c r="O23" s="9">
        <v>1</v>
      </c>
      <c r="P23" s="9">
        <v>1</v>
      </c>
      <c r="Q23" s="9">
        <v>2</v>
      </c>
      <c r="R23" s="9">
        <v>0</v>
      </c>
      <c r="S23" s="9">
        <v>2</v>
      </c>
      <c r="T23" s="10">
        <f t="shared" si="3"/>
        <v>12</v>
      </c>
    </row>
    <row r="24" spans="1:25" ht="30" customHeight="1" x14ac:dyDescent="0.25">
      <c r="A24" s="3" t="s">
        <v>11</v>
      </c>
      <c r="B24" s="4" t="str">
        <f t="shared" si="5"/>
        <v>ГБОУ СОШ №370</v>
      </c>
      <c r="C24" s="5">
        <f t="shared" si="5"/>
        <v>11370</v>
      </c>
      <c r="D24" s="5" t="str">
        <f t="shared" si="5"/>
        <v>СОШ</v>
      </c>
      <c r="E24" s="11" t="str">
        <f t="shared" si="5"/>
        <v>5в</v>
      </c>
      <c r="F24" s="7">
        <f t="shared" si="5"/>
        <v>38</v>
      </c>
      <c r="G24" s="7">
        <f t="shared" si="5"/>
        <v>29</v>
      </c>
      <c r="H24" s="8">
        <f t="shared" si="4"/>
        <v>11370022</v>
      </c>
      <c r="I24" s="9">
        <v>0</v>
      </c>
      <c r="J24" s="9">
        <v>1</v>
      </c>
      <c r="K24" s="9">
        <v>1</v>
      </c>
      <c r="L24" s="9">
        <v>1</v>
      </c>
      <c r="M24" s="9">
        <v>1</v>
      </c>
      <c r="N24" s="9">
        <v>0</v>
      </c>
      <c r="O24" s="9">
        <v>1</v>
      </c>
      <c r="P24" s="9">
        <v>1</v>
      </c>
      <c r="Q24" s="9">
        <v>0</v>
      </c>
      <c r="R24" s="9">
        <v>1</v>
      </c>
      <c r="S24" s="9">
        <v>2</v>
      </c>
      <c r="T24" s="10">
        <f t="shared" si="3"/>
        <v>9</v>
      </c>
    </row>
    <row r="25" spans="1:25" ht="30" customHeight="1" x14ac:dyDescent="0.25">
      <c r="A25" s="3" t="s">
        <v>11</v>
      </c>
      <c r="B25" s="4" t="str">
        <f t="shared" si="5"/>
        <v>ГБОУ СОШ №370</v>
      </c>
      <c r="C25" s="5">
        <f t="shared" si="5"/>
        <v>11370</v>
      </c>
      <c r="D25" s="5" t="str">
        <f t="shared" si="5"/>
        <v>СОШ</v>
      </c>
      <c r="E25" s="11" t="str">
        <f t="shared" si="5"/>
        <v>5в</v>
      </c>
      <c r="F25" s="7">
        <f t="shared" si="5"/>
        <v>38</v>
      </c>
      <c r="G25" s="7">
        <f t="shared" si="5"/>
        <v>29</v>
      </c>
      <c r="H25" s="8">
        <f t="shared" si="4"/>
        <v>11370023</v>
      </c>
      <c r="I25" s="9">
        <v>0</v>
      </c>
      <c r="J25" s="9">
        <v>1</v>
      </c>
      <c r="K25" s="9">
        <v>1</v>
      </c>
      <c r="L25" s="9">
        <v>2</v>
      </c>
      <c r="M25" s="9">
        <v>1</v>
      </c>
      <c r="N25" s="9">
        <v>0</v>
      </c>
      <c r="O25" s="9">
        <v>1</v>
      </c>
      <c r="P25" s="9">
        <v>2</v>
      </c>
      <c r="Q25" s="9">
        <v>0</v>
      </c>
      <c r="R25" s="9">
        <v>1</v>
      </c>
      <c r="S25" s="9">
        <v>2</v>
      </c>
      <c r="T25" s="10">
        <f t="shared" si="3"/>
        <v>11</v>
      </c>
    </row>
    <row r="26" spans="1:25" ht="30" customHeight="1" x14ac:dyDescent="0.25">
      <c r="A26" s="3" t="s">
        <v>11</v>
      </c>
      <c r="B26" s="4" t="str">
        <f t="shared" si="5"/>
        <v>ГБОУ СОШ №370</v>
      </c>
      <c r="C26" s="5">
        <f t="shared" si="5"/>
        <v>11370</v>
      </c>
      <c r="D26" s="5" t="str">
        <f t="shared" si="5"/>
        <v>СОШ</v>
      </c>
      <c r="E26" s="11" t="str">
        <f t="shared" si="5"/>
        <v>5в</v>
      </c>
      <c r="F26" s="7">
        <f t="shared" si="5"/>
        <v>38</v>
      </c>
      <c r="G26" s="7">
        <f t="shared" si="5"/>
        <v>29</v>
      </c>
      <c r="H26" s="8">
        <f t="shared" si="4"/>
        <v>11370024</v>
      </c>
      <c r="I26" s="9">
        <v>1</v>
      </c>
      <c r="J26" s="9">
        <v>1</v>
      </c>
      <c r="K26" s="9">
        <v>0</v>
      </c>
      <c r="L26" s="9">
        <v>2</v>
      </c>
      <c r="M26" s="9">
        <v>0</v>
      </c>
      <c r="N26" s="9">
        <v>0</v>
      </c>
      <c r="O26" s="9">
        <v>1</v>
      </c>
      <c r="P26" s="9">
        <v>0</v>
      </c>
      <c r="Q26" s="9">
        <v>0</v>
      </c>
      <c r="R26" s="9">
        <v>0</v>
      </c>
      <c r="S26" s="9">
        <v>0</v>
      </c>
      <c r="T26" s="10">
        <f t="shared" si="3"/>
        <v>5</v>
      </c>
    </row>
    <row r="27" spans="1:25" ht="30" customHeight="1" x14ac:dyDescent="0.25">
      <c r="A27" s="3" t="s">
        <v>11</v>
      </c>
      <c r="B27" s="4" t="str">
        <f t="shared" si="5"/>
        <v>ГБОУ СОШ №370</v>
      </c>
      <c r="C27" s="5">
        <f t="shared" si="5"/>
        <v>11370</v>
      </c>
      <c r="D27" s="5" t="str">
        <f t="shared" si="5"/>
        <v>СОШ</v>
      </c>
      <c r="E27" s="11" t="str">
        <f t="shared" si="5"/>
        <v>5в</v>
      </c>
      <c r="F27" s="7">
        <f t="shared" si="5"/>
        <v>38</v>
      </c>
      <c r="G27" s="7">
        <f t="shared" si="5"/>
        <v>29</v>
      </c>
      <c r="H27" s="8">
        <f t="shared" si="4"/>
        <v>11370025</v>
      </c>
      <c r="I27" s="9">
        <v>0</v>
      </c>
      <c r="J27" s="9">
        <v>1</v>
      </c>
      <c r="K27" s="9">
        <v>1</v>
      </c>
      <c r="L27" s="9">
        <v>1</v>
      </c>
      <c r="M27" s="9">
        <v>0</v>
      </c>
      <c r="N27" s="9">
        <v>0</v>
      </c>
      <c r="O27" s="9">
        <v>1</v>
      </c>
      <c r="P27" s="9">
        <v>1</v>
      </c>
      <c r="Q27" s="9">
        <v>0</v>
      </c>
      <c r="R27" s="9">
        <v>0</v>
      </c>
      <c r="S27" s="9">
        <v>0</v>
      </c>
      <c r="T27" s="10">
        <f t="shared" si="3"/>
        <v>5</v>
      </c>
    </row>
    <row r="28" spans="1:25" ht="30" customHeight="1" x14ac:dyDescent="0.25">
      <c r="A28" s="3" t="s">
        <v>11</v>
      </c>
      <c r="B28" s="4" t="str">
        <f t="shared" si="5"/>
        <v>ГБОУ СОШ №370</v>
      </c>
      <c r="C28" s="5">
        <f t="shared" si="5"/>
        <v>11370</v>
      </c>
      <c r="D28" s="5" t="str">
        <f t="shared" si="5"/>
        <v>СОШ</v>
      </c>
      <c r="E28" s="11" t="str">
        <f t="shared" si="5"/>
        <v>5в</v>
      </c>
      <c r="F28" s="7">
        <f t="shared" si="5"/>
        <v>38</v>
      </c>
      <c r="G28" s="7">
        <f t="shared" si="5"/>
        <v>29</v>
      </c>
      <c r="H28" s="8">
        <f t="shared" si="4"/>
        <v>11370026</v>
      </c>
      <c r="I28" s="9">
        <v>0</v>
      </c>
      <c r="J28" s="9">
        <v>0</v>
      </c>
      <c r="K28" s="9">
        <v>1</v>
      </c>
      <c r="L28" s="9">
        <v>2</v>
      </c>
      <c r="M28" s="9">
        <v>2</v>
      </c>
      <c r="N28" s="9">
        <v>0</v>
      </c>
      <c r="O28" s="9">
        <v>1</v>
      </c>
      <c r="P28" s="9">
        <v>1</v>
      </c>
      <c r="Q28" s="9">
        <v>1</v>
      </c>
      <c r="R28" s="9">
        <v>2</v>
      </c>
      <c r="S28" s="9">
        <v>1</v>
      </c>
      <c r="T28" s="10">
        <f t="shared" si="3"/>
        <v>11</v>
      </c>
    </row>
    <row r="29" spans="1:25" ht="30" customHeight="1" x14ac:dyDescent="0.25">
      <c r="A29" s="3" t="s">
        <v>11</v>
      </c>
      <c r="B29" s="4" t="str">
        <f t="shared" si="5"/>
        <v>ГБОУ СОШ №370</v>
      </c>
      <c r="C29" s="5">
        <f t="shared" si="5"/>
        <v>11370</v>
      </c>
      <c r="D29" s="5" t="str">
        <f t="shared" si="5"/>
        <v>СОШ</v>
      </c>
      <c r="E29" s="11" t="str">
        <f t="shared" si="5"/>
        <v>5в</v>
      </c>
      <c r="F29" s="7">
        <f t="shared" si="5"/>
        <v>38</v>
      </c>
      <c r="G29" s="7">
        <f t="shared" si="5"/>
        <v>29</v>
      </c>
      <c r="H29" s="8">
        <f t="shared" si="4"/>
        <v>11370027</v>
      </c>
      <c r="I29" s="9">
        <v>0</v>
      </c>
      <c r="J29" s="9">
        <v>1</v>
      </c>
      <c r="K29" s="9">
        <v>0</v>
      </c>
      <c r="L29" s="9">
        <v>1</v>
      </c>
      <c r="M29" s="9">
        <v>1</v>
      </c>
      <c r="N29" s="9">
        <v>0</v>
      </c>
      <c r="O29" s="9">
        <v>1</v>
      </c>
      <c r="P29" s="9">
        <v>1</v>
      </c>
      <c r="Q29" s="9">
        <v>0</v>
      </c>
      <c r="R29" s="9">
        <v>0</v>
      </c>
      <c r="S29" s="9">
        <v>1</v>
      </c>
      <c r="T29" s="10">
        <f t="shared" si="3"/>
        <v>6</v>
      </c>
    </row>
    <row r="30" spans="1:25" ht="30" customHeight="1" x14ac:dyDescent="0.25">
      <c r="A30" s="3" t="s">
        <v>11</v>
      </c>
      <c r="B30" s="4" t="str">
        <f t="shared" si="5"/>
        <v>ГБОУ СОШ №370</v>
      </c>
      <c r="C30" s="5">
        <f t="shared" si="5"/>
        <v>11370</v>
      </c>
      <c r="D30" s="5" t="str">
        <f t="shared" si="5"/>
        <v>СОШ</v>
      </c>
      <c r="E30" s="11" t="str">
        <f t="shared" si="5"/>
        <v>5в</v>
      </c>
      <c r="F30" s="7">
        <f t="shared" si="5"/>
        <v>38</v>
      </c>
      <c r="G30" s="7">
        <f t="shared" si="5"/>
        <v>29</v>
      </c>
      <c r="H30" s="8">
        <f t="shared" si="4"/>
        <v>11370028</v>
      </c>
      <c r="I30" s="9">
        <v>0</v>
      </c>
      <c r="J30" s="9">
        <v>1</v>
      </c>
      <c r="K30" s="9">
        <v>1</v>
      </c>
      <c r="L30" s="9">
        <v>0</v>
      </c>
      <c r="M30" s="9">
        <v>1</v>
      </c>
      <c r="N30" s="9">
        <v>0</v>
      </c>
      <c r="O30" s="9">
        <v>0</v>
      </c>
      <c r="P30" s="9">
        <v>0</v>
      </c>
      <c r="Q30" s="9">
        <v>0</v>
      </c>
      <c r="R30" s="9">
        <v>1</v>
      </c>
      <c r="S30" s="9">
        <v>1</v>
      </c>
      <c r="T30" s="10">
        <f t="shared" si="3"/>
        <v>5</v>
      </c>
    </row>
    <row r="31" spans="1:25" ht="30" customHeight="1" x14ac:dyDescent="0.25">
      <c r="A31" s="3" t="s">
        <v>11</v>
      </c>
      <c r="B31" s="4" t="str">
        <f t="shared" si="5"/>
        <v>ГБОУ СОШ №370</v>
      </c>
      <c r="C31" s="5">
        <f t="shared" si="5"/>
        <v>11370</v>
      </c>
      <c r="D31" s="5" t="str">
        <f t="shared" si="5"/>
        <v>СОШ</v>
      </c>
      <c r="E31" s="11" t="str">
        <f t="shared" si="5"/>
        <v>5в</v>
      </c>
      <c r="F31" s="7">
        <f t="shared" si="5"/>
        <v>38</v>
      </c>
      <c r="G31" s="7">
        <f t="shared" si="5"/>
        <v>29</v>
      </c>
      <c r="H31" s="8">
        <f t="shared" si="4"/>
        <v>11370029</v>
      </c>
      <c r="I31" s="9">
        <v>0</v>
      </c>
      <c r="J31" s="9">
        <v>0</v>
      </c>
      <c r="K31" s="9">
        <v>0</v>
      </c>
      <c r="L31" s="9">
        <v>1</v>
      </c>
      <c r="M31" s="9">
        <v>2</v>
      </c>
      <c r="N31" s="9">
        <v>0</v>
      </c>
      <c r="O31" s="9">
        <v>1</v>
      </c>
      <c r="P31" s="9">
        <v>1</v>
      </c>
      <c r="Q31" s="9">
        <v>0</v>
      </c>
      <c r="R31" s="9">
        <v>0</v>
      </c>
      <c r="S31" s="9"/>
      <c r="T31" s="10">
        <v>5</v>
      </c>
      <c r="U31" s="40">
        <f>SUM(I31:S31)</f>
        <v>5</v>
      </c>
    </row>
    <row r="32" spans="1:25" s="58" customFormat="1" x14ac:dyDescent="0.25">
      <c r="A32" s="58" t="s">
        <v>118</v>
      </c>
      <c r="I32" s="58">
        <v>2</v>
      </c>
      <c r="J32" s="58">
        <v>2</v>
      </c>
      <c r="K32" s="58">
        <v>1</v>
      </c>
      <c r="L32" s="58">
        <v>2</v>
      </c>
      <c r="M32" s="58">
        <v>2</v>
      </c>
      <c r="N32" s="58">
        <v>1</v>
      </c>
      <c r="O32" s="58">
        <v>1</v>
      </c>
      <c r="P32" s="58">
        <v>2</v>
      </c>
      <c r="Q32" s="58">
        <v>2</v>
      </c>
      <c r="R32" s="58">
        <v>2</v>
      </c>
      <c r="S32" s="58">
        <v>2</v>
      </c>
      <c r="T32" s="58">
        <f>SUM(I32:S32)</f>
        <v>19</v>
      </c>
    </row>
    <row r="33" spans="2:20" x14ac:dyDescent="0.25">
      <c r="B33" s="4" t="s">
        <v>36</v>
      </c>
      <c r="C33" s="7">
        <v>38</v>
      </c>
      <c r="D33" s="7">
        <v>29</v>
      </c>
      <c r="I33" s="79">
        <f>SUM(I3:I31)/(29*I32)</f>
        <v>0.10344827586206896</v>
      </c>
      <c r="J33" s="79">
        <f t="shared" ref="J33:T33" si="6">SUM(J3:J31)/(29*J32)</f>
        <v>0.27586206896551724</v>
      </c>
      <c r="K33" s="79">
        <f t="shared" si="6"/>
        <v>0.44827586206896552</v>
      </c>
      <c r="L33" s="79">
        <f t="shared" si="6"/>
        <v>0.60344827586206895</v>
      </c>
      <c r="M33" s="79">
        <f t="shared" si="6"/>
        <v>0.37931034482758619</v>
      </c>
      <c r="N33" s="79">
        <f t="shared" si="6"/>
        <v>0.34482758620689657</v>
      </c>
      <c r="O33" s="79">
        <f t="shared" si="6"/>
        <v>0.75862068965517238</v>
      </c>
      <c r="P33" s="79">
        <f t="shared" si="6"/>
        <v>0.37931034482758619</v>
      </c>
      <c r="Q33" s="79">
        <f t="shared" si="6"/>
        <v>0.27586206896551724</v>
      </c>
      <c r="R33" s="79">
        <f t="shared" si="6"/>
        <v>0.15517241379310345</v>
      </c>
      <c r="S33" s="79">
        <f t="shared" si="6"/>
        <v>0.5</v>
      </c>
      <c r="T33" s="79">
        <f t="shared" si="6"/>
        <v>0.36297640653357532</v>
      </c>
    </row>
  </sheetData>
  <mergeCells count="9">
    <mergeCell ref="G1:G2"/>
    <mergeCell ref="H1:H2"/>
    <mergeCell ref="T1:T2"/>
    <mergeCell ref="A1:A2"/>
    <mergeCell ref="B1:B2"/>
    <mergeCell ref="C1:C2"/>
    <mergeCell ref="D1:D2"/>
    <mergeCell ref="E1:E2"/>
    <mergeCell ref="F1:F2"/>
  </mergeCells>
  <dataValidations count="4">
    <dataValidation type="list" allowBlank="1" showInputMessage="1" showErrorMessage="1" sqref="I3:J31 L3:M31 P3:S31">
      <formula1>балл2</formula1>
    </dataValidation>
    <dataValidation allowBlank="1" showErrorMessage="1" sqref="E3:G31 C33:D33"/>
    <dataValidation type="list" allowBlank="1" showInputMessage="1" showErrorMessage="1" sqref="K3:K31 N3:O31">
      <formula1>балл1</formula1>
    </dataValidation>
    <dataValidation type="list" allowBlank="1" showInputMessage="1" showErrorMessage="1" sqref="B3">
      <formula1>Название</formula1>
    </dataValidation>
  </dataValidation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dimension ref="A1:Y83"/>
  <sheetViews>
    <sheetView zoomScale="85" zoomScaleNormal="85" workbookViewId="0">
      <selection activeCell="W1" sqref="W1:X21"/>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s>
  <sheetData>
    <row r="1" spans="1:25" ht="59.25" customHeight="1"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c r="W1" s="58" t="s">
        <v>158</v>
      </c>
      <c r="X1" s="58" t="s">
        <v>159</v>
      </c>
      <c r="Y1" s="58" t="s">
        <v>160</v>
      </c>
    </row>
    <row r="2" spans="1:25" ht="44.25" customHeight="1"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COUNTIF(T$3:T$81,W2)</f>
        <v>0</v>
      </c>
      <c r="Y2" s="83">
        <f>X2/$X$22</f>
        <v>0</v>
      </c>
    </row>
    <row r="3" spans="1:25" ht="30" customHeight="1" x14ac:dyDescent="0.25">
      <c r="A3" s="3" t="s">
        <v>11</v>
      </c>
      <c r="B3" s="4" t="s">
        <v>37</v>
      </c>
      <c r="C3" s="5">
        <f>VLOOKUP(B3,[11]Списки!$C$1:$E$70,2,FALSE)</f>
        <v>11371</v>
      </c>
      <c r="D3" s="5" t="str">
        <f>VLOOKUP(B3,[11]Списки!$C$1:$E$70,3,FALSE)</f>
        <v>СОШ с углуб.</v>
      </c>
      <c r="E3" s="6" t="s">
        <v>15</v>
      </c>
      <c r="F3" s="7">
        <v>89</v>
      </c>
      <c r="G3" s="7">
        <v>79</v>
      </c>
      <c r="H3" s="8">
        <f>C3*1000+1</f>
        <v>11371001</v>
      </c>
      <c r="I3" s="9">
        <v>2</v>
      </c>
      <c r="J3" s="9">
        <v>2</v>
      </c>
      <c r="K3" s="9">
        <v>1</v>
      </c>
      <c r="L3" s="9">
        <v>2</v>
      </c>
      <c r="M3" s="9">
        <v>2</v>
      </c>
      <c r="N3" s="9">
        <v>1</v>
      </c>
      <c r="O3" s="9">
        <v>1</v>
      </c>
      <c r="P3" s="9">
        <v>2</v>
      </c>
      <c r="Q3" s="9">
        <v>2</v>
      </c>
      <c r="R3" s="9">
        <v>2</v>
      </c>
      <c r="S3" s="9">
        <v>2</v>
      </c>
      <c r="T3" s="10">
        <f>IF(COUNTBLANK(I3:S3)&gt;=1,"Не писал",SUM(I3:S3))</f>
        <v>19</v>
      </c>
      <c r="W3" s="76">
        <v>1</v>
      </c>
      <c r="X3" s="76">
        <f t="shared" ref="X3:X21" si="0">COUNTIF(T$3:T$81,W3)</f>
        <v>0</v>
      </c>
      <c r="Y3" s="83">
        <f t="shared" ref="Y3:Y21" si="1">X3/$X$22</f>
        <v>0</v>
      </c>
    </row>
    <row r="4" spans="1:25" ht="30" customHeight="1" x14ac:dyDescent="0.25">
      <c r="A4" s="3" t="s">
        <v>11</v>
      </c>
      <c r="B4" s="4" t="str">
        <f t="shared" ref="B4:G19" si="2">B3</f>
        <v>ГБОУ СОШ №371</v>
      </c>
      <c r="C4" s="5">
        <f t="shared" si="2"/>
        <v>11371</v>
      </c>
      <c r="D4" s="5" t="str">
        <f t="shared" si="2"/>
        <v>СОШ с углуб.</v>
      </c>
      <c r="E4" s="11" t="str">
        <f t="shared" si="2"/>
        <v>5а</v>
      </c>
      <c r="F4" s="7">
        <f t="shared" si="2"/>
        <v>89</v>
      </c>
      <c r="G4" s="7">
        <f t="shared" si="2"/>
        <v>79</v>
      </c>
      <c r="H4" s="8">
        <f>H3+1</f>
        <v>11371002</v>
      </c>
      <c r="I4" s="9">
        <v>2</v>
      </c>
      <c r="J4" s="9">
        <v>2</v>
      </c>
      <c r="K4" s="9">
        <v>1</v>
      </c>
      <c r="L4" s="9">
        <v>2</v>
      </c>
      <c r="M4" s="9">
        <v>2</v>
      </c>
      <c r="N4" s="9">
        <v>1</v>
      </c>
      <c r="O4" s="9">
        <v>1</v>
      </c>
      <c r="P4" s="9">
        <v>2</v>
      </c>
      <c r="Q4" s="9">
        <v>2</v>
      </c>
      <c r="R4" s="9">
        <v>2</v>
      </c>
      <c r="S4" s="9">
        <v>2</v>
      </c>
      <c r="T4" s="10">
        <f t="shared" ref="T4:T67" si="3">IF(COUNTBLANK(I4:S4)&gt;=1,"Не писал",SUM(I4:S4))</f>
        <v>19</v>
      </c>
      <c r="W4" s="76">
        <v>2</v>
      </c>
      <c r="X4" s="76">
        <f t="shared" si="0"/>
        <v>0</v>
      </c>
      <c r="Y4" s="83">
        <f t="shared" si="1"/>
        <v>0</v>
      </c>
    </row>
    <row r="5" spans="1:25" ht="30" customHeight="1" x14ac:dyDescent="0.25">
      <c r="A5" s="3" t="s">
        <v>11</v>
      </c>
      <c r="B5" s="4" t="str">
        <f t="shared" si="2"/>
        <v>ГБОУ СОШ №371</v>
      </c>
      <c r="C5" s="5">
        <f t="shared" si="2"/>
        <v>11371</v>
      </c>
      <c r="D5" s="5" t="str">
        <f t="shared" si="2"/>
        <v>СОШ с углуб.</v>
      </c>
      <c r="E5" s="11" t="str">
        <f t="shared" si="2"/>
        <v>5а</v>
      </c>
      <c r="F5" s="7">
        <f t="shared" si="2"/>
        <v>89</v>
      </c>
      <c r="G5" s="7">
        <f t="shared" si="2"/>
        <v>79</v>
      </c>
      <c r="H5" s="8">
        <f t="shared" ref="H5:H68" si="4">H4+1</f>
        <v>11371003</v>
      </c>
      <c r="I5" s="9">
        <v>2</v>
      </c>
      <c r="J5" s="9">
        <v>2</v>
      </c>
      <c r="K5" s="9">
        <v>1</v>
      </c>
      <c r="L5" s="9">
        <v>2</v>
      </c>
      <c r="M5" s="9">
        <v>2</v>
      </c>
      <c r="N5" s="9">
        <v>1</v>
      </c>
      <c r="O5" s="9">
        <v>1</v>
      </c>
      <c r="P5" s="9">
        <v>2</v>
      </c>
      <c r="Q5" s="9">
        <v>1</v>
      </c>
      <c r="R5" s="9">
        <v>1</v>
      </c>
      <c r="S5" s="9">
        <v>1</v>
      </c>
      <c r="T5" s="10">
        <f t="shared" si="3"/>
        <v>16</v>
      </c>
      <c r="W5" s="76">
        <v>3</v>
      </c>
      <c r="X5" s="76">
        <f t="shared" si="0"/>
        <v>0</v>
      </c>
      <c r="Y5" s="83">
        <f t="shared" si="1"/>
        <v>0</v>
      </c>
    </row>
    <row r="6" spans="1:25" ht="30" customHeight="1" x14ac:dyDescent="0.25">
      <c r="A6" s="3" t="s">
        <v>11</v>
      </c>
      <c r="B6" s="4" t="str">
        <f t="shared" si="2"/>
        <v>ГБОУ СОШ №371</v>
      </c>
      <c r="C6" s="5">
        <f t="shared" si="2"/>
        <v>11371</v>
      </c>
      <c r="D6" s="5" t="str">
        <f t="shared" si="2"/>
        <v>СОШ с углуб.</v>
      </c>
      <c r="E6" s="11" t="str">
        <f t="shared" si="2"/>
        <v>5а</v>
      </c>
      <c r="F6" s="7">
        <f t="shared" si="2"/>
        <v>89</v>
      </c>
      <c r="G6" s="7">
        <f t="shared" si="2"/>
        <v>79</v>
      </c>
      <c r="H6" s="8">
        <f t="shared" si="4"/>
        <v>11371004</v>
      </c>
      <c r="I6" s="9">
        <v>2</v>
      </c>
      <c r="J6" s="9">
        <v>2</v>
      </c>
      <c r="K6" s="9">
        <v>1</v>
      </c>
      <c r="L6" s="9">
        <v>2</v>
      </c>
      <c r="M6" s="9">
        <v>2</v>
      </c>
      <c r="N6" s="9">
        <v>1</v>
      </c>
      <c r="O6" s="9">
        <v>1</v>
      </c>
      <c r="P6" s="9">
        <v>2</v>
      </c>
      <c r="Q6" s="9">
        <v>2</v>
      </c>
      <c r="R6" s="9">
        <v>2</v>
      </c>
      <c r="S6" s="9">
        <v>2</v>
      </c>
      <c r="T6" s="10">
        <f t="shared" si="3"/>
        <v>19</v>
      </c>
      <c r="W6" s="76">
        <v>4</v>
      </c>
      <c r="X6" s="76">
        <f t="shared" si="0"/>
        <v>0</v>
      </c>
      <c r="Y6" s="83">
        <f t="shared" si="1"/>
        <v>0</v>
      </c>
    </row>
    <row r="7" spans="1:25" ht="30" customHeight="1" x14ac:dyDescent="0.25">
      <c r="A7" s="3" t="s">
        <v>11</v>
      </c>
      <c r="B7" s="4" t="str">
        <f t="shared" si="2"/>
        <v>ГБОУ СОШ №371</v>
      </c>
      <c r="C7" s="5">
        <f t="shared" si="2"/>
        <v>11371</v>
      </c>
      <c r="D7" s="5" t="str">
        <f t="shared" si="2"/>
        <v>СОШ с углуб.</v>
      </c>
      <c r="E7" s="11" t="str">
        <f t="shared" si="2"/>
        <v>5а</v>
      </c>
      <c r="F7" s="7">
        <f t="shared" si="2"/>
        <v>89</v>
      </c>
      <c r="G7" s="7">
        <f t="shared" si="2"/>
        <v>79</v>
      </c>
      <c r="H7" s="8">
        <f t="shared" si="4"/>
        <v>11371005</v>
      </c>
      <c r="I7" s="9">
        <v>2</v>
      </c>
      <c r="J7" s="9">
        <v>2</v>
      </c>
      <c r="K7" s="9">
        <v>1</v>
      </c>
      <c r="L7" s="9">
        <v>2</v>
      </c>
      <c r="M7" s="9">
        <v>2</v>
      </c>
      <c r="N7" s="9">
        <v>1</v>
      </c>
      <c r="O7" s="9">
        <v>1</v>
      </c>
      <c r="P7" s="9">
        <v>2</v>
      </c>
      <c r="Q7" s="9">
        <v>2</v>
      </c>
      <c r="R7" s="9">
        <v>2</v>
      </c>
      <c r="S7" s="9">
        <v>1</v>
      </c>
      <c r="T7" s="10">
        <f t="shared" si="3"/>
        <v>18</v>
      </c>
      <c r="W7" s="76">
        <v>5</v>
      </c>
      <c r="X7" s="76">
        <f t="shared" si="0"/>
        <v>0</v>
      </c>
      <c r="Y7" s="83">
        <f t="shared" si="1"/>
        <v>0</v>
      </c>
    </row>
    <row r="8" spans="1:25" ht="30" customHeight="1" x14ac:dyDescent="0.25">
      <c r="A8" s="3" t="s">
        <v>11</v>
      </c>
      <c r="B8" s="4" t="str">
        <f t="shared" si="2"/>
        <v>ГБОУ СОШ №371</v>
      </c>
      <c r="C8" s="5">
        <f t="shared" si="2"/>
        <v>11371</v>
      </c>
      <c r="D8" s="5" t="str">
        <f t="shared" si="2"/>
        <v>СОШ с углуб.</v>
      </c>
      <c r="E8" s="11" t="str">
        <f t="shared" si="2"/>
        <v>5а</v>
      </c>
      <c r="F8" s="7">
        <f t="shared" si="2"/>
        <v>89</v>
      </c>
      <c r="G8" s="7">
        <f t="shared" si="2"/>
        <v>79</v>
      </c>
      <c r="H8" s="8">
        <f t="shared" si="4"/>
        <v>11371006</v>
      </c>
      <c r="I8" s="9">
        <v>2</v>
      </c>
      <c r="J8" s="9">
        <v>2</v>
      </c>
      <c r="K8" s="9">
        <v>1</v>
      </c>
      <c r="L8" s="9">
        <v>2</v>
      </c>
      <c r="M8" s="9">
        <v>2</v>
      </c>
      <c r="N8" s="9">
        <v>1</v>
      </c>
      <c r="O8" s="9">
        <v>1</v>
      </c>
      <c r="P8" s="9">
        <v>2</v>
      </c>
      <c r="Q8" s="9">
        <v>2</v>
      </c>
      <c r="R8" s="9">
        <v>2</v>
      </c>
      <c r="S8" s="9">
        <v>2</v>
      </c>
      <c r="T8" s="10">
        <f t="shared" si="3"/>
        <v>19</v>
      </c>
      <c r="W8" s="76">
        <v>6</v>
      </c>
      <c r="X8" s="76">
        <f t="shared" si="0"/>
        <v>0</v>
      </c>
      <c r="Y8" s="83">
        <f t="shared" si="1"/>
        <v>0</v>
      </c>
    </row>
    <row r="9" spans="1:25" ht="30" customHeight="1" x14ac:dyDescent="0.25">
      <c r="A9" s="3" t="s">
        <v>11</v>
      </c>
      <c r="B9" s="4" t="str">
        <f t="shared" si="2"/>
        <v>ГБОУ СОШ №371</v>
      </c>
      <c r="C9" s="5">
        <f t="shared" si="2"/>
        <v>11371</v>
      </c>
      <c r="D9" s="5" t="str">
        <f t="shared" si="2"/>
        <v>СОШ с углуб.</v>
      </c>
      <c r="E9" s="11" t="str">
        <f t="shared" si="2"/>
        <v>5а</v>
      </c>
      <c r="F9" s="7">
        <f t="shared" si="2"/>
        <v>89</v>
      </c>
      <c r="G9" s="7">
        <f t="shared" si="2"/>
        <v>79</v>
      </c>
      <c r="H9" s="8">
        <f t="shared" si="4"/>
        <v>11371007</v>
      </c>
      <c r="I9" s="9">
        <v>1</v>
      </c>
      <c r="J9" s="9">
        <v>1</v>
      </c>
      <c r="K9" s="9">
        <v>1</v>
      </c>
      <c r="L9" s="9">
        <v>2</v>
      </c>
      <c r="M9" s="9">
        <v>1</v>
      </c>
      <c r="N9" s="9">
        <v>0</v>
      </c>
      <c r="O9" s="9">
        <v>1</v>
      </c>
      <c r="P9" s="9">
        <v>2</v>
      </c>
      <c r="Q9" s="9">
        <v>2</v>
      </c>
      <c r="R9" s="9">
        <v>1</v>
      </c>
      <c r="S9" s="9">
        <v>1</v>
      </c>
      <c r="T9" s="10">
        <f t="shared" si="3"/>
        <v>13</v>
      </c>
      <c r="W9" s="76">
        <v>7</v>
      </c>
      <c r="X9" s="76">
        <f t="shared" si="0"/>
        <v>0</v>
      </c>
      <c r="Y9" s="83">
        <f t="shared" si="1"/>
        <v>0</v>
      </c>
    </row>
    <row r="10" spans="1:25" ht="30" customHeight="1" x14ac:dyDescent="0.25">
      <c r="A10" s="3" t="s">
        <v>11</v>
      </c>
      <c r="B10" s="4" t="str">
        <f t="shared" si="2"/>
        <v>ГБОУ СОШ №371</v>
      </c>
      <c r="C10" s="5">
        <f t="shared" si="2"/>
        <v>11371</v>
      </c>
      <c r="D10" s="5" t="str">
        <f t="shared" si="2"/>
        <v>СОШ с углуб.</v>
      </c>
      <c r="E10" s="11" t="str">
        <f t="shared" si="2"/>
        <v>5а</v>
      </c>
      <c r="F10" s="7">
        <f t="shared" si="2"/>
        <v>89</v>
      </c>
      <c r="G10" s="7">
        <f t="shared" si="2"/>
        <v>79</v>
      </c>
      <c r="H10" s="8">
        <f t="shared" si="4"/>
        <v>11371008</v>
      </c>
      <c r="I10" s="9">
        <v>0</v>
      </c>
      <c r="J10" s="9">
        <v>2</v>
      </c>
      <c r="K10" s="9">
        <v>1</v>
      </c>
      <c r="L10" s="9">
        <v>2</v>
      </c>
      <c r="M10" s="9">
        <v>2</v>
      </c>
      <c r="N10" s="9">
        <v>1</v>
      </c>
      <c r="O10" s="9">
        <v>1</v>
      </c>
      <c r="P10" s="9">
        <v>2</v>
      </c>
      <c r="Q10" s="9">
        <v>2</v>
      </c>
      <c r="R10" s="9">
        <v>2</v>
      </c>
      <c r="S10" s="9">
        <v>2</v>
      </c>
      <c r="T10" s="10">
        <f t="shared" si="3"/>
        <v>17</v>
      </c>
      <c r="W10" s="76">
        <v>8</v>
      </c>
      <c r="X10" s="76">
        <f t="shared" si="0"/>
        <v>1</v>
      </c>
      <c r="Y10" s="83">
        <f t="shared" si="1"/>
        <v>1.2658227848101266E-2</v>
      </c>
    </row>
    <row r="11" spans="1:25" ht="30" customHeight="1" x14ac:dyDescent="0.25">
      <c r="A11" s="3" t="s">
        <v>11</v>
      </c>
      <c r="B11" s="4" t="str">
        <f t="shared" si="2"/>
        <v>ГБОУ СОШ №371</v>
      </c>
      <c r="C11" s="5">
        <f t="shared" si="2"/>
        <v>11371</v>
      </c>
      <c r="D11" s="5" t="str">
        <f t="shared" si="2"/>
        <v>СОШ с углуб.</v>
      </c>
      <c r="E11" s="11" t="str">
        <f t="shared" si="2"/>
        <v>5а</v>
      </c>
      <c r="F11" s="7">
        <f t="shared" si="2"/>
        <v>89</v>
      </c>
      <c r="G11" s="7">
        <f t="shared" si="2"/>
        <v>79</v>
      </c>
      <c r="H11" s="8">
        <f t="shared" si="4"/>
        <v>11371009</v>
      </c>
      <c r="I11" s="9">
        <v>1</v>
      </c>
      <c r="J11" s="9">
        <v>2</v>
      </c>
      <c r="K11" s="9">
        <v>1</v>
      </c>
      <c r="L11" s="9">
        <v>2</v>
      </c>
      <c r="M11" s="9">
        <v>2</v>
      </c>
      <c r="N11" s="9">
        <v>1</v>
      </c>
      <c r="O11" s="9">
        <v>1</v>
      </c>
      <c r="P11" s="9">
        <v>2</v>
      </c>
      <c r="Q11" s="9">
        <v>2</v>
      </c>
      <c r="R11" s="9">
        <v>1</v>
      </c>
      <c r="S11" s="9">
        <v>2</v>
      </c>
      <c r="T11" s="10">
        <f t="shared" si="3"/>
        <v>17</v>
      </c>
      <c r="W11" s="76">
        <v>9</v>
      </c>
      <c r="X11" s="76">
        <f t="shared" si="0"/>
        <v>3</v>
      </c>
      <c r="Y11" s="83">
        <f t="shared" si="1"/>
        <v>3.7974683544303799E-2</v>
      </c>
    </row>
    <row r="12" spans="1:25" ht="30" customHeight="1" x14ac:dyDescent="0.25">
      <c r="A12" s="3" t="s">
        <v>11</v>
      </c>
      <c r="B12" s="4" t="str">
        <f t="shared" si="2"/>
        <v>ГБОУ СОШ №371</v>
      </c>
      <c r="C12" s="5">
        <f t="shared" si="2"/>
        <v>11371</v>
      </c>
      <c r="D12" s="5" t="str">
        <f t="shared" si="2"/>
        <v>СОШ с углуб.</v>
      </c>
      <c r="E12" s="11" t="str">
        <f t="shared" si="2"/>
        <v>5а</v>
      </c>
      <c r="F12" s="7">
        <f t="shared" si="2"/>
        <v>89</v>
      </c>
      <c r="G12" s="7">
        <f t="shared" si="2"/>
        <v>79</v>
      </c>
      <c r="H12" s="8">
        <f>H11+1</f>
        <v>11371010</v>
      </c>
      <c r="I12" s="9">
        <v>0</v>
      </c>
      <c r="J12" s="9">
        <v>1</v>
      </c>
      <c r="K12" s="9">
        <v>1</v>
      </c>
      <c r="L12" s="9">
        <v>2</v>
      </c>
      <c r="M12" s="9">
        <v>1</v>
      </c>
      <c r="N12" s="9">
        <v>1</v>
      </c>
      <c r="O12" s="9">
        <v>1</v>
      </c>
      <c r="P12" s="9">
        <v>2</v>
      </c>
      <c r="Q12" s="9">
        <v>2</v>
      </c>
      <c r="R12" s="9">
        <v>0</v>
      </c>
      <c r="S12" s="9">
        <v>1</v>
      </c>
      <c r="T12" s="10">
        <f t="shared" si="3"/>
        <v>12</v>
      </c>
      <c r="W12" s="76">
        <v>10</v>
      </c>
      <c r="X12" s="76">
        <f t="shared" si="0"/>
        <v>1</v>
      </c>
      <c r="Y12" s="83">
        <f t="shared" si="1"/>
        <v>1.2658227848101266E-2</v>
      </c>
    </row>
    <row r="13" spans="1:25" ht="30" customHeight="1" x14ac:dyDescent="0.25">
      <c r="A13" s="3" t="s">
        <v>11</v>
      </c>
      <c r="B13" s="4" t="str">
        <f t="shared" si="2"/>
        <v>ГБОУ СОШ №371</v>
      </c>
      <c r="C13" s="5">
        <f t="shared" si="2"/>
        <v>11371</v>
      </c>
      <c r="D13" s="5" t="str">
        <f t="shared" si="2"/>
        <v>СОШ с углуб.</v>
      </c>
      <c r="E13" s="11" t="str">
        <f t="shared" si="2"/>
        <v>5а</v>
      </c>
      <c r="F13" s="7">
        <f t="shared" si="2"/>
        <v>89</v>
      </c>
      <c r="G13" s="7">
        <v>79</v>
      </c>
      <c r="H13" s="8">
        <v>11371011</v>
      </c>
      <c r="I13" s="9">
        <v>0</v>
      </c>
      <c r="J13" s="9">
        <v>1</v>
      </c>
      <c r="K13" s="9">
        <v>0</v>
      </c>
      <c r="L13" s="9">
        <v>2</v>
      </c>
      <c r="M13" s="9">
        <v>2</v>
      </c>
      <c r="N13" s="9">
        <v>1</v>
      </c>
      <c r="O13" s="9">
        <v>1</v>
      </c>
      <c r="P13" s="9">
        <v>1</v>
      </c>
      <c r="Q13" s="9">
        <v>1</v>
      </c>
      <c r="R13" s="9">
        <v>1</v>
      </c>
      <c r="S13" s="9">
        <v>1</v>
      </c>
      <c r="T13" s="10">
        <f t="shared" si="3"/>
        <v>11</v>
      </c>
      <c r="W13" s="76">
        <v>11</v>
      </c>
      <c r="X13" s="76">
        <f t="shared" si="0"/>
        <v>3</v>
      </c>
      <c r="Y13" s="83">
        <f t="shared" si="1"/>
        <v>3.7974683544303799E-2</v>
      </c>
    </row>
    <row r="14" spans="1:25" ht="30" customHeight="1" x14ac:dyDescent="0.25">
      <c r="A14" s="3" t="s">
        <v>11</v>
      </c>
      <c r="B14" s="4" t="str">
        <f t="shared" si="2"/>
        <v>ГБОУ СОШ №371</v>
      </c>
      <c r="C14" s="5">
        <f t="shared" si="2"/>
        <v>11371</v>
      </c>
      <c r="D14" s="5" t="str">
        <f t="shared" si="2"/>
        <v>СОШ с углуб.</v>
      </c>
      <c r="E14" s="11" t="str">
        <f t="shared" si="2"/>
        <v>5а</v>
      </c>
      <c r="F14" s="7">
        <f t="shared" si="2"/>
        <v>89</v>
      </c>
      <c r="G14" s="7">
        <f t="shared" si="2"/>
        <v>79</v>
      </c>
      <c r="H14" s="8">
        <v>11371012</v>
      </c>
      <c r="I14" s="9">
        <v>2</v>
      </c>
      <c r="J14" s="9">
        <v>2</v>
      </c>
      <c r="K14" s="9">
        <v>1</v>
      </c>
      <c r="L14" s="9">
        <v>2</v>
      </c>
      <c r="M14" s="9">
        <v>2</v>
      </c>
      <c r="N14" s="9">
        <v>1</v>
      </c>
      <c r="O14" s="9">
        <v>1</v>
      </c>
      <c r="P14" s="9">
        <v>2</v>
      </c>
      <c r="Q14" s="9">
        <v>2</v>
      </c>
      <c r="R14" s="9">
        <v>2</v>
      </c>
      <c r="S14" s="9">
        <v>2</v>
      </c>
      <c r="T14" s="10">
        <f t="shared" si="3"/>
        <v>19</v>
      </c>
      <c r="W14" s="76">
        <v>12</v>
      </c>
      <c r="X14" s="76">
        <f t="shared" si="0"/>
        <v>8</v>
      </c>
      <c r="Y14" s="83">
        <f t="shared" si="1"/>
        <v>0.10126582278481013</v>
      </c>
    </row>
    <row r="15" spans="1:25" ht="30" customHeight="1" x14ac:dyDescent="0.25">
      <c r="A15" s="3" t="s">
        <v>11</v>
      </c>
      <c r="B15" s="4" t="str">
        <f t="shared" si="2"/>
        <v>ГБОУ СОШ №371</v>
      </c>
      <c r="C15" s="5">
        <f t="shared" si="2"/>
        <v>11371</v>
      </c>
      <c r="D15" s="5" t="str">
        <f t="shared" si="2"/>
        <v>СОШ с углуб.</v>
      </c>
      <c r="E15" s="11" t="str">
        <f t="shared" si="2"/>
        <v>5а</v>
      </c>
      <c r="F15" s="7">
        <f t="shared" si="2"/>
        <v>89</v>
      </c>
      <c r="G15" s="7">
        <f t="shared" si="2"/>
        <v>79</v>
      </c>
      <c r="H15" s="8">
        <f t="shared" si="4"/>
        <v>11371013</v>
      </c>
      <c r="I15" s="9">
        <v>2</v>
      </c>
      <c r="J15" s="9">
        <v>2</v>
      </c>
      <c r="K15" s="9">
        <v>1</v>
      </c>
      <c r="L15" s="9">
        <v>2</v>
      </c>
      <c r="M15" s="9">
        <v>2</v>
      </c>
      <c r="N15" s="9">
        <v>1</v>
      </c>
      <c r="O15" s="9">
        <v>1</v>
      </c>
      <c r="P15" s="9">
        <v>2</v>
      </c>
      <c r="Q15" s="9">
        <v>2</v>
      </c>
      <c r="R15" s="9">
        <v>1</v>
      </c>
      <c r="S15" s="9">
        <v>2</v>
      </c>
      <c r="T15" s="10">
        <f t="shared" si="3"/>
        <v>18</v>
      </c>
      <c r="W15" s="76">
        <v>13</v>
      </c>
      <c r="X15" s="76">
        <f t="shared" si="0"/>
        <v>11</v>
      </c>
      <c r="Y15" s="83">
        <f t="shared" si="1"/>
        <v>0.13924050632911392</v>
      </c>
    </row>
    <row r="16" spans="1:25" ht="30" customHeight="1" x14ac:dyDescent="0.25">
      <c r="A16" s="3" t="s">
        <v>11</v>
      </c>
      <c r="B16" s="4" t="str">
        <f t="shared" si="2"/>
        <v>ГБОУ СОШ №371</v>
      </c>
      <c r="C16" s="5">
        <f t="shared" si="2"/>
        <v>11371</v>
      </c>
      <c r="D16" s="5" t="str">
        <f t="shared" si="2"/>
        <v>СОШ с углуб.</v>
      </c>
      <c r="E16" s="11" t="str">
        <f t="shared" si="2"/>
        <v>5а</v>
      </c>
      <c r="F16" s="7">
        <f t="shared" si="2"/>
        <v>89</v>
      </c>
      <c r="G16" s="7">
        <f t="shared" si="2"/>
        <v>79</v>
      </c>
      <c r="H16" s="8">
        <f t="shared" si="4"/>
        <v>11371014</v>
      </c>
      <c r="I16" s="9">
        <v>0</v>
      </c>
      <c r="J16" s="9">
        <v>1</v>
      </c>
      <c r="K16" s="9">
        <v>1</v>
      </c>
      <c r="L16" s="9">
        <v>2</v>
      </c>
      <c r="M16" s="9">
        <v>2</v>
      </c>
      <c r="N16" s="9">
        <v>0</v>
      </c>
      <c r="O16" s="9">
        <v>1</v>
      </c>
      <c r="P16" s="9">
        <v>0</v>
      </c>
      <c r="Q16" s="9">
        <v>1</v>
      </c>
      <c r="R16" s="9">
        <v>1</v>
      </c>
      <c r="S16" s="9">
        <v>1</v>
      </c>
      <c r="T16" s="10">
        <f t="shared" si="3"/>
        <v>10</v>
      </c>
      <c r="W16" s="76">
        <v>14</v>
      </c>
      <c r="X16" s="76">
        <f t="shared" si="0"/>
        <v>3</v>
      </c>
      <c r="Y16" s="83">
        <f t="shared" si="1"/>
        <v>3.7974683544303799E-2</v>
      </c>
    </row>
    <row r="17" spans="1:25" ht="30" customHeight="1" x14ac:dyDescent="0.25">
      <c r="A17" s="3" t="s">
        <v>11</v>
      </c>
      <c r="B17" s="4" t="str">
        <f t="shared" si="2"/>
        <v>ГБОУ СОШ №371</v>
      </c>
      <c r="C17" s="5">
        <f t="shared" si="2"/>
        <v>11371</v>
      </c>
      <c r="D17" s="5" t="str">
        <f t="shared" si="2"/>
        <v>СОШ с углуб.</v>
      </c>
      <c r="E17" s="11" t="str">
        <f t="shared" si="2"/>
        <v>5а</v>
      </c>
      <c r="F17" s="7">
        <f t="shared" si="2"/>
        <v>89</v>
      </c>
      <c r="G17" s="7">
        <f t="shared" si="2"/>
        <v>79</v>
      </c>
      <c r="H17" s="8">
        <f t="shared" si="4"/>
        <v>11371015</v>
      </c>
      <c r="I17" s="9">
        <v>2</v>
      </c>
      <c r="J17" s="9">
        <v>2</v>
      </c>
      <c r="K17" s="9">
        <v>1</v>
      </c>
      <c r="L17" s="9">
        <v>2</v>
      </c>
      <c r="M17" s="9">
        <v>2</v>
      </c>
      <c r="N17" s="9">
        <v>1</v>
      </c>
      <c r="O17" s="9">
        <v>1</v>
      </c>
      <c r="P17" s="9">
        <v>0</v>
      </c>
      <c r="Q17" s="9">
        <v>2</v>
      </c>
      <c r="R17" s="9">
        <v>1</v>
      </c>
      <c r="S17" s="9">
        <v>2</v>
      </c>
      <c r="T17" s="10">
        <f t="shared" si="3"/>
        <v>16</v>
      </c>
      <c r="W17" s="76">
        <v>15</v>
      </c>
      <c r="X17" s="76">
        <f t="shared" si="0"/>
        <v>11</v>
      </c>
      <c r="Y17" s="83">
        <f t="shared" si="1"/>
        <v>0.13924050632911392</v>
      </c>
    </row>
    <row r="18" spans="1:25" ht="30" customHeight="1" x14ac:dyDescent="0.25">
      <c r="A18" s="3" t="s">
        <v>11</v>
      </c>
      <c r="B18" s="4" t="str">
        <f t="shared" si="2"/>
        <v>ГБОУ СОШ №371</v>
      </c>
      <c r="C18" s="5">
        <f t="shared" si="2"/>
        <v>11371</v>
      </c>
      <c r="D18" s="5" t="str">
        <f t="shared" si="2"/>
        <v>СОШ с углуб.</v>
      </c>
      <c r="E18" s="11" t="str">
        <f t="shared" si="2"/>
        <v>5а</v>
      </c>
      <c r="F18" s="7">
        <f t="shared" si="2"/>
        <v>89</v>
      </c>
      <c r="G18" s="7">
        <f t="shared" si="2"/>
        <v>79</v>
      </c>
      <c r="H18" s="8">
        <f t="shared" si="4"/>
        <v>11371016</v>
      </c>
      <c r="I18" s="9">
        <v>2</v>
      </c>
      <c r="J18" s="9">
        <v>2</v>
      </c>
      <c r="K18" s="9">
        <v>1</v>
      </c>
      <c r="L18" s="9">
        <v>2</v>
      </c>
      <c r="M18" s="9">
        <v>2</v>
      </c>
      <c r="N18" s="9">
        <v>1</v>
      </c>
      <c r="O18" s="9">
        <v>1</v>
      </c>
      <c r="P18" s="9">
        <v>2</v>
      </c>
      <c r="Q18" s="9">
        <v>2</v>
      </c>
      <c r="R18" s="9">
        <v>2</v>
      </c>
      <c r="S18" s="9">
        <v>2</v>
      </c>
      <c r="T18" s="10">
        <f t="shared" si="3"/>
        <v>19</v>
      </c>
      <c r="W18" s="76">
        <v>16</v>
      </c>
      <c r="X18" s="76">
        <f t="shared" si="0"/>
        <v>6</v>
      </c>
      <c r="Y18" s="83">
        <f t="shared" si="1"/>
        <v>7.5949367088607597E-2</v>
      </c>
    </row>
    <row r="19" spans="1:25" ht="30" customHeight="1" x14ac:dyDescent="0.25">
      <c r="A19" s="3" t="s">
        <v>11</v>
      </c>
      <c r="B19" s="4" t="str">
        <f t="shared" si="2"/>
        <v>ГБОУ СОШ №371</v>
      </c>
      <c r="C19" s="5">
        <f t="shared" si="2"/>
        <v>11371</v>
      </c>
      <c r="D19" s="5" t="str">
        <f t="shared" si="2"/>
        <v>СОШ с углуб.</v>
      </c>
      <c r="E19" s="11" t="str">
        <f t="shared" si="2"/>
        <v>5а</v>
      </c>
      <c r="F19" s="7">
        <f t="shared" si="2"/>
        <v>89</v>
      </c>
      <c r="G19" s="7">
        <f t="shared" si="2"/>
        <v>79</v>
      </c>
      <c r="H19" s="8">
        <f t="shared" si="4"/>
        <v>11371017</v>
      </c>
      <c r="I19" s="9">
        <v>2</v>
      </c>
      <c r="J19" s="9">
        <v>2</v>
      </c>
      <c r="K19" s="9">
        <v>0</v>
      </c>
      <c r="L19" s="9">
        <v>2</v>
      </c>
      <c r="M19" s="9">
        <v>1</v>
      </c>
      <c r="N19" s="9">
        <v>1</v>
      </c>
      <c r="O19" s="9">
        <v>1</v>
      </c>
      <c r="P19" s="9">
        <v>2</v>
      </c>
      <c r="Q19" s="9">
        <v>2</v>
      </c>
      <c r="R19" s="9">
        <v>0</v>
      </c>
      <c r="S19" s="9">
        <v>2</v>
      </c>
      <c r="T19" s="10">
        <f t="shared" si="3"/>
        <v>15</v>
      </c>
      <c r="W19" s="76">
        <v>17</v>
      </c>
      <c r="X19" s="76">
        <f t="shared" si="0"/>
        <v>15</v>
      </c>
      <c r="Y19" s="83">
        <f t="shared" si="1"/>
        <v>0.189873417721519</v>
      </c>
    </row>
    <row r="20" spans="1:25" ht="30" customHeight="1" x14ac:dyDescent="0.25">
      <c r="A20" s="3" t="s">
        <v>11</v>
      </c>
      <c r="B20" s="4" t="str">
        <f t="shared" ref="B20:G35" si="5">B19</f>
        <v>ГБОУ СОШ №371</v>
      </c>
      <c r="C20" s="5">
        <f t="shared" si="5"/>
        <v>11371</v>
      </c>
      <c r="D20" s="5" t="str">
        <f t="shared" si="5"/>
        <v>СОШ с углуб.</v>
      </c>
      <c r="E20" s="11" t="str">
        <f t="shared" si="5"/>
        <v>5а</v>
      </c>
      <c r="F20" s="7">
        <f t="shared" si="5"/>
        <v>89</v>
      </c>
      <c r="G20" s="7">
        <f t="shared" si="5"/>
        <v>79</v>
      </c>
      <c r="H20" s="8">
        <f t="shared" si="4"/>
        <v>11371018</v>
      </c>
      <c r="I20" s="9">
        <v>2</v>
      </c>
      <c r="J20" s="9">
        <v>2</v>
      </c>
      <c r="K20" s="9">
        <v>1</v>
      </c>
      <c r="L20" s="9">
        <v>2</v>
      </c>
      <c r="M20" s="9">
        <v>2</v>
      </c>
      <c r="N20" s="9">
        <v>1</v>
      </c>
      <c r="O20" s="9">
        <v>1</v>
      </c>
      <c r="P20" s="9">
        <v>2</v>
      </c>
      <c r="Q20" s="9">
        <v>2</v>
      </c>
      <c r="R20" s="9">
        <v>2</v>
      </c>
      <c r="S20" s="9">
        <v>2</v>
      </c>
      <c r="T20" s="10">
        <f t="shared" si="3"/>
        <v>19</v>
      </c>
      <c r="W20" s="76">
        <v>18</v>
      </c>
      <c r="X20" s="76">
        <f t="shared" si="0"/>
        <v>5</v>
      </c>
      <c r="Y20" s="83">
        <f t="shared" si="1"/>
        <v>6.3291139240506333E-2</v>
      </c>
    </row>
    <row r="21" spans="1:25" ht="30" customHeight="1" x14ac:dyDescent="0.25">
      <c r="A21" s="3" t="s">
        <v>11</v>
      </c>
      <c r="B21" s="4" t="str">
        <f t="shared" si="5"/>
        <v>ГБОУ СОШ №371</v>
      </c>
      <c r="C21" s="5">
        <f t="shared" si="5"/>
        <v>11371</v>
      </c>
      <c r="D21" s="5" t="str">
        <f t="shared" si="5"/>
        <v>СОШ с углуб.</v>
      </c>
      <c r="E21" s="11" t="str">
        <f t="shared" si="5"/>
        <v>5а</v>
      </c>
      <c r="F21" s="7">
        <f t="shared" si="5"/>
        <v>89</v>
      </c>
      <c r="G21" s="7">
        <f t="shared" si="5"/>
        <v>79</v>
      </c>
      <c r="H21" s="8">
        <f t="shared" si="4"/>
        <v>11371019</v>
      </c>
      <c r="I21" s="9">
        <v>0</v>
      </c>
      <c r="J21" s="9">
        <v>1</v>
      </c>
      <c r="K21" s="9">
        <v>1</v>
      </c>
      <c r="L21" s="9">
        <v>2</v>
      </c>
      <c r="M21" s="9">
        <v>1</v>
      </c>
      <c r="N21" s="9">
        <v>1</v>
      </c>
      <c r="O21" s="9">
        <v>1</v>
      </c>
      <c r="P21" s="9">
        <v>2</v>
      </c>
      <c r="Q21" s="9">
        <v>2</v>
      </c>
      <c r="R21" s="9">
        <v>2</v>
      </c>
      <c r="S21" s="9">
        <v>2</v>
      </c>
      <c r="T21" s="10">
        <f t="shared" si="3"/>
        <v>15</v>
      </c>
      <c r="W21" s="76">
        <v>19</v>
      </c>
      <c r="X21" s="76">
        <f t="shared" si="0"/>
        <v>12</v>
      </c>
      <c r="Y21" s="83">
        <f t="shared" si="1"/>
        <v>0.15189873417721519</v>
      </c>
    </row>
    <row r="22" spans="1:25" ht="30" customHeight="1" x14ac:dyDescent="0.25">
      <c r="A22" s="3" t="s">
        <v>11</v>
      </c>
      <c r="B22" s="4" t="str">
        <f t="shared" si="5"/>
        <v>ГБОУ СОШ №371</v>
      </c>
      <c r="C22" s="5">
        <f t="shared" si="5"/>
        <v>11371</v>
      </c>
      <c r="D22" s="5" t="str">
        <f t="shared" si="5"/>
        <v>СОШ с углуб.</v>
      </c>
      <c r="E22" s="11" t="str">
        <f t="shared" si="5"/>
        <v>5а</v>
      </c>
      <c r="F22" s="7">
        <f t="shared" si="5"/>
        <v>89</v>
      </c>
      <c r="G22" s="7">
        <f t="shared" si="5"/>
        <v>79</v>
      </c>
      <c r="H22" s="8">
        <f t="shared" si="4"/>
        <v>11371020</v>
      </c>
      <c r="I22" s="9">
        <v>1</v>
      </c>
      <c r="J22" s="9">
        <v>2</v>
      </c>
      <c r="K22" s="9">
        <v>1</v>
      </c>
      <c r="L22" s="9">
        <v>2</v>
      </c>
      <c r="M22" s="9">
        <v>2</v>
      </c>
      <c r="N22" s="9">
        <v>1</v>
      </c>
      <c r="O22" s="9">
        <v>1</v>
      </c>
      <c r="P22" s="9">
        <v>2</v>
      </c>
      <c r="Q22" s="9">
        <v>2</v>
      </c>
      <c r="R22" s="9">
        <v>1</v>
      </c>
      <c r="S22" s="9">
        <v>2</v>
      </c>
      <c r="T22" s="10">
        <f t="shared" si="3"/>
        <v>17</v>
      </c>
      <c r="W22" s="58"/>
      <c r="X22" s="58">
        <f>SUM(X2:X21)</f>
        <v>79</v>
      </c>
      <c r="Y22" s="58"/>
    </row>
    <row r="23" spans="1:25" ht="30" customHeight="1" x14ac:dyDescent="0.25">
      <c r="A23" s="3" t="s">
        <v>11</v>
      </c>
      <c r="B23" s="4" t="str">
        <f t="shared" si="5"/>
        <v>ГБОУ СОШ №371</v>
      </c>
      <c r="C23" s="5">
        <f t="shared" si="5"/>
        <v>11371</v>
      </c>
      <c r="D23" s="5" t="str">
        <f t="shared" si="5"/>
        <v>СОШ с углуб.</v>
      </c>
      <c r="E23" s="11" t="str">
        <f t="shared" si="5"/>
        <v>5а</v>
      </c>
      <c r="F23" s="7">
        <f t="shared" si="5"/>
        <v>89</v>
      </c>
      <c r="G23" s="7">
        <f t="shared" si="5"/>
        <v>79</v>
      </c>
      <c r="H23" s="8">
        <f t="shared" si="4"/>
        <v>11371021</v>
      </c>
      <c r="I23" s="9">
        <v>2</v>
      </c>
      <c r="J23" s="9">
        <v>2</v>
      </c>
      <c r="K23" s="9">
        <v>1</v>
      </c>
      <c r="L23" s="9">
        <v>2</v>
      </c>
      <c r="M23" s="9">
        <v>2</v>
      </c>
      <c r="N23" s="9">
        <v>1</v>
      </c>
      <c r="O23" s="9">
        <v>1</v>
      </c>
      <c r="P23" s="9">
        <v>2</v>
      </c>
      <c r="Q23" s="9">
        <v>2</v>
      </c>
      <c r="R23" s="9">
        <v>2</v>
      </c>
      <c r="S23" s="9">
        <v>2</v>
      </c>
      <c r="T23" s="10">
        <f t="shared" si="3"/>
        <v>19</v>
      </c>
    </row>
    <row r="24" spans="1:25" ht="30" customHeight="1" x14ac:dyDescent="0.25">
      <c r="A24" s="3" t="s">
        <v>11</v>
      </c>
      <c r="B24" s="4" t="str">
        <f t="shared" si="5"/>
        <v>ГБОУ СОШ №371</v>
      </c>
      <c r="C24" s="5">
        <f t="shared" si="5"/>
        <v>11371</v>
      </c>
      <c r="D24" s="5" t="str">
        <f t="shared" si="5"/>
        <v>СОШ с углуб.</v>
      </c>
      <c r="E24" s="11" t="str">
        <f t="shared" si="5"/>
        <v>5а</v>
      </c>
      <c r="F24" s="7">
        <f t="shared" si="5"/>
        <v>89</v>
      </c>
      <c r="G24" s="7">
        <f t="shared" si="5"/>
        <v>79</v>
      </c>
      <c r="H24" s="8">
        <f t="shared" si="4"/>
        <v>11371022</v>
      </c>
      <c r="I24" s="9">
        <v>2</v>
      </c>
      <c r="J24" s="9">
        <v>2</v>
      </c>
      <c r="K24" s="9">
        <v>1</v>
      </c>
      <c r="L24" s="9">
        <v>2</v>
      </c>
      <c r="M24" s="9">
        <v>2</v>
      </c>
      <c r="N24" s="9">
        <v>1</v>
      </c>
      <c r="O24" s="9">
        <v>1</v>
      </c>
      <c r="P24" s="9">
        <v>2</v>
      </c>
      <c r="Q24" s="9">
        <v>2</v>
      </c>
      <c r="R24" s="9">
        <v>2</v>
      </c>
      <c r="S24" s="9">
        <v>2</v>
      </c>
      <c r="T24" s="10">
        <f t="shared" si="3"/>
        <v>19</v>
      </c>
    </row>
    <row r="25" spans="1:25" ht="30" customHeight="1" x14ac:dyDescent="0.25">
      <c r="A25" s="3" t="s">
        <v>11</v>
      </c>
      <c r="B25" s="4" t="str">
        <f t="shared" si="5"/>
        <v>ГБОУ СОШ №371</v>
      </c>
      <c r="C25" s="5">
        <f t="shared" si="5"/>
        <v>11371</v>
      </c>
      <c r="D25" s="5" t="str">
        <f t="shared" si="5"/>
        <v>СОШ с углуб.</v>
      </c>
      <c r="E25" s="13" t="s">
        <v>16</v>
      </c>
      <c r="F25" s="7">
        <f t="shared" si="5"/>
        <v>89</v>
      </c>
      <c r="G25" s="7">
        <f t="shared" si="5"/>
        <v>79</v>
      </c>
      <c r="H25" s="8">
        <f t="shared" si="4"/>
        <v>11371023</v>
      </c>
      <c r="I25" s="9">
        <v>2</v>
      </c>
      <c r="J25" s="9">
        <v>1</v>
      </c>
      <c r="K25" s="9">
        <v>1</v>
      </c>
      <c r="L25" s="9">
        <v>2</v>
      </c>
      <c r="M25" s="9">
        <v>2</v>
      </c>
      <c r="N25" s="9">
        <v>1</v>
      </c>
      <c r="O25" s="9">
        <v>1</v>
      </c>
      <c r="P25" s="9">
        <v>2</v>
      </c>
      <c r="Q25" s="9">
        <v>2</v>
      </c>
      <c r="R25" s="9">
        <v>2</v>
      </c>
      <c r="S25" s="9">
        <v>2</v>
      </c>
      <c r="T25" s="10">
        <f t="shared" si="3"/>
        <v>18</v>
      </c>
    </row>
    <row r="26" spans="1:25" ht="30" customHeight="1" x14ac:dyDescent="0.25">
      <c r="A26" s="3" t="s">
        <v>11</v>
      </c>
      <c r="B26" s="4" t="str">
        <f t="shared" si="5"/>
        <v>ГБОУ СОШ №371</v>
      </c>
      <c r="C26" s="5">
        <f t="shared" si="5"/>
        <v>11371</v>
      </c>
      <c r="D26" s="5" t="str">
        <f t="shared" si="5"/>
        <v>СОШ с углуб.</v>
      </c>
      <c r="E26" s="11" t="str">
        <f t="shared" si="5"/>
        <v>5б</v>
      </c>
      <c r="F26" s="7">
        <f t="shared" si="5"/>
        <v>89</v>
      </c>
      <c r="G26" s="7">
        <f t="shared" si="5"/>
        <v>79</v>
      </c>
      <c r="H26" s="8">
        <f t="shared" si="4"/>
        <v>11371024</v>
      </c>
      <c r="I26" s="9">
        <v>1</v>
      </c>
      <c r="J26" s="9">
        <v>0</v>
      </c>
      <c r="K26" s="9">
        <v>1</v>
      </c>
      <c r="L26" s="9">
        <v>2</v>
      </c>
      <c r="M26" s="9">
        <v>2</v>
      </c>
      <c r="N26" s="9">
        <v>1</v>
      </c>
      <c r="O26" s="9">
        <v>0</v>
      </c>
      <c r="P26" s="9">
        <v>2</v>
      </c>
      <c r="Q26" s="9">
        <v>1</v>
      </c>
      <c r="R26" s="9">
        <v>2</v>
      </c>
      <c r="S26" s="9">
        <v>0</v>
      </c>
      <c r="T26" s="10">
        <f t="shared" si="3"/>
        <v>12</v>
      </c>
    </row>
    <row r="27" spans="1:25" ht="30" customHeight="1" x14ac:dyDescent="0.25">
      <c r="A27" s="3" t="s">
        <v>11</v>
      </c>
      <c r="B27" s="4" t="str">
        <f t="shared" si="5"/>
        <v>ГБОУ СОШ №371</v>
      </c>
      <c r="C27" s="5">
        <f t="shared" si="5"/>
        <v>11371</v>
      </c>
      <c r="D27" s="5" t="str">
        <f t="shared" si="5"/>
        <v>СОШ с углуб.</v>
      </c>
      <c r="E27" s="11" t="str">
        <f t="shared" si="5"/>
        <v>5б</v>
      </c>
      <c r="F27" s="7">
        <f t="shared" si="5"/>
        <v>89</v>
      </c>
      <c r="G27" s="7">
        <f t="shared" si="5"/>
        <v>79</v>
      </c>
      <c r="H27" s="8">
        <f t="shared" si="4"/>
        <v>11371025</v>
      </c>
      <c r="I27" s="9">
        <v>1</v>
      </c>
      <c r="J27" s="9">
        <v>2</v>
      </c>
      <c r="K27" s="9">
        <v>1</v>
      </c>
      <c r="L27" s="9">
        <v>2</v>
      </c>
      <c r="M27" s="9">
        <v>2</v>
      </c>
      <c r="N27" s="9">
        <v>1</v>
      </c>
      <c r="O27" s="9">
        <v>0</v>
      </c>
      <c r="P27" s="9">
        <v>2</v>
      </c>
      <c r="Q27" s="9">
        <v>2</v>
      </c>
      <c r="R27" s="9">
        <v>2</v>
      </c>
      <c r="S27" s="9">
        <v>2</v>
      </c>
      <c r="T27" s="10">
        <f t="shared" si="3"/>
        <v>17</v>
      </c>
    </row>
    <row r="28" spans="1:25" ht="30" customHeight="1" x14ac:dyDescent="0.25">
      <c r="A28" s="3" t="s">
        <v>11</v>
      </c>
      <c r="B28" s="4" t="str">
        <f t="shared" si="5"/>
        <v>ГБОУ СОШ №371</v>
      </c>
      <c r="C28" s="5">
        <f t="shared" si="5"/>
        <v>11371</v>
      </c>
      <c r="D28" s="5" t="str">
        <f t="shared" si="5"/>
        <v>СОШ с углуб.</v>
      </c>
      <c r="E28" s="11" t="str">
        <f t="shared" si="5"/>
        <v>5б</v>
      </c>
      <c r="F28" s="7">
        <f t="shared" si="5"/>
        <v>89</v>
      </c>
      <c r="G28" s="7">
        <f t="shared" si="5"/>
        <v>79</v>
      </c>
      <c r="H28" s="8">
        <f t="shared" si="4"/>
        <v>11371026</v>
      </c>
      <c r="I28" s="9">
        <v>1</v>
      </c>
      <c r="J28" s="9">
        <v>1</v>
      </c>
      <c r="K28" s="9">
        <v>0</v>
      </c>
      <c r="L28" s="9">
        <v>2</v>
      </c>
      <c r="M28" s="9">
        <v>2</v>
      </c>
      <c r="N28" s="9">
        <v>0</v>
      </c>
      <c r="O28" s="9">
        <v>0</v>
      </c>
      <c r="P28" s="9">
        <v>2</v>
      </c>
      <c r="Q28" s="9">
        <v>2</v>
      </c>
      <c r="R28" s="9">
        <v>2</v>
      </c>
      <c r="S28" s="9">
        <v>2</v>
      </c>
      <c r="T28" s="10">
        <v>13</v>
      </c>
    </row>
    <row r="29" spans="1:25" ht="30" customHeight="1" x14ac:dyDescent="0.25">
      <c r="A29" s="3" t="s">
        <v>11</v>
      </c>
      <c r="B29" s="4" t="str">
        <f t="shared" si="5"/>
        <v>ГБОУ СОШ №371</v>
      </c>
      <c r="C29" s="5">
        <f t="shared" si="5"/>
        <v>11371</v>
      </c>
      <c r="D29" s="5" t="str">
        <f t="shared" si="5"/>
        <v>СОШ с углуб.</v>
      </c>
      <c r="E29" s="11" t="str">
        <f t="shared" si="5"/>
        <v>5б</v>
      </c>
      <c r="F29" s="7">
        <f t="shared" si="5"/>
        <v>89</v>
      </c>
      <c r="G29" s="7">
        <f t="shared" si="5"/>
        <v>79</v>
      </c>
      <c r="H29" s="8">
        <f t="shared" si="4"/>
        <v>11371027</v>
      </c>
      <c r="I29" s="9">
        <v>1</v>
      </c>
      <c r="J29" s="9">
        <v>0</v>
      </c>
      <c r="K29" s="9">
        <v>0</v>
      </c>
      <c r="L29" s="9">
        <v>1</v>
      </c>
      <c r="M29" s="9">
        <v>1</v>
      </c>
      <c r="N29" s="9">
        <v>1</v>
      </c>
      <c r="O29" s="9">
        <v>0</v>
      </c>
      <c r="P29" s="9">
        <v>2</v>
      </c>
      <c r="Q29" s="9">
        <v>1</v>
      </c>
      <c r="R29" s="9">
        <v>0</v>
      </c>
      <c r="S29" s="9">
        <v>1</v>
      </c>
      <c r="T29" s="10">
        <f t="shared" si="3"/>
        <v>8</v>
      </c>
    </row>
    <row r="30" spans="1:25" ht="30" customHeight="1" x14ac:dyDescent="0.25">
      <c r="A30" s="3" t="s">
        <v>11</v>
      </c>
      <c r="B30" s="4" t="str">
        <f t="shared" si="5"/>
        <v>ГБОУ СОШ №371</v>
      </c>
      <c r="C30" s="5">
        <f t="shared" si="5"/>
        <v>11371</v>
      </c>
      <c r="D30" s="5" t="str">
        <f t="shared" si="5"/>
        <v>СОШ с углуб.</v>
      </c>
      <c r="E30" s="11" t="str">
        <f t="shared" si="5"/>
        <v>5б</v>
      </c>
      <c r="F30" s="7">
        <f t="shared" si="5"/>
        <v>89</v>
      </c>
      <c r="G30" s="7">
        <f t="shared" si="5"/>
        <v>79</v>
      </c>
      <c r="H30" s="8">
        <f t="shared" si="4"/>
        <v>11371028</v>
      </c>
      <c r="I30" s="9">
        <v>1</v>
      </c>
      <c r="J30" s="9">
        <v>1</v>
      </c>
      <c r="K30" s="9">
        <v>1</v>
      </c>
      <c r="L30" s="9">
        <v>2</v>
      </c>
      <c r="M30" s="9">
        <v>2</v>
      </c>
      <c r="N30" s="9">
        <v>1</v>
      </c>
      <c r="O30" s="9">
        <v>1</v>
      </c>
      <c r="P30" s="9">
        <v>2</v>
      </c>
      <c r="Q30" s="9">
        <v>2</v>
      </c>
      <c r="R30" s="9">
        <v>2</v>
      </c>
      <c r="S30" s="9">
        <v>2</v>
      </c>
      <c r="T30" s="10">
        <f t="shared" si="3"/>
        <v>17</v>
      </c>
    </row>
    <row r="31" spans="1:25" ht="30" customHeight="1" x14ac:dyDescent="0.25">
      <c r="A31" s="3" t="s">
        <v>11</v>
      </c>
      <c r="B31" s="4" t="str">
        <f t="shared" si="5"/>
        <v>ГБОУ СОШ №371</v>
      </c>
      <c r="C31" s="5">
        <f t="shared" si="5"/>
        <v>11371</v>
      </c>
      <c r="D31" s="5" t="str">
        <f t="shared" si="5"/>
        <v>СОШ с углуб.</v>
      </c>
      <c r="E31" s="11" t="str">
        <f t="shared" si="5"/>
        <v>5б</v>
      </c>
      <c r="F31" s="7">
        <f t="shared" si="5"/>
        <v>89</v>
      </c>
      <c r="G31" s="7">
        <f t="shared" si="5"/>
        <v>79</v>
      </c>
      <c r="H31" s="8">
        <f t="shared" si="4"/>
        <v>11371029</v>
      </c>
      <c r="I31" s="9">
        <v>1</v>
      </c>
      <c r="J31" s="9">
        <v>1</v>
      </c>
      <c r="K31" s="9">
        <v>1</v>
      </c>
      <c r="L31" s="9">
        <v>2</v>
      </c>
      <c r="M31" s="9">
        <v>2</v>
      </c>
      <c r="N31" s="9">
        <v>1</v>
      </c>
      <c r="O31" s="9">
        <v>0</v>
      </c>
      <c r="P31" s="9">
        <v>2</v>
      </c>
      <c r="Q31" s="9">
        <v>2</v>
      </c>
      <c r="R31" s="9">
        <v>2</v>
      </c>
      <c r="S31" s="9">
        <v>1</v>
      </c>
      <c r="T31" s="10">
        <f t="shared" si="3"/>
        <v>15</v>
      </c>
    </row>
    <row r="32" spans="1:25" ht="30" customHeight="1" x14ac:dyDescent="0.25">
      <c r="A32" s="3" t="s">
        <v>11</v>
      </c>
      <c r="B32" s="4" t="str">
        <f t="shared" si="5"/>
        <v>ГБОУ СОШ №371</v>
      </c>
      <c r="C32" s="5">
        <f t="shared" si="5"/>
        <v>11371</v>
      </c>
      <c r="D32" s="5" t="str">
        <f t="shared" si="5"/>
        <v>СОШ с углуб.</v>
      </c>
      <c r="E32" s="11" t="str">
        <f t="shared" si="5"/>
        <v>5б</v>
      </c>
      <c r="F32" s="7">
        <f t="shared" si="5"/>
        <v>89</v>
      </c>
      <c r="G32" s="7">
        <f t="shared" si="5"/>
        <v>79</v>
      </c>
      <c r="H32" s="8">
        <f t="shared" si="4"/>
        <v>11371030</v>
      </c>
      <c r="I32" s="9">
        <v>0</v>
      </c>
      <c r="J32" s="9">
        <v>0</v>
      </c>
      <c r="K32" s="9">
        <v>0</v>
      </c>
      <c r="L32" s="9">
        <v>2</v>
      </c>
      <c r="M32" s="9">
        <v>2</v>
      </c>
      <c r="N32" s="9">
        <v>1</v>
      </c>
      <c r="O32" s="9">
        <v>0</v>
      </c>
      <c r="P32" s="9">
        <v>1</v>
      </c>
      <c r="Q32" s="9">
        <v>1</v>
      </c>
      <c r="R32" s="9">
        <v>0</v>
      </c>
      <c r="S32" s="9">
        <v>2</v>
      </c>
      <c r="T32" s="10">
        <f t="shared" si="3"/>
        <v>9</v>
      </c>
    </row>
    <row r="33" spans="1:20" ht="30" customHeight="1" x14ac:dyDescent="0.25">
      <c r="A33" s="3" t="s">
        <v>11</v>
      </c>
      <c r="B33" s="4" t="str">
        <f t="shared" si="5"/>
        <v>ГБОУ СОШ №371</v>
      </c>
      <c r="C33" s="5">
        <f t="shared" si="5"/>
        <v>11371</v>
      </c>
      <c r="D33" s="5" t="str">
        <f t="shared" si="5"/>
        <v>СОШ с углуб.</v>
      </c>
      <c r="E33" s="11" t="str">
        <f t="shared" si="5"/>
        <v>5б</v>
      </c>
      <c r="F33" s="7">
        <f t="shared" si="5"/>
        <v>89</v>
      </c>
      <c r="G33" s="7">
        <f t="shared" si="5"/>
        <v>79</v>
      </c>
      <c r="H33" s="8">
        <f t="shared" si="4"/>
        <v>11371031</v>
      </c>
      <c r="I33" s="9">
        <v>2</v>
      </c>
      <c r="J33" s="9">
        <v>2</v>
      </c>
      <c r="K33" s="9">
        <v>1</v>
      </c>
      <c r="L33" s="9">
        <v>2</v>
      </c>
      <c r="M33" s="9">
        <v>2</v>
      </c>
      <c r="N33" s="9">
        <v>1</v>
      </c>
      <c r="O33" s="9">
        <v>0</v>
      </c>
      <c r="P33" s="9">
        <v>2</v>
      </c>
      <c r="Q33" s="9">
        <v>2</v>
      </c>
      <c r="R33" s="9">
        <v>2</v>
      </c>
      <c r="S33" s="9">
        <v>1</v>
      </c>
      <c r="T33" s="10">
        <f t="shared" si="3"/>
        <v>17</v>
      </c>
    </row>
    <row r="34" spans="1:20" ht="30" customHeight="1" x14ac:dyDescent="0.25">
      <c r="A34" s="3" t="s">
        <v>11</v>
      </c>
      <c r="B34" s="4" t="str">
        <f t="shared" si="5"/>
        <v>ГБОУ СОШ №371</v>
      </c>
      <c r="C34" s="5">
        <f t="shared" si="5"/>
        <v>11371</v>
      </c>
      <c r="D34" s="5" t="str">
        <f t="shared" si="5"/>
        <v>СОШ с углуб.</v>
      </c>
      <c r="E34" s="11" t="str">
        <f t="shared" si="5"/>
        <v>5б</v>
      </c>
      <c r="F34" s="7">
        <f t="shared" si="5"/>
        <v>89</v>
      </c>
      <c r="G34" s="7">
        <f t="shared" si="5"/>
        <v>79</v>
      </c>
      <c r="H34" s="8">
        <f t="shared" si="4"/>
        <v>11371032</v>
      </c>
      <c r="I34" s="9">
        <v>1</v>
      </c>
      <c r="J34" s="9">
        <v>1</v>
      </c>
      <c r="K34" s="9">
        <v>0</v>
      </c>
      <c r="L34" s="9">
        <v>2</v>
      </c>
      <c r="M34" s="9">
        <v>1</v>
      </c>
      <c r="N34" s="9">
        <v>0</v>
      </c>
      <c r="O34" s="9">
        <v>0</v>
      </c>
      <c r="P34" s="9">
        <v>2</v>
      </c>
      <c r="Q34" s="9">
        <v>1</v>
      </c>
      <c r="R34" s="9">
        <v>1</v>
      </c>
      <c r="S34" s="9">
        <v>2</v>
      </c>
      <c r="T34" s="10">
        <f t="shared" si="3"/>
        <v>11</v>
      </c>
    </row>
    <row r="35" spans="1:20" ht="30" customHeight="1" x14ac:dyDescent="0.25">
      <c r="A35" s="3" t="s">
        <v>11</v>
      </c>
      <c r="B35" s="4" t="str">
        <f t="shared" si="5"/>
        <v>ГБОУ СОШ №371</v>
      </c>
      <c r="C35" s="5">
        <f t="shared" si="5"/>
        <v>11371</v>
      </c>
      <c r="D35" s="5" t="str">
        <f t="shared" si="5"/>
        <v>СОШ с углуб.</v>
      </c>
      <c r="E35" s="11" t="str">
        <f t="shared" si="5"/>
        <v>5б</v>
      </c>
      <c r="F35" s="7">
        <f t="shared" si="5"/>
        <v>89</v>
      </c>
      <c r="G35" s="7">
        <f t="shared" si="5"/>
        <v>79</v>
      </c>
      <c r="H35" s="8">
        <f t="shared" si="4"/>
        <v>11371033</v>
      </c>
      <c r="I35" s="9">
        <v>1</v>
      </c>
      <c r="J35" s="9">
        <v>1</v>
      </c>
      <c r="K35" s="9">
        <v>1</v>
      </c>
      <c r="L35" s="9">
        <v>2</v>
      </c>
      <c r="M35" s="9">
        <v>2</v>
      </c>
      <c r="N35" s="9">
        <v>1</v>
      </c>
      <c r="O35" s="9">
        <v>1</v>
      </c>
      <c r="P35" s="9">
        <v>2</v>
      </c>
      <c r="Q35" s="9">
        <v>1</v>
      </c>
      <c r="R35" s="9">
        <v>2</v>
      </c>
      <c r="S35" s="9">
        <v>1</v>
      </c>
      <c r="T35" s="10">
        <f t="shared" si="3"/>
        <v>15</v>
      </c>
    </row>
    <row r="36" spans="1:20" ht="30" customHeight="1" x14ac:dyDescent="0.25">
      <c r="A36" s="3" t="s">
        <v>11</v>
      </c>
      <c r="B36" s="4" t="str">
        <f t="shared" ref="B36:G51" si="6">B35</f>
        <v>ГБОУ СОШ №371</v>
      </c>
      <c r="C36" s="5">
        <f t="shared" si="6"/>
        <v>11371</v>
      </c>
      <c r="D36" s="5" t="str">
        <f t="shared" si="6"/>
        <v>СОШ с углуб.</v>
      </c>
      <c r="E36" s="11" t="str">
        <f t="shared" si="6"/>
        <v>5б</v>
      </c>
      <c r="F36" s="7">
        <f t="shared" si="6"/>
        <v>89</v>
      </c>
      <c r="G36" s="7">
        <f t="shared" si="6"/>
        <v>79</v>
      </c>
      <c r="H36" s="8">
        <f t="shared" si="4"/>
        <v>11371034</v>
      </c>
      <c r="I36" s="9">
        <v>1</v>
      </c>
      <c r="J36" s="9">
        <v>1</v>
      </c>
      <c r="K36" s="9">
        <v>1</v>
      </c>
      <c r="L36" s="9">
        <v>2</v>
      </c>
      <c r="M36" s="9">
        <v>2</v>
      </c>
      <c r="N36" s="9">
        <v>1</v>
      </c>
      <c r="O36" s="9">
        <v>1</v>
      </c>
      <c r="P36" s="9">
        <v>2</v>
      </c>
      <c r="Q36" s="9">
        <v>2</v>
      </c>
      <c r="R36" s="9">
        <v>2</v>
      </c>
      <c r="S36" s="9">
        <v>2</v>
      </c>
      <c r="T36" s="10">
        <f t="shared" si="3"/>
        <v>17</v>
      </c>
    </row>
    <row r="37" spans="1:20" ht="30" customHeight="1" x14ac:dyDescent="0.25">
      <c r="A37" s="3" t="s">
        <v>11</v>
      </c>
      <c r="B37" s="4" t="str">
        <f t="shared" si="6"/>
        <v>ГБОУ СОШ №371</v>
      </c>
      <c r="C37" s="5">
        <f t="shared" si="6"/>
        <v>11371</v>
      </c>
      <c r="D37" s="5" t="str">
        <f t="shared" si="6"/>
        <v>СОШ с углуб.</v>
      </c>
      <c r="E37" s="11" t="str">
        <f t="shared" si="6"/>
        <v>5б</v>
      </c>
      <c r="F37" s="7">
        <f t="shared" si="6"/>
        <v>89</v>
      </c>
      <c r="G37" s="7">
        <f t="shared" si="6"/>
        <v>79</v>
      </c>
      <c r="H37" s="8">
        <f t="shared" si="4"/>
        <v>11371035</v>
      </c>
      <c r="I37" s="9">
        <v>0</v>
      </c>
      <c r="J37" s="9">
        <v>0</v>
      </c>
      <c r="K37" s="9">
        <v>0</v>
      </c>
      <c r="L37" s="9">
        <v>2</v>
      </c>
      <c r="M37" s="9">
        <v>2</v>
      </c>
      <c r="N37" s="9">
        <v>0</v>
      </c>
      <c r="O37" s="9">
        <v>0</v>
      </c>
      <c r="P37" s="9">
        <v>2</v>
      </c>
      <c r="Q37" s="9">
        <v>2</v>
      </c>
      <c r="R37" s="9">
        <v>2</v>
      </c>
      <c r="S37" s="9">
        <v>2</v>
      </c>
      <c r="T37" s="10">
        <f t="shared" si="3"/>
        <v>12</v>
      </c>
    </row>
    <row r="38" spans="1:20" ht="30" customHeight="1" x14ac:dyDescent="0.25">
      <c r="A38" s="3" t="s">
        <v>11</v>
      </c>
      <c r="B38" s="4" t="str">
        <f t="shared" si="6"/>
        <v>ГБОУ СОШ №371</v>
      </c>
      <c r="C38" s="5">
        <f t="shared" si="6"/>
        <v>11371</v>
      </c>
      <c r="D38" s="5" t="str">
        <f t="shared" si="6"/>
        <v>СОШ с углуб.</v>
      </c>
      <c r="E38" s="11" t="str">
        <f t="shared" si="6"/>
        <v>5б</v>
      </c>
      <c r="F38" s="7">
        <f t="shared" si="6"/>
        <v>89</v>
      </c>
      <c r="G38" s="7">
        <f t="shared" si="6"/>
        <v>79</v>
      </c>
      <c r="H38" s="8">
        <f t="shared" si="4"/>
        <v>11371036</v>
      </c>
      <c r="I38" s="9">
        <v>1</v>
      </c>
      <c r="J38" s="9">
        <v>0</v>
      </c>
      <c r="K38" s="9">
        <v>0</v>
      </c>
      <c r="L38" s="9">
        <v>1</v>
      </c>
      <c r="M38" s="9">
        <v>2</v>
      </c>
      <c r="N38" s="9">
        <v>0</v>
      </c>
      <c r="O38" s="9">
        <v>0</v>
      </c>
      <c r="P38" s="9">
        <v>1</v>
      </c>
      <c r="Q38" s="9">
        <v>1</v>
      </c>
      <c r="R38" s="9">
        <v>1</v>
      </c>
      <c r="S38" s="9">
        <v>2</v>
      </c>
      <c r="T38" s="10">
        <f t="shared" si="3"/>
        <v>9</v>
      </c>
    </row>
    <row r="39" spans="1:20" ht="30" customHeight="1" x14ac:dyDescent="0.25">
      <c r="A39" s="3" t="s">
        <v>11</v>
      </c>
      <c r="B39" s="4" t="str">
        <f t="shared" si="6"/>
        <v>ГБОУ СОШ №371</v>
      </c>
      <c r="C39" s="5">
        <f t="shared" si="6"/>
        <v>11371</v>
      </c>
      <c r="D39" s="5" t="str">
        <f t="shared" si="6"/>
        <v>СОШ с углуб.</v>
      </c>
      <c r="E39" s="11" t="str">
        <f t="shared" si="6"/>
        <v>5б</v>
      </c>
      <c r="F39" s="7">
        <f t="shared" si="6"/>
        <v>89</v>
      </c>
      <c r="G39" s="7">
        <f t="shared" si="6"/>
        <v>79</v>
      </c>
      <c r="H39" s="8">
        <f t="shared" si="4"/>
        <v>11371037</v>
      </c>
      <c r="I39" s="9">
        <v>1</v>
      </c>
      <c r="J39" s="9">
        <v>0</v>
      </c>
      <c r="K39" s="9">
        <v>1</v>
      </c>
      <c r="L39" s="9">
        <v>1</v>
      </c>
      <c r="M39" s="9">
        <v>2</v>
      </c>
      <c r="N39" s="9">
        <v>0</v>
      </c>
      <c r="O39" s="9">
        <v>1</v>
      </c>
      <c r="P39" s="9">
        <v>2</v>
      </c>
      <c r="Q39" s="9">
        <v>1</v>
      </c>
      <c r="R39" s="9">
        <v>2</v>
      </c>
      <c r="S39" s="9">
        <v>2</v>
      </c>
      <c r="T39" s="10">
        <f t="shared" si="3"/>
        <v>13</v>
      </c>
    </row>
    <row r="40" spans="1:20" ht="30" customHeight="1" x14ac:dyDescent="0.25">
      <c r="A40" s="3" t="s">
        <v>11</v>
      </c>
      <c r="B40" s="4" t="str">
        <f t="shared" si="6"/>
        <v>ГБОУ СОШ №371</v>
      </c>
      <c r="C40" s="5">
        <f t="shared" si="6"/>
        <v>11371</v>
      </c>
      <c r="D40" s="5" t="str">
        <f t="shared" si="6"/>
        <v>СОШ с углуб.</v>
      </c>
      <c r="E40" s="11" t="str">
        <f t="shared" si="6"/>
        <v>5б</v>
      </c>
      <c r="F40" s="7">
        <f t="shared" si="6"/>
        <v>89</v>
      </c>
      <c r="G40" s="7">
        <f t="shared" si="6"/>
        <v>79</v>
      </c>
      <c r="H40" s="8">
        <f t="shared" si="4"/>
        <v>11371038</v>
      </c>
      <c r="I40" s="9">
        <v>1</v>
      </c>
      <c r="J40" s="9">
        <v>0</v>
      </c>
      <c r="K40" s="9">
        <v>1</v>
      </c>
      <c r="L40" s="9">
        <v>2</v>
      </c>
      <c r="M40" s="9">
        <v>2</v>
      </c>
      <c r="N40" s="9">
        <v>1</v>
      </c>
      <c r="O40" s="9">
        <v>1</v>
      </c>
      <c r="P40" s="9">
        <v>2</v>
      </c>
      <c r="Q40" s="9">
        <v>1</v>
      </c>
      <c r="R40" s="9">
        <v>2</v>
      </c>
      <c r="S40" s="9">
        <v>2</v>
      </c>
      <c r="T40" s="10">
        <f t="shared" si="3"/>
        <v>15</v>
      </c>
    </row>
    <row r="41" spans="1:20" ht="30" customHeight="1" x14ac:dyDescent="0.25">
      <c r="A41" s="3" t="s">
        <v>11</v>
      </c>
      <c r="B41" s="4" t="str">
        <f t="shared" si="6"/>
        <v>ГБОУ СОШ №371</v>
      </c>
      <c r="C41" s="5">
        <f t="shared" si="6"/>
        <v>11371</v>
      </c>
      <c r="D41" s="5" t="str">
        <f t="shared" si="6"/>
        <v>СОШ с углуб.</v>
      </c>
      <c r="E41" s="11" t="str">
        <f t="shared" si="6"/>
        <v>5б</v>
      </c>
      <c r="F41" s="7">
        <f t="shared" si="6"/>
        <v>89</v>
      </c>
      <c r="G41" s="7">
        <f t="shared" si="6"/>
        <v>79</v>
      </c>
      <c r="H41" s="8">
        <f t="shared" si="4"/>
        <v>11371039</v>
      </c>
      <c r="I41" s="9">
        <v>1</v>
      </c>
      <c r="J41" s="9">
        <v>1</v>
      </c>
      <c r="K41" s="9">
        <v>1</v>
      </c>
      <c r="L41" s="9">
        <v>2</v>
      </c>
      <c r="M41" s="9">
        <v>2</v>
      </c>
      <c r="N41" s="9">
        <v>0</v>
      </c>
      <c r="O41" s="9">
        <v>0</v>
      </c>
      <c r="P41" s="9">
        <v>2</v>
      </c>
      <c r="Q41" s="9">
        <v>1</v>
      </c>
      <c r="R41" s="9">
        <v>2</v>
      </c>
      <c r="S41" s="9">
        <v>2</v>
      </c>
      <c r="T41" s="10">
        <f t="shared" si="3"/>
        <v>14</v>
      </c>
    </row>
    <row r="42" spans="1:20" ht="30" customHeight="1" x14ac:dyDescent="0.25">
      <c r="A42" s="3" t="s">
        <v>11</v>
      </c>
      <c r="B42" s="4" t="str">
        <f t="shared" si="6"/>
        <v>ГБОУ СОШ №371</v>
      </c>
      <c r="C42" s="5">
        <f t="shared" si="6"/>
        <v>11371</v>
      </c>
      <c r="D42" s="5" t="str">
        <f t="shared" si="6"/>
        <v>СОШ с углуб.</v>
      </c>
      <c r="E42" s="11" t="str">
        <f t="shared" si="6"/>
        <v>5б</v>
      </c>
      <c r="F42" s="7">
        <f t="shared" si="6"/>
        <v>89</v>
      </c>
      <c r="G42" s="7">
        <f t="shared" si="6"/>
        <v>79</v>
      </c>
      <c r="H42" s="8">
        <f t="shared" si="4"/>
        <v>11371040</v>
      </c>
      <c r="I42" s="9">
        <v>1</v>
      </c>
      <c r="J42" s="9">
        <v>2</v>
      </c>
      <c r="K42" s="9">
        <v>0</v>
      </c>
      <c r="L42" s="9">
        <v>2</v>
      </c>
      <c r="M42" s="9">
        <v>2</v>
      </c>
      <c r="N42" s="9">
        <v>1</v>
      </c>
      <c r="O42" s="9">
        <v>0</v>
      </c>
      <c r="P42" s="9">
        <v>2</v>
      </c>
      <c r="Q42" s="9">
        <v>1</v>
      </c>
      <c r="R42" s="9">
        <v>2</v>
      </c>
      <c r="S42" s="9">
        <v>2</v>
      </c>
      <c r="T42" s="10">
        <f t="shared" si="3"/>
        <v>15</v>
      </c>
    </row>
    <row r="43" spans="1:20" ht="30" customHeight="1" x14ac:dyDescent="0.25">
      <c r="A43" s="3" t="s">
        <v>11</v>
      </c>
      <c r="B43" s="4" t="str">
        <f t="shared" si="6"/>
        <v>ГБОУ СОШ №371</v>
      </c>
      <c r="C43" s="5">
        <f t="shared" si="6"/>
        <v>11371</v>
      </c>
      <c r="D43" s="5" t="str">
        <f t="shared" si="6"/>
        <v>СОШ с углуб.</v>
      </c>
      <c r="E43" s="13" t="s">
        <v>28</v>
      </c>
      <c r="F43" s="7">
        <f t="shared" si="6"/>
        <v>89</v>
      </c>
      <c r="G43" s="7">
        <f t="shared" si="6"/>
        <v>79</v>
      </c>
      <c r="H43" s="8">
        <f t="shared" si="4"/>
        <v>11371041</v>
      </c>
      <c r="I43" s="9">
        <v>1</v>
      </c>
      <c r="J43" s="9">
        <v>2</v>
      </c>
      <c r="K43" s="9">
        <v>0</v>
      </c>
      <c r="L43" s="9">
        <v>2</v>
      </c>
      <c r="M43" s="9">
        <v>0</v>
      </c>
      <c r="N43" s="9">
        <v>1</v>
      </c>
      <c r="O43" s="9">
        <v>1</v>
      </c>
      <c r="P43" s="9">
        <v>2</v>
      </c>
      <c r="Q43" s="9">
        <v>2</v>
      </c>
      <c r="R43" s="9">
        <v>2</v>
      </c>
      <c r="S43" s="9">
        <v>2</v>
      </c>
      <c r="T43" s="10">
        <f t="shared" si="3"/>
        <v>15</v>
      </c>
    </row>
    <row r="44" spans="1:20" ht="30" customHeight="1" x14ac:dyDescent="0.25">
      <c r="A44" s="3" t="s">
        <v>11</v>
      </c>
      <c r="B44" s="4" t="str">
        <f t="shared" si="6"/>
        <v>ГБОУ СОШ №371</v>
      </c>
      <c r="C44" s="5">
        <f t="shared" si="6"/>
        <v>11371</v>
      </c>
      <c r="D44" s="5" t="str">
        <f t="shared" si="6"/>
        <v>СОШ с углуб.</v>
      </c>
      <c r="E44" s="11" t="str">
        <f t="shared" si="6"/>
        <v>5в</v>
      </c>
      <c r="F44" s="7">
        <f t="shared" si="6"/>
        <v>89</v>
      </c>
      <c r="G44" s="7">
        <f t="shared" si="6"/>
        <v>79</v>
      </c>
      <c r="H44" s="8">
        <f t="shared" si="4"/>
        <v>11371042</v>
      </c>
      <c r="I44" s="9">
        <v>2</v>
      </c>
      <c r="J44" s="9">
        <v>1</v>
      </c>
      <c r="K44" s="9">
        <v>1</v>
      </c>
      <c r="L44" s="9">
        <v>2</v>
      </c>
      <c r="M44" s="9">
        <v>1</v>
      </c>
      <c r="N44" s="9">
        <v>1</v>
      </c>
      <c r="O44" s="9">
        <v>1</v>
      </c>
      <c r="P44" s="9">
        <v>2</v>
      </c>
      <c r="Q44" s="9">
        <v>2</v>
      </c>
      <c r="R44" s="9">
        <v>2</v>
      </c>
      <c r="S44" s="9">
        <v>1</v>
      </c>
      <c r="T44" s="10">
        <f t="shared" si="3"/>
        <v>16</v>
      </c>
    </row>
    <row r="45" spans="1:20" ht="30" customHeight="1" x14ac:dyDescent="0.25">
      <c r="A45" s="3" t="s">
        <v>11</v>
      </c>
      <c r="B45" s="4" t="str">
        <f t="shared" si="6"/>
        <v>ГБОУ СОШ №371</v>
      </c>
      <c r="C45" s="5">
        <f t="shared" si="6"/>
        <v>11371</v>
      </c>
      <c r="D45" s="5" t="str">
        <f t="shared" si="6"/>
        <v>СОШ с углуб.</v>
      </c>
      <c r="E45" s="11" t="str">
        <f t="shared" si="6"/>
        <v>5в</v>
      </c>
      <c r="F45" s="7">
        <f t="shared" si="6"/>
        <v>89</v>
      </c>
      <c r="G45" s="7">
        <f t="shared" si="6"/>
        <v>79</v>
      </c>
      <c r="H45" s="8">
        <f t="shared" si="4"/>
        <v>11371043</v>
      </c>
      <c r="I45" s="9">
        <v>1</v>
      </c>
      <c r="J45" s="9">
        <v>0</v>
      </c>
      <c r="K45" s="9">
        <v>1</v>
      </c>
      <c r="L45" s="9">
        <v>2</v>
      </c>
      <c r="M45" s="9">
        <v>1</v>
      </c>
      <c r="N45" s="9">
        <v>1</v>
      </c>
      <c r="O45" s="9">
        <v>1</v>
      </c>
      <c r="P45" s="9">
        <v>2</v>
      </c>
      <c r="Q45" s="9">
        <v>1</v>
      </c>
      <c r="R45" s="9">
        <v>2</v>
      </c>
      <c r="S45" s="9">
        <v>2</v>
      </c>
      <c r="T45" s="10">
        <v>13</v>
      </c>
    </row>
    <row r="46" spans="1:20" ht="30" customHeight="1" x14ac:dyDescent="0.25">
      <c r="A46" s="3" t="s">
        <v>11</v>
      </c>
      <c r="B46" s="4" t="str">
        <f t="shared" si="6"/>
        <v>ГБОУ СОШ №371</v>
      </c>
      <c r="C46" s="5">
        <f t="shared" si="6"/>
        <v>11371</v>
      </c>
      <c r="D46" s="5" t="str">
        <f t="shared" si="6"/>
        <v>СОШ с углуб.</v>
      </c>
      <c r="E46" s="11" t="str">
        <f t="shared" si="6"/>
        <v>5в</v>
      </c>
      <c r="F46" s="7">
        <f t="shared" si="6"/>
        <v>89</v>
      </c>
      <c r="G46" s="7">
        <f t="shared" si="6"/>
        <v>79</v>
      </c>
      <c r="H46" s="8">
        <f t="shared" si="4"/>
        <v>11371044</v>
      </c>
      <c r="I46" s="9">
        <v>2</v>
      </c>
      <c r="J46" s="9">
        <v>2</v>
      </c>
      <c r="K46" s="9">
        <v>1</v>
      </c>
      <c r="L46" s="9">
        <v>2</v>
      </c>
      <c r="M46" s="9">
        <v>1</v>
      </c>
      <c r="N46" s="9">
        <v>0</v>
      </c>
      <c r="O46" s="9">
        <v>1</v>
      </c>
      <c r="P46" s="9">
        <v>2</v>
      </c>
      <c r="Q46" s="9">
        <v>2</v>
      </c>
      <c r="R46" s="9">
        <v>2</v>
      </c>
      <c r="S46" s="9">
        <v>2</v>
      </c>
      <c r="T46" s="10">
        <f t="shared" si="3"/>
        <v>17</v>
      </c>
    </row>
    <row r="47" spans="1:20" ht="30" customHeight="1" x14ac:dyDescent="0.25">
      <c r="A47" s="3" t="s">
        <v>11</v>
      </c>
      <c r="B47" s="4" t="str">
        <f t="shared" si="6"/>
        <v>ГБОУ СОШ №371</v>
      </c>
      <c r="C47" s="5">
        <f t="shared" si="6"/>
        <v>11371</v>
      </c>
      <c r="D47" s="5" t="str">
        <f t="shared" si="6"/>
        <v>СОШ с углуб.</v>
      </c>
      <c r="E47" s="11" t="str">
        <f t="shared" si="6"/>
        <v>5в</v>
      </c>
      <c r="F47" s="7">
        <f t="shared" si="6"/>
        <v>89</v>
      </c>
      <c r="G47" s="7">
        <f t="shared" si="6"/>
        <v>79</v>
      </c>
      <c r="H47" s="8">
        <f t="shared" si="4"/>
        <v>11371045</v>
      </c>
      <c r="I47" s="9">
        <v>2</v>
      </c>
      <c r="J47" s="9">
        <v>2</v>
      </c>
      <c r="K47" s="9">
        <v>1</v>
      </c>
      <c r="L47" s="9">
        <v>2</v>
      </c>
      <c r="M47" s="9">
        <v>1</v>
      </c>
      <c r="N47" s="9">
        <v>1</v>
      </c>
      <c r="O47" s="9">
        <v>1</v>
      </c>
      <c r="P47" s="9">
        <v>2</v>
      </c>
      <c r="Q47" s="9">
        <v>2</v>
      </c>
      <c r="R47" s="9">
        <v>2</v>
      </c>
      <c r="S47" s="9">
        <v>1</v>
      </c>
      <c r="T47" s="10">
        <f t="shared" si="3"/>
        <v>17</v>
      </c>
    </row>
    <row r="48" spans="1:20" ht="30" customHeight="1" x14ac:dyDescent="0.25">
      <c r="A48" s="3" t="s">
        <v>11</v>
      </c>
      <c r="B48" s="4" t="str">
        <f t="shared" si="6"/>
        <v>ГБОУ СОШ №371</v>
      </c>
      <c r="C48" s="5">
        <f t="shared" si="6"/>
        <v>11371</v>
      </c>
      <c r="D48" s="5" t="str">
        <f t="shared" si="6"/>
        <v>СОШ с углуб.</v>
      </c>
      <c r="E48" s="11" t="str">
        <f t="shared" si="6"/>
        <v>5в</v>
      </c>
      <c r="F48" s="7">
        <f t="shared" si="6"/>
        <v>89</v>
      </c>
      <c r="G48" s="7">
        <f t="shared" si="6"/>
        <v>79</v>
      </c>
      <c r="H48" s="8">
        <f t="shared" si="4"/>
        <v>11371046</v>
      </c>
      <c r="I48" s="9">
        <v>2</v>
      </c>
      <c r="J48" s="9">
        <v>1</v>
      </c>
      <c r="K48" s="9">
        <v>1</v>
      </c>
      <c r="L48" s="9">
        <v>2</v>
      </c>
      <c r="M48" s="9">
        <v>1</v>
      </c>
      <c r="N48" s="9">
        <v>1</v>
      </c>
      <c r="O48" s="9">
        <v>1</v>
      </c>
      <c r="P48" s="9">
        <v>1</v>
      </c>
      <c r="Q48" s="9">
        <v>2</v>
      </c>
      <c r="R48" s="9">
        <v>2</v>
      </c>
      <c r="S48" s="9">
        <v>1</v>
      </c>
      <c r="T48" s="10">
        <v>15</v>
      </c>
    </row>
    <row r="49" spans="1:20" ht="30" customHeight="1" x14ac:dyDescent="0.25">
      <c r="A49" s="3" t="s">
        <v>11</v>
      </c>
      <c r="B49" s="4" t="str">
        <f t="shared" si="6"/>
        <v>ГБОУ СОШ №371</v>
      </c>
      <c r="C49" s="5">
        <f t="shared" si="6"/>
        <v>11371</v>
      </c>
      <c r="D49" s="5" t="str">
        <f t="shared" si="6"/>
        <v>СОШ с углуб.</v>
      </c>
      <c r="E49" s="11" t="str">
        <f t="shared" si="6"/>
        <v>5в</v>
      </c>
      <c r="F49" s="7">
        <f t="shared" si="6"/>
        <v>89</v>
      </c>
      <c r="G49" s="7">
        <f t="shared" si="6"/>
        <v>79</v>
      </c>
      <c r="H49" s="8">
        <f t="shared" si="4"/>
        <v>11371047</v>
      </c>
      <c r="I49" s="9">
        <v>2</v>
      </c>
      <c r="J49" s="9">
        <v>2</v>
      </c>
      <c r="K49" s="9">
        <v>1</v>
      </c>
      <c r="L49" s="9">
        <v>2</v>
      </c>
      <c r="M49" s="9">
        <v>1</v>
      </c>
      <c r="N49" s="9">
        <v>1</v>
      </c>
      <c r="O49" s="9">
        <v>1</v>
      </c>
      <c r="P49" s="9">
        <v>2</v>
      </c>
      <c r="Q49" s="9">
        <v>2</v>
      </c>
      <c r="R49" s="9">
        <v>2</v>
      </c>
      <c r="S49" s="9">
        <v>2</v>
      </c>
      <c r="T49" s="10">
        <f t="shared" si="3"/>
        <v>18</v>
      </c>
    </row>
    <row r="50" spans="1:20" ht="30" customHeight="1" x14ac:dyDescent="0.25">
      <c r="A50" s="3" t="s">
        <v>11</v>
      </c>
      <c r="B50" s="4" t="str">
        <f t="shared" si="6"/>
        <v>ГБОУ СОШ №371</v>
      </c>
      <c r="C50" s="5">
        <f t="shared" si="6"/>
        <v>11371</v>
      </c>
      <c r="D50" s="5" t="str">
        <f t="shared" si="6"/>
        <v>СОШ с углуб.</v>
      </c>
      <c r="E50" s="11" t="str">
        <f t="shared" si="6"/>
        <v>5в</v>
      </c>
      <c r="F50" s="7">
        <f t="shared" si="6"/>
        <v>89</v>
      </c>
      <c r="G50" s="7">
        <f t="shared" si="6"/>
        <v>79</v>
      </c>
      <c r="H50" s="8">
        <f t="shared" si="4"/>
        <v>11371048</v>
      </c>
      <c r="I50" s="9">
        <v>1</v>
      </c>
      <c r="J50" s="9">
        <v>2</v>
      </c>
      <c r="K50" s="9">
        <v>1</v>
      </c>
      <c r="L50" s="9">
        <v>2</v>
      </c>
      <c r="M50" s="9">
        <v>1</v>
      </c>
      <c r="N50" s="9">
        <v>1</v>
      </c>
      <c r="O50" s="9">
        <v>1</v>
      </c>
      <c r="P50" s="9">
        <v>2</v>
      </c>
      <c r="Q50" s="9">
        <v>1</v>
      </c>
      <c r="R50" s="9">
        <v>2</v>
      </c>
      <c r="S50" s="9">
        <v>2</v>
      </c>
      <c r="T50" s="10">
        <f t="shared" si="3"/>
        <v>16</v>
      </c>
    </row>
    <row r="51" spans="1:20" ht="30" customHeight="1" x14ac:dyDescent="0.25">
      <c r="A51" s="3" t="s">
        <v>11</v>
      </c>
      <c r="B51" s="4" t="str">
        <f t="shared" si="6"/>
        <v>ГБОУ СОШ №371</v>
      </c>
      <c r="C51" s="5">
        <f t="shared" si="6"/>
        <v>11371</v>
      </c>
      <c r="D51" s="5" t="str">
        <f t="shared" si="6"/>
        <v>СОШ с углуб.</v>
      </c>
      <c r="E51" s="11" t="str">
        <f t="shared" si="6"/>
        <v>5в</v>
      </c>
      <c r="F51" s="7">
        <f t="shared" si="6"/>
        <v>89</v>
      </c>
      <c r="G51" s="7">
        <f t="shared" si="6"/>
        <v>79</v>
      </c>
      <c r="H51" s="8">
        <f t="shared" si="4"/>
        <v>11371049</v>
      </c>
      <c r="I51" s="9">
        <v>2</v>
      </c>
      <c r="J51" s="9">
        <v>2</v>
      </c>
      <c r="K51" s="9">
        <v>1</v>
      </c>
      <c r="L51" s="9">
        <v>2</v>
      </c>
      <c r="M51" s="9">
        <v>1</v>
      </c>
      <c r="N51" s="9">
        <v>1</v>
      </c>
      <c r="O51" s="9">
        <v>0</v>
      </c>
      <c r="P51" s="9">
        <v>2</v>
      </c>
      <c r="Q51" s="9">
        <v>2</v>
      </c>
      <c r="R51" s="9">
        <v>2</v>
      </c>
      <c r="S51" s="9">
        <v>2</v>
      </c>
      <c r="T51" s="10">
        <f t="shared" si="3"/>
        <v>17</v>
      </c>
    </row>
    <row r="52" spans="1:20" ht="30" customHeight="1" x14ac:dyDescent="0.25">
      <c r="A52" s="3" t="s">
        <v>11</v>
      </c>
      <c r="B52" s="4" t="str">
        <f t="shared" ref="B52:G67" si="7">B51</f>
        <v>ГБОУ СОШ №371</v>
      </c>
      <c r="C52" s="5">
        <f t="shared" si="7"/>
        <v>11371</v>
      </c>
      <c r="D52" s="5" t="str">
        <f t="shared" si="7"/>
        <v>СОШ с углуб.</v>
      </c>
      <c r="E52" s="11" t="str">
        <f t="shared" si="7"/>
        <v>5в</v>
      </c>
      <c r="F52" s="7">
        <f t="shared" si="7"/>
        <v>89</v>
      </c>
      <c r="G52" s="7">
        <f t="shared" si="7"/>
        <v>79</v>
      </c>
      <c r="H52" s="8">
        <f t="shared" si="4"/>
        <v>11371050</v>
      </c>
      <c r="I52" s="9">
        <v>2</v>
      </c>
      <c r="J52" s="9">
        <v>2</v>
      </c>
      <c r="K52" s="9">
        <v>1</v>
      </c>
      <c r="L52" s="9">
        <v>1</v>
      </c>
      <c r="M52" s="9">
        <v>2</v>
      </c>
      <c r="N52" s="9">
        <v>1</v>
      </c>
      <c r="O52" s="9">
        <v>1</v>
      </c>
      <c r="P52" s="9">
        <v>2</v>
      </c>
      <c r="Q52" s="9">
        <v>2</v>
      </c>
      <c r="R52" s="9">
        <v>0</v>
      </c>
      <c r="S52" s="9">
        <v>2</v>
      </c>
      <c r="T52" s="10">
        <f t="shared" si="3"/>
        <v>16</v>
      </c>
    </row>
    <row r="53" spans="1:20" ht="30" customHeight="1" x14ac:dyDescent="0.25">
      <c r="A53" s="3" t="s">
        <v>11</v>
      </c>
      <c r="B53" s="4" t="str">
        <f t="shared" si="7"/>
        <v>ГБОУ СОШ №371</v>
      </c>
      <c r="C53" s="5">
        <f t="shared" si="7"/>
        <v>11371</v>
      </c>
      <c r="D53" s="5" t="str">
        <f t="shared" si="7"/>
        <v>СОШ с углуб.</v>
      </c>
      <c r="E53" s="11" t="str">
        <f t="shared" si="7"/>
        <v>5в</v>
      </c>
      <c r="F53" s="7">
        <f t="shared" si="7"/>
        <v>89</v>
      </c>
      <c r="G53" s="7">
        <f t="shared" si="7"/>
        <v>79</v>
      </c>
      <c r="H53" s="8">
        <f t="shared" si="4"/>
        <v>11371051</v>
      </c>
      <c r="I53" s="9">
        <v>2</v>
      </c>
      <c r="J53" s="9">
        <v>2</v>
      </c>
      <c r="K53" s="9">
        <v>1</v>
      </c>
      <c r="L53" s="9">
        <v>2</v>
      </c>
      <c r="M53" s="9">
        <v>2</v>
      </c>
      <c r="N53" s="9">
        <v>1</v>
      </c>
      <c r="O53" s="9">
        <v>1</v>
      </c>
      <c r="P53" s="9">
        <v>2</v>
      </c>
      <c r="Q53" s="9">
        <v>2</v>
      </c>
      <c r="R53" s="9">
        <v>2</v>
      </c>
      <c r="S53" s="9">
        <v>2</v>
      </c>
      <c r="T53" s="10">
        <f t="shared" si="3"/>
        <v>19</v>
      </c>
    </row>
    <row r="54" spans="1:20" ht="30" customHeight="1" x14ac:dyDescent="0.25">
      <c r="A54" s="3" t="s">
        <v>11</v>
      </c>
      <c r="B54" s="4" t="str">
        <f t="shared" si="7"/>
        <v>ГБОУ СОШ №371</v>
      </c>
      <c r="C54" s="5">
        <f t="shared" si="7"/>
        <v>11371</v>
      </c>
      <c r="D54" s="5" t="str">
        <f t="shared" si="7"/>
        <v>СОШ с углуб.</v>
      </c>
      <c r="E54" s="11" t="str">
        <f t="shared" si="7"/>
        <v>5в</v>
      </c>
      <c r="F54" s="7">
        <f t="shared" si="7"/>
        <v>89</v>
      </c>
      <c r="G54" s="7">
        <f t="shared" si="7"/>
        <v>79</v>
      </c>
      <c r="H54" s="8">
        <f t="shared" si="4"/>
        <v>11371052</v>
      </c>
      <c r="I54" s="9">
        <v>0</v>
      </c>
      <c r="J54" s="9">
        <v>0</v>
      </c>
      <c r="K54" s="9">
        <v>1</v>
      </c>
      <c r="L54" s="9">
        <v>1</v>
      </c>
      <c r="M54" s="9">
        <v>1</v>
      </c>
      <c r="N54" s="9">
        <v>1</v>
      </c>
      <c r="O54" s="9">
        <v>1</v>
      </c>
      <c r="P54" s="9">
        <v>2</v>
      </c>
      <c r="Q54" s="9">
        <v>2</v>
      </c>
      <c r="R54" s="9">
        <v>2</v>
      </c>
      <c r="S54" s="9">
        <v>2</v>
      </c>
      <c r="T54" s="10">
        <f t="shared" si="3"/>
        <v>13</v>
      </c>
    </row>
    <row r="55" spans="1:20" ht="30" customHeight="1" x14ac:dyDescent="0.25">
      <c r="A55" s="3" t="s">
        <v>11</v>
      </c>
      <c r="B55" s="4" t="str">
        <f t="shared" si="7"/>
        <v>ГБОУ СОШ №371</v>
      </c>
      <c r="C55" s="5">
        <f t="shared" si="7"/>
        <v>11371</v>
      </c>
      <c r="D55" s="5" t="str">
        <f t="shared" si="7"/>
        <v>СОШ с углуб.</v>
      </c>
      <c r="E55" s="11" t="str">
        <f t="shared" si="7"/>
        <v>5в</v>
      </c>
      <c r="F55" s="7">
        <f t="shared" si="7"/>
        <v>89</v>
      </c>
      <c r="G55" s="7">
        <f t="shared" si="7"/>
        <v>79</v>
      </c>
      <c r="H55" s="8">
        <f t="shared" si="4"/>
        <v>11371053</v>
      </c>
      <c r="I55" s="9">
        <v>2</v>
      </c>
      <c r="J55" s="9">
        <v>2</v>
      </c>
      <c r="K55" s="9">
        <v>1</v>
      </c>
      <c r="L55" s="9">
        <v>2</v>
      </c>
      <c r="M55" s="9">
        <v>1</v>
      </c>
      <c r="N55" s="9">
        <v>1</v>
      </c>
      <c r="O55" s="9">
        <v>1</v>
      </c>
      <c r="P55" s="9">
        <v>1</v>
      </c>
      <c r="Q55" s="9">
        <v>2</v>
      </c>
      <c r="R55" s="9">
        <v>2</v>
      </c>
      <c r="S55" s="9">
        <v>2</v>
      </c>
      <c r="T55" s="10">
        <f t="shared" si="3"/>
        <v>17</v>
      </c>
    </row>
    <row r="56" spans="1:20" ht="30" customHeight="1" x14ac:dyDescent="0.25">
      <c r="A56" s="3" t="s">
        <v>11</v>
      </c>
      <c r="B56" s="4" t="str">
        <f t="shared" si="7"/>
        <v>ГБОУ СОШ №371</v>
      </c>
      <c r="C56" s="5">
        <f t="shared" si="7"/>
        <v>11371</v>
      </c>
      <c r="D56" s="5" t="str">
        <f t="shared" si="7"/>
        <v>СОШ с углуб.</v>
      </c>
      <c r="E56" s="11" t="str">
        <f t="shared" si="7"/>
        <v>5в</v>
      </c>
      <c r="F56" s="7">
        <f t="shared" si="7"/>
        <v>89</v>
      </c>
      <c r="G56" s="7">
        <f t="shared" si="7"/>
        <v>79</v>
      </c>
      <c r="H56" s="8">
        <f t="shared" si="4"/>
        <v>11371054</v>
      </c>
      <c r="I56" s="9">
        <v>1</v>
      </c>
      <c r="J56" s="9">
        <v>1</v>
      </c>
      <c r="K56" s="9">
        <v>0</v>
      </c>
      <c r="L56" s="9">
        <v>2</v>
      </c>
      <c r="M56" s="9">
        <v>2</v>
      </c>
      <c r="N56" s="9">
        <v>0</v>
      </c>
      <c r="O56" s="9">
        <v>0</v>
      </c>
      <c r="P56" s="9">
        <v>1</v>
      </c>
      <c r="Q56" s="9">
        <v>2</v>
      </c>
      <c r="R56" s="9">
        <v>1</v>
      </c>
      <c r="S56" s="9">
        <v>2</v>
      </c>
      <c r="T56" s="10">
        <f t="shared" si="3"/>
        <v>12</v>
      </c>
    </row>
    <row r="57" spans="1:20" ht="30" customHeight="1" x14ac:dyDescent="0.25">
      <c r="A57" s="3" t="s">
        <v>11</v>
      </c>
      <c r="B57" s="4" t="str">
        <f t="shared" si="7"/>
        <v>ГБОУ СОШ №371</v>
      </c>
      <c r="C57" s="5">
        <f t="shared" si="7"/>
        <v>11371</v>
      </c>
      <c r="D57" s="5" t="str">
        <f t="shared" si="7"/>
        <v>СОШ с углуб.</v>
      </c>
      <c r="E57" s="11" t="str">
        <f t="shared" si="7"/>
        <v>5в</v>
      </c>
      <c r="F57" s="7">
        <f t="shared" si="7"/>
        <v>89</v>
      </c>
      <c r="G57" s="7">
        <f t="shared" si="7"/>
        <v>79</v>
      </c>
      <c r="H57" s="8">
        <f t="shared" si="4"/>
        <v>11371055</v>
      </c>
      <c r="I57" s="9">
        <v>0</v>
      </c>
      <c r="J57" s="9">
        <v>2</v>
      </c>
      <c r="K57" s="9">
        <v>1</v>
      </c>
      <c r="L57" s="9">
        <v>2</v>
      </c>
      <c r="M57" s="9">
        <v>1</v>
      </c>
      <c r="N57" s="9">
        <v>1</v>
      </c>
      <c r="O57" s="9">
        <v>1</v>
      </c>
      <c r="P57" s="9">
        <v>2</v>
      </c>
      <c r="Q57" s="9">
        <v>0</v>
      </c>
      <c r="R57" s="9">
        <v>2</v>
      </c>
      <c r="S57" s="9">
        <v>1</v>
      </c>
      <c r="T57" s="10">
        <f t="shared" si="3"/>
        <v>13</v>
      </c>
    </row>
    <row r="58" spans="1:20" ht="30" customHeight="1" x14ac:dyDescent="0.25">
      <c r="A58" s="3" t="s">
        <v>11</v>
      </c>
      <c r="B58" s="4" t="str">
        <f t="shared" si="7"/>
        <v>ГБОУ СОШ №371</v>
      </c>
      <c r="C58" s="5">
        <f t="shared" si="7"/>
        <v>11371</v>
      </c>
      <c r="D58" s="5" t="str">
        <f t="shared" si="7"/>
        <v>СОШ с углуб.</v>
      </c>
      <c r="E58" s="11" t="str">
        <f t="shared" si="7"/>
        <v>5в</v>
      </c>
      <c r="F58" s="7">
        <f t="shared" si="7"/>
        <v>89</v>
      </c>
      <c r="G58" s="7">
        <f t="shared" si="7"/>
        <v>79</v>
      </c>
      <c r="H58" s="8">
        <f t="shared" si="4"/>
        <v>11371056</v>
      </c>
      <c r="I58" s="9">
        <v>2</v>
      </c>
      <c r="J58" s="9">
        <v>2</v>
      </c>
      <c r="K58" s="9">
        <v>1</v>
      </c>
      <c r="L58" s="9">
        <v>1</v>
      </c>
      <c r="M58" s="9">
        <v>1</v>
      </c>
      <c r="N58" s="9">
        <v>0</v>
      </c>
      <c r="O58" s="9">
        <v>0</v>
      </c>
      <c r="P58" s="9">
        <v>2</v>
      </c>
      <c r="Q58" s="9">
        <v>2</v>
      </c>
      <c r="R58" s="9">
        <v>2</v>
      </c>
      <c r="S58" s="9">
        <v>2</v>
      </c>
      <c r="T58" s="10">
        <v>15</v>
      </c>
    </row>
    <row r="59" spans="1:20" ht="30" customHeight="1" x14ac:dyDescent="0.25">
      <c r="A59" s="3" t="s">
        <v>11</v>
      </c>
      <c r="B59" s="4" t="str">
        <f t="shared" si="7"/>
        <v>ГБОУ СОШ №371</v>
      </c>
      <c r="C59" s="5">
        <f t="shared" si="7"/>
        <v>11371</v>
      </c>
      <c r="D59" s="5" t="str">
        <f t="shared" si="7"/>
        <v>СОШ с углуб.</v>
      </c>
      <c r="E59" s="11" t="str">
        <f t="shared" si="7"/>
        <v>5в</v>
      </c>
      <c r="F59" s="7">
        <f t="shared" si="7"/>
        <v>89</v>
      </c>
      <c r="G59" s="7">
        <f t="shared" si="7"/>
        <v>79</v>
      </c>
      <c r="H59" s="8">
        <f t="shared" si="4"/>
        <v>11371057</v>
      </c>
      <c r="I59" s="9">
        <v>2</v>
      </c>
      <c r="J59" s="9">
        <v>2</v>
      </c>
      <c r="K59" s="9">
        <v>1</v>
      </c>
      <c r="L59" s="9">
        <v>2</v>
      </c>
      <c r="M59" s="9">
        <v>1</v>
      </c>
      <c r="N59" s="9">
        <v>1</v>
      </c>
      <c r="O59" s="9">
        <v>1</v>
      </c>
      <c r="P59" s="9">
        <v>1</v>
      </c>
      <c r="Q59" s="9">
        <v>1</v>
      </c>
      <c r="R59" s="9">
        <v>2</v>
      </c>
      <c r="S59" s="9">
        <v>1</v>
      </c>
      <c r="T59" s="10">
        <f t="shared" si="3"/>
        <v>15</v>
      </c>
    </row>
    <row r="60" spans="1:20" ht="30" customHeight="1" x14ac:dyDescent="0.25">
      <c r="A60" s="3" t="s">
        <v>11</v>
      </c>
      <c r="B60" s="4" t="str">
        <f t="shared" si="7"/>
        <v>ГБОУ СОШ №371</v>
      </c>
      <c r="C60" s="5">
        <f t="shared" si="7"/>
        <v>11371</v>
      </c>
      <c r="D60" s="5" t="str">
        <f t="shared" si="7"/>
        <v>СОШ с углуб.</v>
      </c>
      <c r="E60" s="11" t="str">
        <f t="shared" si="7"/>
        <v>5в</v>
      </c>
      <c r="F60" s="7">
        <f t="shared" si="7"/>
        <v>89</v>
      </c>
      <c r="G60" s="7">
        <f t="shared" si="7"/>
        <v>79</v>
      </c>
      <c r="H60" s="8">
        <f t="shared" si="4"/>
        <v>11371058</v>
      </c>
      <c r="I60" s="9">
        <v>2</v>
      </c>
      <c r="J60" s="9">
        <v>2</v>
      </c>
      <c r="K60" s="9">
        <v>1</v>
      </c>
      <c r="L60" s="9">
        <v>2</v>
      </c>
      <c r="M60" s="9">
        <v>2</v>
      </c>
      <c r="N60" s="9">
        <v>1</v>
      </c>
      <c r="O60" s="9">
        <v>1</v>
      </c>
      <c r="P60" s="9">
        <v>2</v>
      </c>
      <c r="Q60" s="9">
        <v>2</v>
      </c>
      <c r="R60" s="9">
        <v>2</v>
      </c>
      <c r="S60" s="9">
        <v>2</v>
      </c>
      <c r="T60" s="10">
        <f t="shared" si="3"/>
        <v>19</v>
      </c>
    </row>
    <row r="61" spans="1:20" ht="30" customHeight="1" x14ac:dyDescent="0.25">
      <c r="A61" s="3" t="s">
        <v>11</v>
      </c>
      <c r="B61" s="4" t="str">
        <f t="shared" si="7"/>
        <v>ГБОУ СОШ №371</v>
      </c>
      <c r="C61" s="5">
        <f t="shared" si="7"/>
        <v>11371</v>
      </c>
      <c r="D61" s="5" t="str">
        <f t="shared" si="7"/>
        <v>СОШ с углуб.</v>
      </c>
      <c r="E61" s="11" t="str">
        <f t="shared" si="7"/>
        <v>5в</v>
      </c>
      <c r="F61" s="7">
        <f t="shared" si="7"/>
        <v>89</v>
      </c>
      <c r="G61" s="7">
        <f t="shared" si="7"/>
        <v>79</v>
      </c>
      <c r="H61" s="8">
        <f t="shared" si="4"/>
        <v>11371059</v>
      </c>
      <c r="I61" s="9">
        <v>2</v>
      </c>
      <c r="J61" s="9">
        <v>1</v>
      </c>
      <c r="K61" s="9">
        <v>1</v>
      </c>
      <c r="L61" s="9">
        <v>2</v>
      </c>
      <c r="M61" s="9">
        <v>2</v>
      </c>
      <c r="N61" s="9">
        <v>1</v>
      </c>
      <c r="O61" s="9">
        <v>0</v>
      </c>
      <c r="P61" s="9">
        <v>2</v>
      </c>
      <c r="Q61" s="9">
        <v>2</v>
      </c>
      <c r="R61" s="9">
        <v>2</v>
      </c>
      <c r="S61" s="9">
        <v>2</v>
      </c>
      <c r="T61" s="10">
        <f t="shared" si="3"/>
        <v>17</v>
      </c>
    </row>
    <row r="62" spans="1:20" ht="30" customHeight="1" x14ac:dyDescent="0.25">
      <c r="A62" s="3" t="s">
        <v>11</v>
      </c>
      <c r="B62" s="4" t="str">
        <f t="shared" si="7"/>
        <v>ГБОУ СОШ №371</v>
      </c>
      <c r="C62" s="5">
        <f t="shared" si="7"/>
        <v>11371</v>
      </c>
      <c r="D62" s="5" t="str">
        <f t="shared" si="7"/>
        <v>СОШ с углуб.</v>
      </c>
      <c r="E62" s="11" t="str">
        <f t="shared" si="7"/>
        <v>5в</v>
      </c>
      <c r="F62" s="7">
        <f t="shared" si="7"/>
        <v>89</v>
      </c>
      <c r="G62" s="7">
        <f t="shared" si="7"/>
        <v>79</v>
      </c>
      <c r="H62" s="8">
        <f t="shared" si="4"/>
        <v>11371060</v>
      </c>
      <c r="I62" s="9">
        <v>1</v>
      </c>
      <c r="J62" s="9">
        <v>1</v>
      </c>
      <c r="K62" s="9">
        <v>1</v>
      </c>
      <c r="L62" s="9">
        <v>2</v>
      </c>
      <c r="M62" s="9">
        <v>1</v>
      </c>
      <c r="N62" s="9">
        <v>1</v>
      </c>
      <c r="O62" s="9">
        <v>0</v>
      </c>
      <c r="P62" s="9">
        <v>2</v>
      </c>
      <c r="Q62" s="9">
        <v>2</v>
      </c>
      <c r="R62" s="9">
        <v>2</v>
      </c>
      <c r="S62" s="9">
        <v>2</v>
      </c>
      <c r="T62" s="10">
        <f t="shared" si="3"/>
        <v>15</v>
      </c>
    </row>
    <row r="63" spans="1:20" ht="30" customHeight="1" x14ac:dyDescent="0.25">
      <c r="A63" s="3" t="s">
        <v>11</v>
      </c>
      <c r="B63" s="4" t="str">
        <f t="shared" si="7"/>
        <v>ГБОУ СОШ №371</v>
      </c>
      <c r="C63" s="5">
        <f t="shared" si="7"/>
        <v>11371</v>
      </c>
      <c r="D63" s="5" t="str">
        <f t="shared" si="7"/>
        <v>СОШ с углуб.</v>
      </c>
      <c r="E63" s="11" t="str">
        <f t="shared" si="7"/>
        <v>5в</v>
      </c>
      <c r="F63" s="7">
        <f t="shared" si="7"/>
        <v>89</v>
      </c>
      <c r="G63" s="7">
        <f t="shared" si="7"/>
        <v>79</v>
      </c>
      <c r="H63" s="8">
        <f t="shared" si="4"/>
        <v>11371061</v>
      </c>
      <c r="I63" s="9">
        <v>1</v>
      </c>
      <c r="J63" s="9">
        <v>0</v>
      </c>
      <c r="K63" s="9">
        <v>1</v>
      </c>
      <c r="L63" s="9">
        <v>2</v>
      </c>
      <c r="M63" s="9">
        <v>1</v>
      </c>
      <c r="N63" s="9">
        <v>1</v>
      </c>
      <c r="O63" s="9">
        <v>0</v>
      </c>
      <c r="P63" s="9">
        <v>2</v>
      </c>
      <c r="Q63" s="9">
        <v>2</v>
      </c>
      <c r="R63" s="9">
        <v>2</v>
      </c>
      <c r="S63" s="9">
        <v>2</v>
      </c>
      <c r="T63" s="10">
        <f t="shared" si="3"/>
        <v>14</v>
      </c>
    </row>
    <row r="64" spans="1:20" ht="30" customHeight="1" x14ac:dyDescent="0.25">
      <c r="A64" s="3" t="s">
        <v>11</v>
      </c>
      <c r="B64" s="4" t="str">
        <f t="shared" si="7"/>
        <v>ГБОУ СОШ №371</v>
      </c>
      <c r="C64" s="5">
        <f t="shared" si="7"/>
        <v>11371</v>
      </c>
      <c r="D64" s="5" t="str">
        <f t="shared" si="7"/>
        <v>СОШ с углуб.</v>
      </c>
      <c r="E64" s="11" t="str">
        <f t="shared" si="7"/>
        <v>5в</v>
      </c>
      <c r="F64" s="7">
        <f t="shared" si="7"/>
        <v>89</v>
      </c>
      <c r="G64" s="7">
        <f t="shared" si="7"/>
        <v>79</v>
      </c>
      <c r="H64" s="8">
        <f t="shared" si="4"/>
        <v>11371062</v>
      </c>
      <c r="I64" s="9">
        <v>1</v>
      </c>
      <c r="J64" s="9">
        <v>2</v>
      </c>
      <c r="K64" s="9">
        <v>1</v>
      </c>
      <c r="L64" s="9">
        <v>2</v>
      </c>
      <c r="M64" s="9">
        <v>2</v>
      </c>
      <c r="N64" s="9">
        <v>1</v>
      </c>
      <c r="O64" s="9">
        <v>1</v>
      </c>
      <c r="P64" s="9">
        <v>2</v>
      </c>
      <c r="Q64" s="9">
        <v>2</v>
      </c>
      <c r="R64" s="9">
        <v>2</v>
      </c>
      <c r="S64" s="9">
        <v>2</v>
      </c>
      <c r="T64" s="10">
        <f t="shared" si="3"/>
        <v>18</v>
      </c>
    </row>
    <row r="65" spans="1:20" ht="30" customHeight="1" x14ac:dyDescent="0.25">
      <c r="A65" s="3" t="s">
        <v>11</v>
      </c>
      <c r="B65" s="4" t="str">
        <f t="shared" si="7"/>
        <v>ГБОУ СОШ №371</v>
      </c>
      <c r="C65" s="5">
        <f t="shared" si="7"/>
        <v>11371</v>
      </c>
      <c r="D65" s="5" t="str">
        <f t="shared" si="7"/>
        <v>СОШ с углуб.</v>
      </c>
      <c r="E65" s="13" t="s">
        <v>30</v>
      </c>
      <c r="F65" s="7">
        <f t="shared" si="7"/>
        <v>89</v>
      </c>
      <c r="G65" s="7">
        <f t="shared" si="7"/>
        <v>79</v>
      </c>
      <c r="H65" s="8">
        <f t="shared" si="4"/>
        <v>11371063</v>
      </c>
      <c r="I65" s="9">
        <v>1</v>
      </c>
      <c r="J65" s="9">
        <v>1</v>
      </c>
      <c r="K65" s="9">
        <v>1</v>
      </c>
      <c r="L65" s="9">
        <v>2</v>
      </c>
      <c r="M65" s="9">
        <v>1</v>
      </c>
      <c r="N65" s="9">
        <v>0</v>
      </c>
      <c r="O65" s="9">
        <v>1</v>
      </c>
      <c r="P65" s="9">
        <v>1</v>
      </c>
      <c r="Q65" s="9">
        <v>2</v>
      </c>
      <c r="R65" s="9">
        <v>2</v>
      </c>
      <c r="S65" s="9">
        <v>1</v>
      </c>
      <c r="T65" s="10">
        <f t="shared" si="3"/>
        <v>13</v>
      </c>
    </row>
    <row r="66" spans="1:20" ht="30" customHeight="1" x14ac:dyDescent="0.25">
      <c r="A66" s="3" t="s">
        <v>11</v>
      </c>
      <c r="B66" s="4" t="str">
        <f t="shared" si="7"/>
        <v>ГБОУ СОШ №371</v>
      </c>
      <c r="C66" s="5">
        <f t="shared" si="7"/>
        <v>11371</v>
      </c>
      <c r="D66" s="5" t="str">
        <f t="shared" si="7"/>
        <v>СОШ с углуб.</v>
      </c>
      <c r="E66" s="11" t="str">
        <f t="shared" si="7"/>
        <v>5г</v>
      </c>
      <c r="F66" s="7">
        <f t="shared" si="7"/>
        <v>89</v>
      </c>
      <c r="G66" s="7">
        <f t="shared" si="7"/>
        <v>79</v>
      </c>
      <c r="H66" s="8">
        <f t="shared" si="4"/>
        <v>11371064</v>
      </c>
      <c r="I66" s="9">
        <v>1</v>
      </c>
      <c r="J66" s="9">
        <v>2</v>
      </c>
      <c r="K66" s="9">
        <v>1</v>
      </c>
      <c r="L66" s="9">
        <v>2</v>
      </c>
      <c r="M66" s="9">
        <v>1</v>
      </c>
      <c r="N66" s="9">
        <v>0</v>
      </c>
      <c r="O66" s="9">
        <v>1</v>
      </c>
      <c r="P66" s="9">
        <v>1</v>
      </c>
      <c r="Q66" s="9">
        <v>1</v>
      </c>
      <c r="R66" s="9">
        <v>2</v>
      </c>
      <c r="S66" s="9">
        <v>1</v>
      </c>
      <c r="T66" s="10">
        <f t="shared" si="3"/>
        <v>13</v>
      </c>
    </row>
    <row r="67" spans="1:20" ht="30" customHeight="1" x14ac:dyDescent="0.25">
      <c r="A67" s="3" t="s">
        <v>11</v>
      </c>
      <c r="B67" s="4" t="str">
        <f t="shared" si="7"/>
        <v>ГБОУ СОШ №371</v>
      </c>
      <c r="C67" s="5">
        <f t="shared" si="7"/>
        <v>11371</v>
      </c>
      <c r="D67" s="5" t="str">
        <f t="shared" si="7"/>
        <v>СОШ с углуб.</v>
      </c>
      <c r="E67" s="11" t="str">
        <f t="shared" si="7"/>
        <v>5г</v>
      </c>
      <c r="F67" s="7">
        <f t="shared" si="7"/>
        <v>89</v>
      </c>
      <c r="G67" s="7">
        <f t="shared" si="7"/>
        <v>79</v>
      </c>
      <c r="H67" s="8">
        <f t="shared" si="4"/>
        <v>11371065</v>
      </c>
      <c r="I67" s="9">
        <v>1</v>
      </c>
      <c r="J67" s="9">
        <v>2</v>
      </c>
      <c r="K67" s="9">
        <v>1</v>
      </c>
      <c r="L67" s="9">
        <v>2</v>
      </c>
      <c r="M67" s="9">
        <v>1</v>
      </c>
      <c r="N67" s="9">
        <v>1</v>
      </c>
      <c r="O67" s="9">
        <v>0</v>
      </c>
      <c r="P67" s="9">
        <v>2</v>
      </c>
      <c r="Q67" s="9">
        <v>0</v>
      </c>
      <c r="R67" s="9">
        <v>2</v>
      </c>
      <c r="S67" s="9">
        <v>2</v>
      </c>
      <c r="T67" s="10">
        <f t="shared" si="3"/>
        <v>14</v>
      </c>
    </row>
    <row r="68" spans="1:20" ht="30" customHeight="1" x14ac:dyDescent="0.25">
      <c r="A68" s="3" t="s">
        <v>11</v>
      </c>
      <c r="B68" s="4" t="str">
        <f t="shared" ref="B68:G81" si="8">B67</f>
        <v>ГБОУ СОШ №371</v>
      </c>
      <c r="C68" s="5">
        <f t="shared" si="8"/>
        <v>11371</v>
      </c>
      <c r="D68" s="5" t="str">
        <f t="shared" si="8"/>
        <v>СОШ с углуб.</v>
      </c>
      <c r="E68" s="11" t="str">
        <f t="shared" si="8"/>
        <v>5г</v>
      </c>
      <c r="F68" s="7">
        <f t="shared" si="8"/>
        <v>89</v>
      </c>
      <c r="G68" s="7">
        <f t="shared" si="8"/>
        <v>79</v>
      </c>
      <c r="H68" s="8">
        <f t="shared" si="4"/>
        <v>11371066</v>
      </c>
      <c r="I68" s="9">
        <v>1</v>
      </c>
      <c r="J68" s="9">
        <v>2</v>
      </c>
      <c r="K68" s="9">
        <v>1</v>
      </c>
      <c r="L68" s="9">
        <v>2</v>
      </c>
      <c r="M68" s="9">
        <v>0</v>
      </c>
      <c r="N68" s="9">
        <v>0</v>
      </c>
      <c r="O68" s="9">
        <v>0</v>
      </c>
      <c r="P68" s="9">
        <v>2</v>
      </c>
      <c r="Q68" s="9">
        <v>2</v>
      </c>
      <c r="R68" s="9">
        <v>0</v>
      </c>
      <c r="S68" s="9">
        <v>2</v>
      </c>
      <c r="T68" s="10">
        <f t="shared" ref="T68:T81" si="9">IF(COUNTBLANK(I68:S68)&gt;=1,"Не писал",SUM(I68:S68))</f>
        <v>12</v>
      </c>
    </row>
    <row r="69" spans="1:20" ht="30" customHeight="1" x14ac:dyDescent="0.25">
      <c r="A69" s="3" t="s">
        <v>11</v>
      </c>
      <c r="B69" s="4" t="str">
        <f t="shared" si="8"/>
        <v>ГБОУ СОШ №371</v>
      </c>
      <c r="C69" s="5">
        <f t="shared" si="8"/>
        <v>11371</v>
      </c>
      <c r="D69" s="5" t="str">
        <f t="shared" si="8"/>
        <v>СОШ с углуб.</v>
      </c>
      <c r="E69" s="11" t="str">
        <f t="shared" si="8"/>
        <v>5г</v>
      </c>
      <c r="F69" s="7">
        <f t="shared" si="8"/>
        <v>89</v>
      </c>
      <c r="G69" s="7">
        <f t="shared" si="8"/>
        <v>79</v>
      </c>
      <c r="H69" s="8">
        <f t="shared" ref="H69:H81" si="10">H68+1</f>
        <v>11371067</v>
      </c>
      <c r="I69" s="9">
        <v>2</v>
      </c>
      <c r="J69" s="9">
        <v>2</v>
      </c>
      <c r="K69" s="9">
        <v>1</v>
      </c>
      <c r="L69" s="9">
        <v>2</v>
      </c>
      <c r="M69" s="9">
        <v>1</v>
      </c>
      <c r="N69" s="9">
        <v>1</v>
      </c>
      <c r="O69" s="9">
        <v>1</v>
      </c>
      <c r="P69" s="9">
        <v>2</v>
      </c>
      <c r="Q69" s="9">
        <v>1</v>
      </c>
      <c r="R69" s="9">
        <v>1</v>
      </c>
      <c r="S69" s="9">
        <v>2</v>
      </c>
      <c r="T69" s="10">
        <f t="shared" si="9"/>
        <v>16</v>
      </c>
    </row>
    <row r="70" spans="1:20" ht="30" customHeight="1" x14ac:dyDescent="0.25">
      <c r="A70" s="3" t="s">
        <v>11</v>
      </c>
      <c r="B70" s="4" t="str">
        <f t="shared" si="8"/>
        <v>ГБОУ СОШ №371</v>
      </c>
      <c r="C70" s="5">
        <f t="shared" si="8"/>
        <v>11371</v>
      </c>
      <c r="D70" s="5" t="str">
        <f t="shared" si="8"/>
        <v>СОШ с углуб.</v>
      </c>
      <c r="E70" s="11" t="str">
        <f t="shared" si="8"/>
        <v>5г</v>
      </c>
      <c r="F70" s="7">
        <f t="shared" si="8"/>
        <v>89</v>
      </c>
      <c r="G70" s="7">
        <f t="shared" si="8"/>
        <v>79</v>
      </c>
      <c r="H70" s="8">
        <f t="shared" si="10"/>
        <v>11371068</v>
      </c>
      <c r="I70" s="9">
        <v>1</v>
      </c>
      <c r="J70" s="9">
        <v>2</v>
      </c>
      <c r="K70" s="9">
        <v>1</v>
      </c>
      <c r="L70" s="9">
        <v>2</v>
      </c>
      <c r="M70" s="9">
        <v>2</v>
      </c>
      <c r="N70" s="9">
        <v>1</v>
      </c>
      <c r="O70" s="9">
        <v>1</v>
      </c>
      <c r="P70" s="9">
        <v>2</v>
      </c>
      <c r="Q70" s="9">
        <v>2</v>
      </c>
      <c r="R70" s="9">
        <v>1</v>
      </c>
      <c r="S70" s="9">
        <v>2</v>
      </c>
      <c r="T70" s="10">
        <f t="shared" si="9"/>
        <v>17</v>
      </c>
    </row>
    <row r="71" spans="1:20" ht="30" customHeight="1" x14ac:dyDescent="0.25">
      <c r="A71" s="3" t="s">
        <v>11</v>
      </c>
      <c r="B71" s="4" t="str">
        <f t="shared" si="8"/>
        <v>ГБОУ СОШ №371</v>
      </c>
      <c r="C71" s="5">
        <f t="shared" si="8"/>
        <v>11371</v>
      </c>
      <c r="D71" s="5" t="str">
        <f t="shared" si="8"/>
        <v>СОШ с углуб.</v>
      </c>
      <c r="E71" s="11" t="str">
        <f t="shared" si="8"/>
        <v>5г</v>
      </c>
      <c r="F71" s="7">
        <f t="shared" si="8"/>
        <v>89</v>
      </c>
      <c r="G71" s="7">
        <f t="shared" si="8"/>
        <v>79</v>
      </c>
      <c r="H71" s="8">
        <f t="shared" si="10"/>
        <v>11371069</v>
      </c>
      <c r="I71" s="9">
        <v>1</v>
      </c>
      <c r="J71" s="9">
        <v>2</v>
      </c>
      <c r="K71" s="9">
        <v>1</v>
      </c>
      <c r="L71" s="9">
        <v>2</v>
      </c>
      <c r="M71" s="9">
        <v>2</v>
      </c>
      <c r="N71" s="9">
        <v>1</v>
      </c>
      <c r="O71" s="9">
        <v>1</v>
      </c>
      <c r="P71" s="9">
        <v>1</v>
      </c>
      <c r="Q71" s="9">
        <v>2</v>
      </c>
      <c r="R71" s="9">
        <v>2</v>
      </c>
      <c r="S71" s="9">
        <v>2</v>
      </c>
      <c r="T71" s="10">
        <f t="shared" si="9"/>
        <v>17</v>
      </c>
    </row>
    <row r="72" spans="1:20" ht="30" customHeight="1" x14ac:dyDescent="0.25">
      <c r="A72" s="3" t="s">
        <v>11</v>
      </c>
      <c r="B72" s="4" t="str">
        <f t="shared" si="8"/>
        <v>ГБОУ СОШ №371</v>
      </c>
      <c r="C72" s="5">
        <f t="shared" si="8"/>
        <v>11371</v>
      </c>
      <c r="D72" s="5" t="str">
        <f t="shared" si="8"/>
        <v>СОШ с углуб.</v>
      </c>
      <c r="E72" s="11" t="str">
        <f t="shared" si="8"/>
        <v>5г</v>
      </c>
      <c r="F72" s="7">
        <f t="shared" si="8"/>
        <v>89</v>
      </c>
      <c r="G72" s="7">
        <f t="shared" si="8"/>
        <v>79</v>
      </c>
      <c r="H72" s="8">
        <f t="shared" si="10"/>
        <v>11371070</v>
      </c>
      <c r="I72" s="9">
        <v>1</v>
      </c>
      <c r="J72" s="9">
        <v>0</v>
      </c>
      <c r="K72" s="9">
        <v>1</v>
      </c>
      <c r="L72" s="9">
        <v>2</v>
      </c>
      <c r="M72" s="9">
        <v>1</v>
      </c>
      <c r="N72" s="9">
        <v>1</v>
      </c>
      <c r="O72" s="9">
        <v>0</v>
      </c>
      <c r="P72" s="9">
        <v>2</v>
      </c>
      <c r="Q72" s="9">
        <v>1</v>
      </c>
      <c r="R72" s="9">
        <v>1</v>
      </c>
      <c r="S72" s="9">
        <v>2</v>
      </c>
      <c r="T72" s="10">
        <f t="shared" si="9"/>
        <v>12</v>
      </c>
    </row>
    <row r="73" spans="1:20" ht="30" customHeight="1" x14ac:dyDescent="0.25">
      <c r="A73" s="3" t="s">
        <v>11</v>
      </c>
      <c r="B73" s="4" t="str">
        <f t="shared" si="8"/>
        <v>ГБОУ СОШ №371</v>
      </c>
      <c r="C73" s="5">
        <f t="shared" si="8"/>
        <v>11371</v>
      </c>
      <c r="D73" s="5" t="str">
        <f t="shared" si="8"/>
        <v>СОШ с углуб.</v>
      </c>
      <c r="E73" s="11" t="str">
        <f t="shared" si="8"/>
        <v>5г</v>
      </c>
      <c r="F73" s="7">
        <f t="shared" si="8"/>
        <v>89</v>
      </c>
      <c r="G73" s="7">
        <f t="shared" si="8"/>
        <v>79</v>
      </c>
      <c r="H73" s="8">
        <f t="shared" si="10"/>
        <v>11371071</v>
      </c>
      <c r="I73" s="9">
        <v>2</v>
      </c>
      <c r="J73" s="9">
        <v>2</v>
      </c>
      <c r="K73" s="9">
        <v>1</v>
      </c>
      <c r="L73" s="9">
        <v>2</v>
      </c>
      <c r="M73" s="9">
        <v>1</v>
      </c>
      <c r="N73" s="9">
        <v>1</v>
      </c>
      <c r="O73" s="9">
        <v>0</v>
      </c>
      <c r="P73" s="9">
        <v>2</v>
      </c>
      <c r="Q73" s="9">
        <v>2</v>
      </c>
      <c r="R73" s="9">
        <v>2</v>
      </c>
      <c r="S73" s="9">
        <v>2</v>
      </c>
      <c r="T73" s="10">
        <f t="shared" si="9"/>
        <v>17</v>
      </c>
    </row>
    <row r="74" spans="1:20" ht="30" customHeight="1" x14ac:dyDescent="0.25">
      <c r="A74" s="3" t="s">
        <v>11</v>
      </c>
      <c r="B74" s="4" t="str">
        <f t="shared" si="8"/>
        <v>ГБОУ СОШ №371</v>
      </c>
      <c r="C74" s="5">
        <f t="shared" si="8"/>
        <v>11371</v>
      </c>
      <c r="D74" s="5" t="str">
        <f t="shared" si="8"/>
        <v>СОШ с углуб.</v>
      </c>
      <c r="E74" s="11" t="str">
        <f t="shared" si="8"/>
        <v>5г</v>
      </c>
      <c r="F74" s="7">
        <f t="shared" si="8"/>
        <v>89</v>
      </c>
      <c r="G74" s="7">
        <f t="shared" si="8"/>
        <v>79</v>
      </c>
      <c r="H74" s="8">
        <f t="shared" si="10"/>
        <v>11371072</v>
      </c>
      <c r="I74" s="9">
        <v>2</v>
      </c>
      <c r="J74" s="9">
        <v>1</v>
      </c>
      <c r="K74" s="9">
        <v>0</v>
      </c>
      <c r="L74" s="9">
        <v>2</v>
      </c>
      <c r="M74" s="9">
        <v>1</v>
      </c>
      <c r="N74" s="9">
        <v>1</v>
      </c>
      <c r="O74" s="9">
        <v>0</v>
      </c>
      <c r="P74" s="9">
        <v>2</v>
      </c>
      <c r="Q74" s="9">
        <v>1</v>
      </c>
      <c r="R74" s="9">
        <v>2</v>
      </c>
      <c r="S74" s="9">
        <v>1</v>
      </c>
      <c r="T74" s="10">
        <f t="shared" si="9"/>
        <v>13</v>
      </c>
    </row>
    <row r="75" spans="1:20" ht="30" customHeight="1" x14ac:dyDescent="0.25">
      <c r="A75" s="3" t="s">
        <v>11</v>
      </c>
      <c r="B75" s="4" t="str">
        <f t="shared" si="8"/>
        <v>ГБОУ СОШ №371</v>
      </c>
      <c r="C75" s="5">
        <f t="shared" si="8"/>
        <v>11371</v>
      </c>
      <c r="D75" s="5" t="str">
        <f t="shared" si="8"/>
        <v>СОШ с углуб.</v>
      </c>
      <c r="E75" s="11" t="str">
        <f t="shared" si="8"/>
        <v>5г</v>
      </c>
      <c r="F75" s="7">
        <f t="shared" si="8"/>
        <v>89</v>
      </c>
      <c r="G75" s="7">
        <f t="shared" si="8"/>
        <v>79</v>
      </c>
      <c r="H75" s="8">
        <f t="shared" si="10"/>
        <v>11371073</v>
      </c>
      <c r="I75" s="9">
        <v>2</v>
      </c>
      <c r="J75" s="9">
        <v>1</v>
      </c>
      <c r="K75" s="9">
        <v>1</v>
      </c>
      <c r="L75" s="9">
        <v>2</v>
      </c>
      <c r="M75" s="9">
        <v>0</v>
      </c>
      <c r="N75" s="9">
        <v>1</v>
      </c>
      <c r="O75" s="9">
        <v>0</v>
      </c>
      <c r="P75" s="9">
        <v>2</v>
      </c>
      <c r="Q75" s="9">
        <v>1</v>
      </c>
      <c r="R75" s="9">
        <v>1</v>
      </c>
      <c r="S75" s="9">
        <v>1</v>
      </c>
      <c r="T75" s="10">
        <f t="shared" si="9"/>
        <v>12</v>
      </c>
    </row>
    <row r="76" spans="1:20" ht="30" customHeight="1" x14ac:dyDescent="0.25">
      <c r="A76" s="3" t="s">
        <v>11</v>
      </c>
      <c r="B76" s="4" t="str">
        <f t="shared" si="8"/>
        <v>ГБОУ СОШ №371</v>
      </c>
      <c r="C76" s="5">
        <f t="shared" si="8"/>
        <v>11371</v>
      </c>
      <c r="D76" s="5" t="str">
        <f t="shared" si="8"/>
        <v>СОШ с углуб.</v>
      </c>
      <c r="E76" s="11" t="str">
        <f t="shared" si="8"/>
        <v>5г</v>
      </c>
      <c r="F76" s="7">
        <f t="shared" si="8"/>
        <v>89</v>
      </c>
      <c r="G76" s="7">
        <f t="shared" si="8"/>
        <v>79</v>
      </c>
      <c r="H76" s="8">
        <f t="shared" si="10"/>
        <v>11371074</v>
      </c>
      <c r="I76" s="9">
        <v>1</v>
      </c>
      <c r="J76" s="9">
        <v>1</v>
      </c>
      <c r="K76" s="9">
        <v>1</v>
      </c>
      <c r="L76" s="9">
        <v>2</v>
      </c>
      <c r="M76" s="9">
        <v>0</v>
      </c>
      <c r="N76" s="9">
        <v>1</v>
      </c>
      <c r="O76" s="9">
        <v>1</v>
      </c>
      <c r="P76" s="9">
        <v>0</v>
      </c>
      <c r="Q76" s="9">
        <v>0</v>
      </c>
      <c r="R76" s="9">
        <v>0</v>
      </c>
      <c r="S76" s="9">
        <v>2</v>
      </c>
      <c r="T76" s="10">
        <f t="shared" si="9"/>
        <v>9</v>
      </c>
    </row>
    <row r="77" spans="1:20" ht="30" customHeight="1" x14ac:dyDescent="0.25">
      <c r="A77" s="3" t="s">
        <v>11</v>
      </c>
      <c r="B77" s="4" t="str">
        <f t="shared" si="8"/>
        <v>ГБОУ СОШ №371</v>
      </c>
      <c r="C77" s="5">
        <f t="shared" si="8"/>
        <v>11371</v>
      </c>
      <c r="D77" s="5" t="str">
        <f t="shared" si="8"/>
        <v>СОШ с углуб.</v>
      </c>
      <c r="E77" s="11" t="str">
        <f t="shared" si="8"/>
        <v>5г</v>
      </c>
      <c r="F77" s="7">
        <f t="shared" si="8"/>
        <v>89</v>
      </c>
      <c r="G77" s="7">
        <f t="shared" si="8"/>
        <v>79</v>
      </c>
      <c r="H77" s="8">
        <f t="shared" si="10"/>
        <v>11371075</v>
      </c>
      <c r="I77" s="9">
        <v>1</v>
      </c>
      <c r="J77" s="9">
        <v>0</v>
      </c>
      <c r="K77" s="9">
        <v>1</v>
      </c>
      <c r="L77" s="9">
        <v>2</v>
      </c>
      <c r="M77" s="9">
        <v>0</v>
      </c>
      <c r="N77" s="9">
        <v>1</v>
      </c>
      <c r="O77" s="9">
        <v>1</v>
      </c>
      <c r="P77" s="9">
        <v>2</v>
      </c>
      <c r="Q77" s="9">
        <v>2</v>
      </c>
      <c r="R77" s="9">
        <v>0</v>
      </c>
      <c r="S77" s="9">
        <v>1</v>
      </c>
      <c r="T77" s="10">
        <f t="shared" si="9"/>
        <v>11</v>
      </c>
    </row>
    <row r="78" spans="1:20" ht="30" customHeight="1" x14ac:dyDescent="0.25">
      <c r="A78" s="3" t="s">
        <v>11</v>
      </c>
      <c r="B78" s="4" t="str">
        <f t="shared" si="8"/>
        <v>ГБОУ СОШ №371</v>
      </c>
      <c r="C78" s="5">
        <f t="shared" si="8"/>
        <v>11371</v>
      </c>
      <c r="D78" s="5" t="str">
        <f t="shared" si="8"/>
        <v>СОШ с углуб.</v>
      </c>
      <c r="E78" s="11" t="str">
        <f t="shared" si="8"/>
        <v>5г</v>
      </c>
      <c r="F78" s="7">
        <f t="shared" si="8"/>
        <v>89</v>
      </c>
      <c r="G78" s="7">
        <f t="shared" si="8"/>
        <v>79</v>
      </c>
      <c r="H78" s="8">
        <f t="shared" si="10"/>
        <v>11371076</v>
      </c>
      <c r="I78" s="9">
        <v>1</v>
      </c>
      <c r="J78" s="9">
        <v>1</v>
      </c>
      <c r="K78" s="9">
        <v>1</v>
      </c>
      <c r="L78" s="9">
        <v>2</v>
      </c>
      <c r="M78" s="9">
        <v>1</v>
      </c>
      <c r="N78" s="9">
        <v>1</v>
      </c>
      <c r="O78" s="9">
        <v>0</v>
      </c>
      <c r="P78" s="9">
        <v>2</v>
      </c>
      <c r="Q78" s="9">
        <v>1</v>
      </c>
      <c r="R78" s="9">
        <v>1</v>
      </c>
      <c r="S78" s="9">
        <v>1</v>
      </c>
      <c r="T78" s="10">
        <f t="shared" si="9"/>
        <v>12</v>
      </c>
    </row>
    <row r="79" spans="1:20" ht="30" customHeight="1" x14ac:dyDescent="0.25">
      <c r="A79" s="3" t="s">
        <v>11</v>
      </c>
      <c r="B79" s="4" t="str">
        <f t="shared" si="8"/>
        <v>ГБОУ СОШ №371</v>
      </c>
      <c r="C79" s="5">
        <f t="shared" si="8"/>
        <v>11371</v>
      </c>
      <c r="D79" s="5" t="str">
        <f t="shared" si="8"/>
        <v>СОШ с углуб.</v>
      </c>
      <c r="E79" s="11" t="str">
        <f t="shared" si="8"/>
        <v>5г</v>
      </c>
      <c r="F79" s="7">
        <f t="shared" si="8"/>
        <v>89</v>
      </c>
      <c r="G79" s="7">
        <f t="shared" si="8"/>
        <v>79</v>
      </c>
      <c r="H79" s="8">
        <f t="shared" si="10"/>
        <v>11371077</v>
      </c>
      <c r="I79" s="9">
        <v>2</v>
      </c>
      <c r="J79" s="9">
        <v>2</v>
      </c>
      <c r="K79" s="9">
        <v>1</v>
      </c>
      <c r="L79" s="9">
        <v>2</v>
      </c>
      <c r="M79" s="9">
        <v>2</v>
      </c>
      <c r="N79" s="9">
        <v>1</v>
      </c>
      <c r="O79" s="9">
        <v>1</v>
      </c>
      <c r="P79" s="9">
        <v>2</v>
      </c>
      <c r="Q79" s="9">
        <v>2</v>
      </c>
      <c r="R79" s="9">
        <v>2</v>
      </c>
      <c r="S79" s="9">
        <v>2</v>
      </c>
      <c r="T79" s="10">
        <f t="shared" si="9"/>
        <v>19</v>
      </c>
    </row>
    <row r="80" spans="1:20" ht="30" customHeight="1" x14ac:dyDescent="0.25">
      <c r="A80" s="3" t="s">
        <v>11</v>
      </c>
      <c r="B80" s="4" t="str">
        <f t="shared" si="8"/>
        <v>ГБОУ СОШ №371</v>
      </c>
      <c r="C80" s="5">
        <f t="shared" si="8"/>
        <v>11371</v>
      </c>
      <c r="D80" s="5" t="str">
        <f t="shared" si="8"/>
        <v>СОШ с углуб.</v>
      </c>
      <c r="E80" s="11" t="str">
        <f t="shared" si="8"/>
        <v>5г</v>
      </c>
      <c r="F80" s="7">
        <f t="shared" si="8"/>
        <v>89</v>
      </c>
      <c r="G80" s="7">
        <f t="shared" si="8"/>
        <v>79</v>
      </c>
      <c r="H80" s="8">
        <f t="shared" si="10"/>
        <v>11371078</v>
      </c>
      <c r="I80" s="9">
        <v>1</v>
      </c>
      <c r="J80" s="9">
        <v>1</v>
      </c>
      <c r="K80" s="9">
        <v>1</v>
      </c>
      <c r="L80" s="9">
        <v>2</v>
      </c>
      <c r="M80" s="9">
        <v>1</v>
      </c>
      <c r="N80" s="9">
        <v>0</v>
      </c>
      <c r="O80" s="9">
        <v>0</v>
      </c>
      <c r="P80" s="9">
        <v>2</v>
      </c>
      <c r="Q80" s="9">
        <v>2</v>
      </c>
      <c r="R80" s="9">
        <v>1</v>
      </c>
      <c r="S80" s="9">
        <v>2</v>
      </c>
      <c r="T80" s="10">
        <f t="shared" si="9"/>
        <v>13</v>
      </c>
    </row>
    <row r="81" spans="1:20" ht="30" customHeight="1" x14ac:dyDescent="0.25">
      <c r="A81" s="3" t="s">
        <v>11</v>
      </c>
      <c r="B81" s="4" t="str">
        <f t="shared" si="8"/>
        <v>ГБОУ СОШ №371</v>
      </c>
      <c r="C81" s="5">
        <f t="shared" si="8"/>
        <v>11371</v>
      </c>
      <c r="D81" s="5" t="str">
        <f t="shared" si="8"/>
        <v>СОШ с углуб.</v>
      </c>
      <c r="E81" s="11" t="str">
        <f t="shared" si="8"/>
        <v>5г</v>
      </c>
      <c r="F81" s="7">
        <f t="shared" si="8"/>
        <v>89</v>
      </c>
      <c r="G81" s="7">
        <f t="shared" si="8"/>
        <v>79</v>
      </c>
      <c r="H81" s="8">
        <f t="shared" si="10"/>
        <v>11371079</v>
      </c>
      <c r="I81" s="9">
        <v>1</v>
      </c>
      <c r="J81" s="9">
        <v>1</v>
      </c>
      <c r="K81" s="9">
        <v>1</v>
      </c>
      <c r="L81" s="9">
        <v>2</v>
      </c>
      <c r="M81" s="9">
        <v>2</v>
      </c>
      <c r="N81" s="9">
        <v>1</v>
      </c>
      <c r="O81" s="9">
        <v>0</v>
      </c>
      <c r="P81" s="9">
        <v>2</v>
      </c>
      <c r="Q81" s="9">
        <v>1</v>
      </c>
      <c r="R81" s="9">
        <v>1</v>
      </c>
      <c r="S81" s="9">
        <v>1</v>
      </c>
      <c r="T81" s="10">
        <f t="shared" si="9"/>
        <v>13</v>
      </c>
    </row>
    <row r="82" spans="1:20" s="58" customFormat="1" x14ac:dyDescent="0.25">
      <c r="A82" s="58" t="s">
        <v>118</v>
      </c>
      <c r="I82" s="58">
        <v>2</v>
      </c>
      <c r="J82" s="58">
        <v>2</v>
      </c>
      <c r="K82" s="58">
        <v>1</v>
      </c>
      <c r="L82" s="58">
        <v>2</v>
      </c>
      <c r="M82" s="58">
        <v>2</v>
      </c>
      <c r="N82" s="58">
        <v>1</v>
      </c>
      <c r="O82" s="58">
        <v>1</v>
      </c>
      <c r="P82" s="58">
        <v>2</v>
      </c>
      <c r="Q82" s="58">
        <v>2</v>
      </c>
      <c r="R82" s="58">
        <v>2</v>
      </c>
      <c r="S82" s="58">
        <v>2</v>
      </c>
      <c r="T82" s="58">
        <f>SUM(I82:S82)</f>
        <v>19</v>
      </c>
    </row>
    <row r="83" spans="1:20" ht="14.25" customHeight="1" x14ac:dyDescent="0.25">
      <c r="B83" s="4" t="s">
        <v>37</v>
      </c>
      <c r="C83" s="7">
        <v>89</v>
      </c>
      <c r="D83" s="7">
        <v>79</v>
      </c>
      <c r="I83" s="79">
        <f>SUM(I3:I81)/(79*I82)</f>
        <v>0.65822784810126578</v>
      </c>
      <c r="J83" s="79">
        <f t="shared" ref="J83:T83" si="11">SUM(J3:J81)/(79*J82)</f>
        <v>0.689873417721519</v>
      </c>
      <c r="K83" s="79">
        <f t="shared" si="11"/>
        <v>0.84810126582278478</v>
      </c>
      <c r="L83" s="79">
        <f t="shared" si="11"/>
        <v>0.96202531645569622</v>
      </c>
      <c r="M83" s="79">
        <f t="shared" si="11"/>
        <v>0.74683544303797467</v>
      </c>
      <c r="N83" s="79">
        <f t="shared" si="11"/>
        <v>0.810126582278481</v>
      </c>
      <c r="O83" s="79">
        <f t="shared" si="11"/>
        <v>0.65822784810126578</v>
      </c>
      <c r="P83" s="79">
        <f t="shared" si="11"/>
        <v>0.89873417721518989</v>
      </c>
      <c r="Q83" s="79">
        <f t="shared" si="11"/>
        <v>0.81645569620253167</v>
      </c>
      <c r="R83" s="79">
        <f t="shared" si="11"/>
        <v>0.78481012658227844</v>
      </c>
      <c r="S83" s="79">
        <f t="shared" si="11"/>
        <v>0.84810126582278478</v>
      </c>
      <c r="T83" s="79">
        <f t="shared" si="11"/>
        <v>0.79480346435709526</v>
      </c>
    </row>
  </sheetData>
  <mergeCells count="9">
    <mergeCell ref="G1:G2"/>
    <mergeCell ref="H1:H2"/>
    <mergeCell ref="T1:T2"/>
    <mergeCell ref="A1:A2"/>
    <mergeCell ref="B1:B2"/>
    <mergeCell ref="C1:C2"/>
    <mergeCell ref="D1:D2"/>
    <mergeCell ref="E1:E2"/>
    <mergeCell ref="F1:F2"/>
  </mergeCells>
  <dataValidations count="4">
    <dataValidation type="list" allowBlank="1" showInputMessage="1" showErrorMessage="1" sqref="I3:J81 L3:M81 P3:S81">
      <formula1>балл2</formula1>
    </dataValidation>
    <dataValidation allowBlank="1" showErrorMessage="1" sqref="E3:G81 C83:D83"/>
    <dataValidation type="list" allowBlank="1" showInputMessage="1" showErrorMessage="1" sqref="K3:K81 N3:O81">
      <formula1>балл1</formula1>
    </dataValidation>
    <dataValidation type="list" allowBlank="1" showInputMessage="1" showErrorMessage="1" sqref="B3">
      <formula1>Название</formula1>
    </dataValidation>
  </dataValidations>
  <pageMargins left="0.7" right="0.7" top="0.75" bottom="0.75" header="0.3" footer="0.3"/>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dimension ref="A1:Y60"/>
  <sheetViews>
    <sheetView zoomScale="70" zoomScaleNormal="70" workbookViewId="0">
      <selection activeCell="W1" sqref="W1:X21"/>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s>
  <sheetData>
    <row r="1" spans="1:25" ht="59.25" customHeight="1"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c r="W1" s="58" t="s">
        <v>158</v>
      </c>
      <c r="X1" s="58" t="s">
        <v>159</v>
      </c>
      <c r="Y1" s="58" t="s">
        <v>160</v>
      </c>
    </row>
    <row r="2" spans="1:25" ht="44.25" customHeight="1"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COUNTIF(T$3:T$58,W2)</f>
        <v>0</v>
      </c>
      <c r="Y2" s="83">
        <f>X2/$X$22</f>
        <v>0</v>
      </c>
    </row>
    <row r="3" spans="1:25" ht="30" customHeight="1" x14ac:dyDescent="0.25">
      <c r="A3" s="3" t="s">
        <v>11</v>
      </c>
      <c r="B3" s="4" t="s">
        <v>38</v>
      </c>
      <c r="C3" s="5">
        <f>VLOOKUP(B3,[12]Списки!$C$1:$E$70,2,FALSE)</f>
        <v>11372</v>
      </c>
      <c r="D3" s="5" t="str">
        <f>VLOOKUP(B3,[12]Списки!$C$1:$E$70,3,FALSE)</f>
        <v>СОШ</v>
      </c>
      <c r="E3" s="6" t="s">
        <v>16</v>
      </c>
      <c r="F3" s="7">
        <v>61</v>
      </c>
      <c r="G3" s="7">
        <v>56</v>
      </c>
      <c r="H3" s="8">
        <f>C3*1000+1</f>
        <v>11372001</v>
      </c>
      <c r="I3" s="9">
        <v>0</v>
      </c>
      <c r="J3" s="9">
        <v>0</v>
      </c>
      <c r="K3" s="9">
        <v>0</v>
      </c>
      <c r="L3" s="9">
        <v>1</v>
      </c>
      <c r="M3" s="9">
        <v>0</v>
      </c>
      <c r="N3" s="9">
        <v>0</v>
      </c>
      <c r="O3" s="9">
        <v>0</v>
      </c>
      <c r="P3" s="9">
        <v>1</v>
      </c>
      <c r="Q3" s="9">
        <v>0</v>
      </c>
      <c r="R3" s="9">
        <v>0</v>
      </c>
      <c r="S3" s="9">
        <v>0</v>
      </c>
      <c r="T3" s="10">
        <f>IF(COUNTBLANK(I3:S3)&gt;=1,"Не писал",SUM(I3:S3))</f>
        <v>2</v>
      </c>
      <c r="W3" s="76">
        <v>1</v>
      </c>
      <c r="X3" s="76">
        <f t="shared" ref="X3:X21" si="0">COUNTIF(T$3:T$58,W3)</f>
        <v>0</v>
      </c>
      <c r="Y3" s="83">
        <f t="shared" ref="Y3:Y21" si="1">X3/$X$22</f>
        <v>0</v>
      </c>
    </row>
    <row r="4" spans="1:25" ht="30" customHeight="1" x14ac:dyDescent="0.25">
      <c r="A4" s="3" t="s">
        <v>11</v>
      </c>
      <c r="B4" s="4" t="str">
        <f t="shared" ref="B4:D19" si="2">B3</f>
        <v>ГБОУ СОШ №372</v>
      </c>
      <c r="C4" s="5">
        <f t="shared" si="2"/>
        <v>11372</v>
      </c>
      <c r="D4" s="5" t="str">
        <f t="shared" si="2"/>
        <v>СОШ</v>
      </c>
      <c r="E4" s="11" t="s">
        <v>16</v>
      </c>
      <c r="F4" s="7">
        <v>61</v>
      </c>
      <c r="G4" s="7">
        <v>56</v>
      </c>
      <c r="H4" s="8">
        <f>H3+1</f>
        <v>11372002</v>
      </c>
      <c r="I4" s="9">
        <v>0</v>
      </c>
      <c r="J4" s="9">
        <v>1</v>
      </c>
      <c r="K4" s="9">
        <v>0</v>
      </c>
      <c r="L4" s="9">
        <v>2</v>
      </c>
      <c r="M4" s="9">
        <v>1</v>
      </c>
      <c r="N4" s="9">
        <v>1</v>
      </c>
      <c r="O4" s="9">
        <v>0</v>
      </c>
      <c r="P4" s="9">
        <v>1</v>
      </c>
      <c r="Q4" s="9">
        <v>0</v>
      </c>
      <c r="R4" s="9">
        <v>0</v>
      </c>
      <c r="S4" s="9">
        <v>2</v>
      </c>
      <c r="T4" s="10">
        <f t="shared" ref="T4:T58" si="3">IF(COUNTBLANK(I4:S4)&gt;=1,"Не писал",SUM(I4:S4))</f>
        <v>8</v>
      </c>
      <c r="W4" s="76">
        <v>2</v>
      </c>
      <c r="X4" s="76">
        <f t="shared" si="0"/>
        <v>1</v>
      </c>
      <c r="Y4" s="83">
        <f t="shared" si="1"/>
        <v>1.7857142857142856E-2</v>
      </c>
    </row>
    <row r="5" spans="1:25" ht="30" customHeight="1" x14ac:dyDescent="0.25">
      <c r="A5" s="3" t="s">
        <v>11</v>
      </c>
      <c r="B5" s="4" t="str">
        <f t="shared" si="2"/>
        <v>ГБОУ СОШ №372</v>
      </c>
      <c r="C5" s="5">
        <f t="shared" si="2"/>
        <v>11372</v>
      </c>
      <c r="D5" s="5" t="str">
        <f t="shared" si="2"/>
        <v>СОШ</v>
      </c>
      <c r="E5" s="11" t="s">
        <v>16</v>
      </c>
      <c r="F5" s="7">
        <v>61</v>
      </c>
      <c r="G5" s="7">
        <v>56</v>
      </c>
      <c r="H5" s="8">
        <f t="shared" ref="H5:H58" si="4">H4+1</f>
        <v>11372003</v>
      </c>
      <c r="I5" s="9">
        <v>0</v>
      </c>
      <c r="J5" s="9">
        <v>1</v>
      </c>
      <c r="K5" s="9">
        <v>1</v>
      </c>
      <c r="L5" s="9">
        <v>0</v>
      </c>
      <c r="M5" s="9">
        <v>2</v>
      </c>
      <c r="N5" s="9">
        <v>1</v>
      </c>
      <c r="O5" s="9">
        <v>1</v>
      </c>
      <c r="P5" s="9">
        <v>1</v>
      </c>
      <c r="Q5" s="9">
        <v>1</v>
      </c>
      <c r="R5" s="9">
        <v>0</v>
      </c>
      <c r="S5" s="9">
        <v>0</v>
      </c>
      <c r="T5" s="10">
        <f t="shared" si="3"/>
        <v>8</v>
      </c>
      <c r="W5" s="76">
        <v>3</v>
      </c>
      <c r="X5" s="76">
        <f t="shared" si="0"/>
        <v>0</v>
      </c>
      <c r="Y5" s="83">
        <f t="shared" si="1"/>
        <v>0</v>
      </c>
    </row>
    <row r="6" spans="1:25" ht="30" customHeight="1" x14ac:dyDescent="0.25">
      <c r="A6" s="3" t="s">
        <v>11</v>
      </c>
      <c r="B6" s="4" t="str">
        <f t="shared" si="2"/>
        <v>ГБОУ СОШ №372</v>
      </c>
      <c r="C6" s="5">
        <f t="shared" si="2"/>
        <v>11372</v>
      </c>
      <c r="D6" s="5" t="str">
        <f t="shared" si="2"/>
        <v>СОШ</v>
      </c>
      <c r="E6" s="11" t="s">
        <v>16</v>
      </c>
      <c r="F6" s="7">
        <v>61</v>
      </c>
      <c r="G6" s="7">
        <v>56</v>
      </c>
      <c r="H6" s="8">
        <f t="shared" si="4"/>
        <v>11372004</v>
      </c>
      <c r="I6" s="9">
        <v>0</v>
      </c>
      <c r="J6" s="9">
        <v>1</v>
      </c>
      <c r="K6" s="9">
        <v>1</v>
      </c>
      <c r="L6" s="9">
        <v>2</v>
      </c>
      <c r="M6" s="9">
        <v>2</v>
      </c>
      <c r="N6" s="9">
        <v>1</v>
      </c>
      <c r="O6" s="9">
        <v>1</v>
      </c>
      <c r="P6" s="9">
        <v>1</v>
      </c>
      <c r="Q6" s="9">
        <v>1</v>
      </c>
      <c r="R6" s="9">
        <v>1</v>
      </c>
      <c r="S6" s="9">
        <v>0</v>
      </c>
      <c r="T6" s="10">
        <f t="shared" si="3"/>
        <v>11</v>
      </c>
      <c r="W6" s="76">
        <v>4</v>
      </c>
      <c r="X6" s="76">
        <f t="shared" si="0"/>
        <v>0</v>
      </c>
      <c r="Y6" s="83">
        <f t="shared" si="1"/>
        <v>0</v>
      </c>
    </row>
    <row r="7" spans="1:25" ht="30" customHeight="1" x14ac:dyDescent="0.25">
      <c r="A7" s="3" t="s">
        <v>11</v>
      </c>
      <c r="B7" s="4" t="str">
        <f t="shared" si="2"/>
        <v>ГБОУ СОШ №372</v>
      </c>
      <c r="C7" s="5">
        <f t="shared" si="2"/>
        <v>11372</v>
      </c>
      <c r="D7" s="5" t="str">
        <f t="shared" si="2"/>
        <v>СОШ</v>
      </c>
      <c r="E7" s="11" t="s">
        <v>16</v>
      </c>
      <c r="F7" s="7">
        <v>61</v>
      </c>
      <c r="G7" s="7">
        <v>56</v>
      </c>
      <c r="H7" s="8">
        <f t="shared" si="4"/>
        <v>11372005</v>
      </c>
      <c r="I7" s="9">
        <v>0</v>
      </c>
      <c r="J7" s="9">
        <v>1</v>
      </c>
      <c r="K7" s="9">
        <v>1</v>
      </c>
      <c r="L7" s="9">
        <v>1</v>
      </c>
      <c r="M7" s="9">
        <v>1</v>
      </c>
      <c r="N7" s="9">
        <v>1</v>
      </c>
      <c r="O7" s="9">
        <v>0</v>
      </c>
      <c r="P7" s="9">
        <v>1</v>
      </c>
      <c r="Q7" s="9">
        <v>2</v>
      </c>
      <c r="R7" s="9">
        <v>1</v>
      </c>
      <c r="S7" s="9">
        <v>2</v>
      </c>
      <c r="T7" s="10">
        <f t="shared" si="3"/>
        <v>11</v>
      </c>
      <c r="W7" s="76">
        <v>5</v>
      </c>
      <c r="X7" s="76">
        <f t="shared" si="0"/>
        <v>0</v>
      </c>
      <c r="Y7" s="83">
        <f t="shared" si="1"/>
        <v>0</v>
      </c>
    </row>
    <row r="8" spans="1:25" ht="30" customHeight="1" x14ac:dyDescent="0.25">
      <c r="A8" s="3" t="s">
        <v>11</v>
      </c>
      <c r="B8" s="4" t="str">
        <f t="shared" si="2"/>
        <v>ГБОУ СОШ №372</v>
      </c>
      <c r="C8" s="5">
        <f t="shared" si="2"/>
        <v>11372</v>
      </c>
      <c r="D8" s="5" t="str">
        <f t="shared" si="2"/>
        <v>СОШ</v>
      </c>
      <c r="E8" s="11" t="s">
        <v>16</v>
      </c>
      <c r="F8" s="7">
        <v>61</v>
      </c>
      <c r="G8" s="7">
        <v>56</v>
      </c>
      <c r="H8" s="8">
        <f t="shared" si="4"/>
        <v>11372006</v>
      </c>
      <c r="I8" s="9">
        <v>0</v>
      </c>
      <c r="J8" s="9">
        <v>2</v>
      </c>
      <c r="K8" s="9">
        <v>0</v>
      </c>
      <c r="L8" s="9">
        <v>2</v>
      </c>
      <c r="M8" s="9">
        <v>1</v>
      </c>
      <c r="N8" s="9">
        <v>1</v>
      </c>
      <c r="O8" s="9">
        <v>1</v>
      </c>
      <c r="P8" s="9">
        <v>1</v>
      </c>
      <c r="Q8" s="9">
        <v>2</v>
      </c>
      <c r="R8" s="9">
        <v>0</v>
      </c>
      <c r="S8" s="9">
        <v>2</v>
      </c>
      <c r="T8" s="10">
        <f t="shared" si="3"/>
        <v>12</v>
      </c>
      <c r="W8" s="76">
        <v>6</v>
      </c>
      <c r="X8" s="76">
        <f t="shared" si="0"/>
        <v>0</v>
      </c>
      <c r="Y8" s="83">
        <f t="shared" si="1"/>
        <v>0</v>
      </c>
    </row>
    <row r="9" spans="1:25" ht="30" customHeight="1" x14ac:dyDescent="0.25">
      <c r="A9" s="3" t="s">
        <v>11</v>
      </c>
      <c r="B9" s="4" t="str">
        <f t="shared" si="2"/>
        <v>ГБОУ СОШ №372</v>
      </c>
      <c r="C9" s="5">
        <f t="shared" si="2"/>
        <v>11372</v>
      </c>
      <c r="D9" s="5" t="str">
        <f t="shared" si="2"/>
        <v>СОШ</v>
      </c>
      <c r="E9" s="11" t="s">
        <v>16</v>
      </c>
      <c r="F9" s="7">
        <v>61</v>
      </c>
      <c r="G9" s="7">
        <v>56</v>
      </c>
      <c r="H9" s="8">
        <f t="shared" si="4"/>
        <v>11372007</v>
      </c>
      <c r="I9" s="9">
        <v>0</v>
      </c>
      <c r="J9" s="9">
        <v>2</v>
      </c>
      <c r="K9" s="9">
        <v>1</v>
      </c>
      <c r="L9" s="9">
        <v>2</v>
      </c>
      <c r="M9" s="9">
        <v>1</v>
      </c>
      <c r="N9" s="9">
        <v>1</v>
      </c>
      <c r="O9" s="9">
        <v>1</v>
      </c>
      <c r="P9" s="9">
        <v>1</v>
      </c>
      <c r="Q9" s="9">
        <v>1</v>
      </c>
      <c r="R9" s="9">
        <v>0</v>
      </c>
      <c r="S9" s="9">
        <v>2</v>
      </c>
      <c r="T9" s="10">
        <f t="shared" si="3"/>
        <v>12</v>
      </c>
      <c r="W9" s="76">
        <v>7</v>
      </c>
      <c r="X9" s="76">
        <f t="shared" si="0"/>
        <v>1</v>
      </c>
      <c r="Y9" s="83">
        <f t="shared" si="1"/>
        <v>1.7857142857142856E-2</v>
      </c>
    </row>
    <row r="10" spans="1:25" ht="30" customHeight="1" x14ac:dyDescent="0.25">
      <c r="A10" s="3" t="s">
        <v>11</v>
      </c>
      <c r="B10" s="4" t="str">
        <f t="shared" si="2"/>
        <v>ГБОУ СОШ №372</v>
      </c>
      <c r="C10" s="5">
        <f t="shared" si="2"/>
        <v>11372</v>
      </c>
      <c r="D10" s="5" t="str">
        <f t="shared" si="2"/>
        <v>СОШ</v>
      </c>
      <c r="E10" s="11" t="s">
        <v>16</v>
      </c>
      <c r="F10" s="7">
        <v>61</v>
      </c>
      <c r="G10" s="7">
        <v>56</v>
      </c>
      <c r="H10" s="8">
        <f t="shared" si="4"/>
        <v>11372008</v>
      </c>
      <c r="I10" s="9">
        <v>0</v>
      </c>
      <c r="J10" s="9">
        <v>2</v>
      </c>
      <c r="K10" s="9">
        <v>1</v>
      </c>
      <c r="L10" s="9">
        <v>2</v>
      </c>
      <c r="M10" s="9">
        <v>1</v>
      </c>
      <c r="N10" s="9">
        <v>1</v>
      </c>
      <c r="O10" s="9">
        <v>1</v>
      </c>
      <c r="P10" s="9">
        <v>1</v>
      </c>
      <c r="Q10" s="9">
        <v>0</v>
      </c>
      <c r="R10" s="9">
        <v>0</v>
      </c>
      <c r="S10" s="9">
        <v>0</v>
      </c>
      <c r="T10" s="10">
        <f t="shared" si="3"/>
        <v>9</v>
      </c>
      <c r="W10" s="76">
        <v>8</v>
      </c>
      <c r="X10" s="76">
        <f t="shared" si="0"/>
        <v>4</v>
      </c>
      <c r="Y10" s="83">
        <f t="shared" si="1"/>
        <v>7.1428571428571425E-2</v>
      </c>
    </row>
    <row r="11" spans="1:25" ht="30" customHeight="1" x14ac:dyDescent="0.25">
      <c r="A11" s="3" t="s">
        <v>11</v>
      </c>
      <c r="B11" s="4" t="str">
        <f t="shared" si="2"/>
        <v>ГБОУ СОШ №372</v>
      </c>
      <c r="C11" s="5">
        <f t="shared" si="2"/>
        <v>11372</v>
      </c>
      <c r="D11" s="5" t="str">
        <f t="shared" si="2"/>
        <v>СОШ</v>
      </c>
      <c r="E11" s="11" t="s">
        <v>16</v>
      </c>
      <c r="F11" s="7">
        <v>61</v>
      </c>
      <c r="G11" s="7">
        <v>56</v>
      </c>
      <c r="H11" s="8">
        <f t="shared" si="4"/>
        <v>11372009</v>
      </c>
      <c r="I11" s="9">
        <v>0</v>
      </c>
      <c r="J11" s="9">
        <v>1</v>
      </c>
      <c r="K11" s="9">
        <v>1</v>
      </c>
      <c r="L11" s="9">
        <v>2</v>
      </c>
      <c r="M11" s="9">
        <v>1</v>
      </c>
      <c r="N11" s="9">
        <v>1</v>
      </c>
      <c r="O11" s="9">
        <v>1</v>
      </c>
      <c r="P11" s="9">
        <v>1</v>
      </c>
      <c r="Q11" s="9">
        <v>1</v>
      </c>
      <c r="R11" s="9">
        <v>0</v>
      </c>
      <c r="S11" s="9">
        <v>1</v>
      </c>
      <c r="T11" s="10">
        <f t="shared" si="3"/>
        <v>10</v>
      </c>
      <c r="W11" s="76">
        <v>9</v>
      </c>
      <c r="X11" s="76">
        <f t="shared" si="0"/>
        <v>3</v>
      </c>
      <c r="Y11" s="83">
        <f t="shared" si="1"/>
        <v>5.3571428571428568E-2</v>
      </c>
    </row>
    <row r="12" spans="1:25" ht="30" customHeight="1" x14ac:dyDescent="0.25">
      <c r="A12" s="3" t="s">
        <v>11</v>
      </c>
      <c r="B12" s="4" t="str">
        <f t="shared" si="2"/>
        <v>ГБОУ СОШ №372</v>
      </c>
      <c r="C12" s="5">
        <f t="shared" si="2"/>
        <v>11372</v>
      </c>
      <c r="D12" s="5" t="str">
        <f t="shared" si="2"/>
        <v>СОШ</v>
      </c>
      <c r="E12" s="11" t="s">
        <v>16</v>
      </c>
      <c r="F12" s="7">
        <v>61</v>
      </c>
      <c r="G12" s="7">
        <v>56</v>
      </c>
      <c r="H12" s="8">
        <f t="shared" si="4"/>
        <v>11372010</v>
      </c>
      <c r="I12" s="9">
        <v>0</v>
      </c>
      <c r="J12" s="9">
        <v>0</v>
      </c>
      <c r="K12" s="9">
        <v>1</v>
      </c>
      <c r="L12" s="9">
        <v>2</v>
      </c>
      <c r="M12" s="9">
        <v>1</v>
      </c>
      <c r="N12" s="9">
        <v>0</v>
      </c>
      <c r="O12" s="9">
        <v>0</v>
      </c>
      <c r="P12" s="9">
        <v>1</v>
      </c>
      <c r="Q12" s="9">
        <v>2</v>
      </c>
      <c r="R12" s="9">
        <v>2</v>
      </c>
      <c r="S12" s="9">
        <v>2</v>
      </c>
      <c r="T12" s="10">
        <f t="shared" si="3"/>
        <v>11</v>
      </c>
      <c r="W12" s="76">
        <v>10</v>
      </c>
      <c r="X12" s="76">
        <f t="shared" si="0"/>
        <v>3</v>
      </c>
      <c r="Y12" s="83">
        <f t="shared" si="1"/>
        <v>5.3571428571428568E-2</v>
      </c>
    </row>
    <row r="13" spans="1:25" ht="30" customHeight="1" x14ac:dyDescent="0.25">
      <c r="A13" s="3" t="s">
        <v>11</v>
      </c>
      <c r="B13" s="4" t="str">
        <f t="shared" si="2"/>
        <v>ГБОУ СОШ №372</v>
      </c>
      <c r="C13" s="5">
        <f t="shared" si="2"/>
        <v>11372</v>
      </c>
      <c r="D13" s="5" t="str">
        <f t="shared" si="2"/>
        <v>СОШ</v>
      </c>
      <c r="E13" s="11" t="s">
        <v>16</v>
      </c>
      <c r="F13" s="7">
        <v>61</v>
      </c>
      <c r="G13" s="7">
        <v>56</v>
      </c>
      <c r="H13" s="8">
        <f t="shared" si="4"/>
        <v>11372011</v>
      </c>
      <c r="I13" s="9">
        <v>0</v>
      </c>
      <c r="J13" s="9">
        <v>1</v>
      </c>
      <c r="K13" s="9">
        <v>1</v>
      </c>
      <c r="L13" s="9">
        <v>2</v>
      </c>
      <c r="M13" s="9">
        <v>2</v>
      </c>
      <c r="N13" s="9">
        <v>1</v>
      </c>
      <c r="O13" s="9">
        <v>1</v>
      </c>
      <c r="P13" s="9">
        <v>1</v>
      </c>
      <c r="Q13" s="9">
        <v>1</v>
      </c>
      <c r="R13" s="9">
        <v>0</v>
      </c>
      <c r="S13" s="9">
        <v>2</v>
      </c>
      <c r="T13" s="10">
        <f t="shared" si="3"/>
        <v>12</v>
      </c>
      <c r="W13" s="76">
        <v>11</v>
      </c>
      <c r="X13" s="76">
        <f t="shared" si="0"/>
        <v>7</v>
      </c>
      <c r="Y13" s="83">
        <f t="shared" si="1"/>
        <v>0.125</v>
      </c>
    </row>
    <row r="14" spans="1:25" ht="30" customHeight="1" x14ac:dyDescent="0.25">
      <c r="A14" s="3" t="s">
        <v>11</v>
      </c>
      <c r="B14" s="4" t="str">
        <f t="shared" si="2"/>
        <v>ГБОУ СОШ №372</v>
      </c>
      <c r="C14" s="5">
        <f t="shared" si="2"/>
        <v>11372</v>
      </c>
      <c r="D14" s="5" t="str">
        <f t="shared" si="2"/>
        <v>СОШ</v>
      </c>
      <c r="E14" s="11" t="s">
        <v>16</v>
      </c>
      <c r="F14" s="7">
        <v>61</v>
      </c>
      <c r="G14" s="7">
        <v>56</v>
      </c>
      <c r="H14" s="8">
        <f t="shared" si="4"/>
        <v>11372012</v>
      </c>
      <c r="I14" s="9">
        <v>0</v>
      </c>
      <c r="J14" s="9">
        <v>1</v>
      </c>
      <c r="K14" s="9">
        <v>1</v>
      </c>
      <c r="L14" s="9">
        <v>2</v>
      </c>
      <c r="M14" s="9">
        <v>1</v>
      </c>
      <c r="N14" s="9">
        <v>1</v>
      </c>
      <c r="O14" s="9">
        <v>1</v>
      </c>
      <c r="P14" s="9">
        <v>1</v>
      </c>
      <c r="Q14" s="9">
        <v>2</v>
      </c>
      <c r="R14" s="9">
        <v>2</v>
      </c>
      <c r="S14" s="9">
        <v>1</v>
      </c>
      <c r="T14" s="10">
        <f t="shared" si="3"/>
        <v>13</v>
      </c>
      <c r="W14" s="76">
        <v>12</v>
      </c>
      <c r="X14" s="76">
        <f t="shared" si="0"/>
        <v>7</v>
      </c>
      <c r="Y14" s="83">
        <f t="shared" si="1"/>
        <v>0.125</v>
      </c>
    </row>
    <row r="15" spans="1:25" ht="30" customHeight="1" x14ac:dyDescent="0.25">
      <c r="A15" s="3" t="s">
        <v>11</v>
      </c>
      <c r="B15" s="4" t="str">
        <f t="shared" si="2"/>
        <v>ГБОУ СОШ №372</v>
      </c>
      <c r="C15" s="5">
        <f t="shared" si="2"/>
        <v>11372</v>
      </c>
      <c r="D15" s="5" t="str">
        <f t="shared" si="2"/>
        <v>СОШ</v>
      </c>
      <c r="E15" s="11" t="s">
        <v>16</v>
      </c>
      <c r="F15" s="7">
        <v>61</v>
      </c>
      <c r="G15" s="7">
        <v>56</v>
      </c>
      <c r="H15" s="8">
        <f t="shared" si="4"/>
        <v>11372013</v>
      </c>
      <c r="I15" s="9">
        <v>0</v>
      </c>
      <c r="J15" s="9">
        <v>1</v>
      </c>
      <c r="K15" s="9">
        <v>1</v>
      </c>
      <c r="L15" s="9">
        <v>2</v>
      </c>
      <c r="M15" s="9">
        <v>1</v>
      </c>
      <c r="N15" s="9">
        <v>1</v>
      </c>
      <c r="O15" s="9">
        <v>1</v>
      </c>
      <c r="P15" s="9">
        <v>0</v>
      </c>
      <c r="Q15" s="9">
        <v>0</v>
      </c>
      <c r="R15" s="9">
        <v>0</v>
      </c>
      <c r="S15" s="9">
        <v>0</v>
      </c>
      <c r="T15" s="10">
        <f t="shared" si="3"/>
        <v>7</v>
      </c>
      <c r="W15" s="76">
        <v>13</v>
      </c>
      <c r="X15" s="76">
        <f t="shared" si="0"/>
        <v>5</v>
      </c>
      <c r="Y15" s="83">
        <f t="shared" si="1"/>
        <v>8.9285714285714288E-2</v>
      </c>
    </row>
    <row r="16" spans="1:25" ht="30" customHeight="1" x14ac:dyDescent="0.25">
      <c r="A16" s="3" t="s">
        <v>11</v>
      </c>
      <c r="B16" s="4" t="str">
        <f t="shared" si="2"/>
        <v>ГБОУ СОШ №372</v>
      </c>
      <c r="C16" s="5">
        <f t="shared" si="2"/>
        <v>11372</v>
      </c>
      <c r="D16" s="5" t="str">
        <f t="shared" si="2"/>
        <v>СОШ</v>
      </c>
      <c r="E16" s="11" t="s">
        <v>16</v>
      </c>
      <c r="F16" s="7">
        <v>61</v>
      </c>
      <c r="G16" s="7">
        <v>56</v>
      </c>
      <c r="H16" s="8">
        <f t="shared" si="4"/>
        <v>11372014</v>
      </c>
      <c r="I16" s="9">
        <v>0</v>
      </c>
      <c r="J16" s="9">
        <v>1</v>
      </c>
      <c r="K16" s="9">
        <v>1</v>
      </c>
      <c r="L16" s="9">
        <v>2</v>
      </c>
      <c r="M16" s="9">
        <v>1</v>
      </c>
      <c r="N16" s="9">
        <v>1</v>
      </c>
      <c r="O16" s="9">
        <v>1</v>
      </c>
      <c r="P16" s="9">
        <v>1</v>
      </c>
      <c r="Q16" s="9">
        <v>1</v>
      </c>
      <c r="R16" s="9">
        <v>0</v>
      </c>
      <c r="S16" s="9">
        <v>0</v>
      </c>
      <c r="T16" s="10">
        <f t="shared" si="3"/>
        <v>9</v>
      </c>
      <c r="W16" s="76">
        <v>14</v>
      </c>
      <c r="X16" s="76">
        <f t="shared" si="0"/>
        <v>6</v>
      </c>
      <c r="Y16" s="83">
        <f t="shared" si="1"/>
        <v>0.10714285714285714</v>
      </c>
    </row>
    <row r="17" spans="1:25" ht="30" customHeight="1" x14ac:dyDescent="0.25">
      <c r="A17" s="3" t="s">
        <v>11</v>
      </c>
      <c r="B17" s="4" t="str">
        <f t="shared" si="2"/>
        <v>ГБОУ СОШ №372</v>
      </c>
      <c r="C17" s="5">
        <f t="shared" si="2"/>
        <v>11372</v>
      </c>
      <c r="D17" s="5" t="str">
        <f t="shared" si="2"/>
        <v>СОШ</v>
      </c>
      <c r="E17" s="11" t="s">
        <v>16</v>
      </c>
      <c r="F17" s="7">
        <v>61</v>
      </c>
      <c r="G17" s="7">
        <v>56</v>
      </c>
      <c r="H17" s="8">
        <f t="shared" si="4"/>
        <v>11372015</v>
      </c>
      <c r="I17" s="9">
        <v>0</v>
      </c>
      <c r="J17" s="9">
        <v>2</v>
      </c>
      <c r="K17" s="9">
        <v>0</v>
      </c>
      <c r="L17" s="9">
        <v>2</v>
      </c>
      <c r="M17" s="9">
        <v>1</v>
      </c>
      <c r="N17" s="9">
        <v>1</v>
      </c>
      <c r="O17" s="9">
        <v>0</v>
      </c>
      <c r="P17" s="9">
        <v>1</v>
      </c>
      <c r="Q17" s="9">
        <v>1</v>
      </c>
      <c r="R17" s="9">
        <v>0</v>
      </c>
      <c r="S17" s="9">
        <v>2</v>
      </c>
      <c r="T17" s="10">
        <f t="shared" si="3"/>
        <v>10</v>
      </c>
      <c r="W17" s="76">
        <v>15</v>
      </c>
      <c r="X17" s="76">
        <f t="shared" si="0"/>
        <v>4</v>
      </c>
      <c r="Y17" s="83">
        <f t="shared" si="1"/>
        <v>7.1428571428571425E-2</v>
      </c>
    </row>
    <row r="18" spans="1:25" ht="30" customHeight="1" x14ac:dyDescent="0.25">
      <c r="A18" s="3" t="s">
        <v>11</v>
      </c>
      <c r="B18" s="4" t="str">
        <f t="shared" si="2"/>
        <v>ГБОУ СОШ №372</v>
      </c>
      <c r="C18" s="5">
        <f t="shared" si="2"/>
        <v>11372</v>
      </c>
      <c r="D18" s="5" t="str">
        <f t="shared" si="2"/>
        <v>СОШ</v>
      </c>
      <c r="E18" s="11" t="s">
        <v>16</v>
      </c>
      <c r="F18" s="7">
        <v>61</v>
      </c>
      <c r="G18" s="7">
        <v>56</v>
      </c>
      <c r="H18" s="8">
        <f t="shared" si="4"/>
        <v>11372016</v>
      </c>
      <c r="I18" s="9">
        <v>0</v>
      </c>
      <c r="J18" s="9">
        <v>1</v>
      </c>
      <c r="K18" s="9">
        <v>1</v>
      </c>
      <c r="L18" s="9">
        <v>2</v>
      </c>
      <c r="M18" s="9">
        <v>1</v>
      </c>
      <c r="N18" s="9">
        <v>1</v>
      </c>
      <c r="O18" s="9">
        <v>1</v>
      </c>
      <c r="P18" s="9">
        <v>0</v>
      </c>
      <c r="Q18" s="9">
        <v>2</v>
      </c>
      <c r="R18" s="9">
        <v>1</v>
      </c>
      <c r="S18" s="9">
        <v>2</v>
      </c>
      <c r="T18" s="10">
        <f t="shared" si="3"/>
        <v>12</v>
      </c>
      <c r="W18" s="76">
        <v>16</v>
      </c>
      <c r="X18" s="76">
        <f t="shared" si="0"/>
        <v>7</v>
      </c>
      <c r="Y18" s="83">
        <f t="shared" si="1"/>
        <v>0.125</v>
      </c>
    </row>
    <row r="19" spans="1:25" ht="30" customHeight="1" x14ac:dyDescent="0.25">
      <c r="A19" s="3" t="s">
        <v>11</v>
      </c>
      <c r="B19" s="4" t="str">
        <f t="shared" si="2"/>
        <v>ГБОУ СОШ №372</v>
      </c>
      <c r="C19" s="5">
        <f t="shared" si="2"/>
        <v>11372</v>
      </c>
      <c r="D19" s="5" t="str">
        <f t="shared" si="2"/>
        <v>СОШ</v>
      </c>
      <c r="E19" s="11" t="s">
        <v>16</v>
      </c>
      <c r="F19" s="7">
        <v>61</v>
      </c>
      <c r="G19" s="7">
        <v>56</v>
      </c>
      <c r="H19" s="8">
        <f t="shared" si="4"/>
        <v>11372017</v>
      </c>
      <c r="I19" s="9">
        <v>2</v>
      </c>
      <c r="J19" s="9">
        <v>1</v>
      </c>
      <c r="K19" s="9">
        <v>1</v>
      </c>
      <c r="L19" s="9">
        <v>2</v>
      </c>
      <c r="M19" s="9">
        <v>1</v>
      </c>
      <c r="N19" s="9">
        <v>0</v>
      </c>
      <c r="O19" s="9">
        <v>0</v>
      </c>
      <c r="P19" s="9">
        <v>0</v>
      </c>
      <c r="Q19" s="9">
        <v>2</v>
      </c>
      <c r="R19" s="9">
        <v>0</v>
      </c>
      <c r="S19" s="9">
        <v>2</v>
      </c>
      <c r="T19" s="10">
        <f t="shared" si="3"/>
        <v>11</v>
      </c>
      <c r="W19" s="76">
        <v>17</v>
      </c>
      <c r="X19" s="76">
        <f t="shared" si="0"/>
        <v>4</v>
      </c>
      <c r="Y19" s="83">
        <f t="shared" si="1"/>
        <v>7.1428571428571425E-2</v>
      </c>
    </row>
    <row r="20" spans="1:25" ht="30" customHeight="1" x14ac:dyDescent="0.25">
      <c r="A20" s="3" t="s">
        <v>11</v>
      </c>
      <c r="B20" s="4" t="str">
        <f t="shared" ref="B20:D35" si="5">B19</f>
        <v>ГБОУ СОШ №372</v>
      </c>
      <c r="C20" s="5">
        <f t="shared" si="5"/>
        <v>11372</v>
      </c>
      <c r="D20" s="5" t="str">
        <f t="shared" si="5"/>
        <v>СОШ</v>
      </c>
      <c r="E20" s="11" t="s">
        <v>16</v>
      </c>
      <c r="F20" s="7">
        <v>61</v>
      </c>
      <c r="G20" s="7">
        <v>56</v>
      </c>
      <c r="H20" s="8">
        <f t="shared" si="4"/>
        <v>11372018</v>
      </c>
      <c r="I20" s="9">
        <v>0</v>
      </c>
      <c r="J20" s="9">
        <v>1</v>
      </c>
      <c r="K20" s="9">
        <v>1</v>
      </c>
      <c r="L20" s="9">
        <v>1</v>
      </c>
      <c r="M20" s="9">
        <v>1</v>
      </c>
      <c r="N20" s="9">
        <v>1</v>
      </c>
      <c r="O20" s="9">
        <v>1</v>
      </c>
      <c r="P20" s="9">
        <v>1</v>
      </c>
      <c r="Q20" s="9">
        <v>2</v>
      </c>
      <c r="R20" s="9">
        <v>0</v>
      </c>
      <c r="S20" s="9">
        <v>2</v>
      </c>
      <c r="T20" s="10">
        <f t="shared" si="3"/>
        <v>11</v>
      </c>
      <c r="W20" s="76">
        <v>18</v>
      </c>
      <c r="X20" s="76">
        <f t="shared" si="0"/>
        <v>3</v>
      </c>
      <c r="Y20" s="83">
        <f t="shared" si="1"/>
        <v>5.3571428571428568E-2</v>
      </c>
    </row>
    <row r="21" spans="1:25" ht="30" customHeight="1" x14ac:dyDescent="0.25">
      <c r="A21" s="3" t="s">
        <v>11</v>
      </c>
      <c r="B21" s="4" t="str">
        <f t="shared" si="5"/>
        <v>ГБОУ СОШ №372</v>
      </c>
      <c r="C21" s="5">
        <f t="shared" si="5"/>
        <v>11372</v>
      </c>
      <c r="D21" s="5" t="str">
        <f t="shared" si="5"/>
        <v>СОШ</v>
      </c>
      <c r="E21" s="11" t="s">
        <v>16</v>
      </c>
      <c r="F21" s="7">
        <v>61</v>
      </c>
      <c r="G21" s="7">
        <v>56</v>
      </c>
      <c r="H21" s="8">
        <f t="shared" si="4"/>
        <v>11372019</v>
      </c>
      <c r="I21" s="9">
        <v>0</v>
      </c>
      <c r="J21" s="9">
        <v>1</v>
      </c>
      <c r="K21" s="9">
        <v>1</v>
      </c>
      <c r="L21" s="9">
        <v>2</v>
      </c>
      <c r="M21" s="9">
        <v>1</v>
      </c>
      <c r="N21" s="9">
        <v>1</v>
      </c>
      <c r="O21" s="9">
        <v>1</v>
      </c>
      <c r="P21" s="9">
        <v>1</v>
      </c>
      <c r="Q21" s="9">
        <v>1</v>
      </c>
      <c r="R21" s="9">
        <v>0</v>
      </c>
      <c r="S21" s="9">
        <v>2</v>
      </c>
      <c r="T21" s="10">
        <f t="shared" si="3"/>
        <v>11</v>
      </c>
      <c r="W21" s="76">
        <v>19</v>
      </c>
      <c r="X21" s="76">
        <f t="shared" si="0"/>
        <v>1</v>
      </c>
      <c r="Y21" s="83">
        <f t="shared" si="1"/>
        <v>1.7857142857142856E-2</v>
      </c>
    </row>
    <row r="22" spans="1:25" ht="30" customHeight="1" x14ac:dyDescent="0.25">
      <c r="A22" s="3" t="s">
        <v>11</v>
      </c>
      <c r="B22" s="4" t="str">
        <f t="shared" si="5"/>
        <v>ГБОУ СОШ №372</v>
      </c>
      <c r="C22" s="5">
        <f t="shared" si="5"/>
        <v>11372</v>
      </c>
      <c r="D22" s="5" t="str">
        <f t="shared" si="5"/>
        <v>СОШ</v>
      </c>
      <c r="E22" s="11" t="s">
        <v>16</v>
      </c>
      <c r="F22" s="7">
        <v>61</v>
      </c>
      <c r="G22" s="7">
        <v>56</v>
      </c>
      <c r="H22" s="8">
        <f t="shared" si="4"/>
        <v>11372020</v>
      </c>
      <c r="I22" s="9">
        <v>0</v>
      </c>
      <c r="J22" s="9">
        <v>1</v>
      </c>
      <c r="K22" s="9">
        <v>1</v>
      </c>
      <c r="L22" s="9">
        <v>2</v>
      </c>
      <c r="M22" s="9">
        <v>1</v>
      </c>
      <c r="N22" s="9">
        <v>1</v>
      </c>
      <c r="O22" s="9">
        <v>0</v>
      </c>
      <c r="P22" s="9">
        <v>1</v>
      </c>
      <c r="Q22" s="9">
        <v>1</v>
      </c>
      <c r="R22" s="9">
        <v>1</v>
      </c>
      <c r="S22" s="9">
        <v>2</v>
      </c>
      <c r="T22" s="10">
        <f t="shared" si="3"/>
        <v>11</v>
      </c>
      <c r="W22" s="58"/>
      <c r="X22" s="58">
        <f>SUM(X2:X21)</f>
        <v>56</v>
      </c>
      <c r="Y22" s="58"/>
    </row>
    <row r="23" spans="1:25" ht="30" customHeight="1" x14ac:dyDescent="0.25">
      <c r="A23" s="3" t="s">
        <v>11</v>
      </c>
      <c r="B23" s="4" t="str">
        <f t="shared" si="5"/>
        <v>ГБОУ СОШ №372</v>
      </c>
      <c r="C23" s="5">
        <f t="shared" si="5"/>
        <v>11372</v>
      </c>
      <c r="D23" s="5" t="str">
        <f t="shared" si="5"/>
        <v>СОШ</v>
      </c>
      <c r="E23" s="11" t="s">
        <v>16</v>
      </c>
      <c r="F23" s="7">
        <v>61</v>
      </c>
      <c r="G23" s="7">
        <v>56</v>
      </c>
      <c r="H23" s="8">
        <f t="shared" si="4"/>
        <v>11372021</v>
      </c>
      <c r="I23" s="9">
        <v>2</v>
      </c>
      <c r="J23" s="9">
        <v>2</v>
      </c>
      <c r="K23" s="9">
        <v>1</v>
      </c>
      <c r="L23" s="9">
        <v>2</v>
      </c>
      <c r="M23" s="9">
        <v>1</v>
      </c>
      <c r="N23" s="9">
        <v>1</v>
      </c>
      <c r="O23" s="9">
        <v>1</v>
      </c>
      <c r="P23" s="9">
        <v>1</v>
      </c>
      <c r="Q23" s="9">
        <v>1</v>
      </c>
      <c r="R23" s="9">
        <v>0</v>
      </c>
      <c r="S23" s="9">
        <v>2</v>
      </c>
      <c r="T23" s="10">
        <f t="shared" si="3"/>
        <v>14</v>
      </c>
    </row>
    <row r="24" spans="1:25" ht="30" customHeight="1" x14ac:dyDescent="0.25">
      <c r="A24" s="3" t="s">
        <v>11</v>
      </c>
      <c r="B24" s="4" t="str">
        <f t="shared" si="5"/>
        <v>ГБОУ СОШ №372</v>
      </c>
      <c r="C24" s="5">
        <f t="shared" si="5"/>
        <v>11372</v>
      </c>
      <c r="D24" s="5" t="str">
        <f t="shared" si="5"/>
        <v>СОШ</v>
      </c>
      <c r="E24" s="11" t="s">
        <v>16</v>
      </c>
      <c r="F24" s="7">
        <v>61</v>
      </c>
      <c r="G24" s="7">
        <v>56</v>
      </c>
      <c r="H24" s="8">
        <f t="shared" si="4"/>
        <v>11372022</v>
      </c>
      <c r="I24" s="9">
        <v>0</v>
      </c>
      <c r="J24" s="9">
        <v>2</v>
      </c>
      <c r="K24" s="9">
        <v>1</v>
      </c>
      <c r="L24" s="9">
        <v>2</v>
      </c>
      <c r="M24" s="9">
        <v>1</v>
      </c>
      <c r="N24" s="9">
        <v>1</v>
      </c>
      <c r="O24" s="9">
        <v>1</v>
      </c>
      <c r="P24" s="9">
        <v>2</v>
      </c>
      <c r="Q24" s="9">
        <v>2</v>
      </c>
      <c r="R24" s="9">
        <v>0</v>
      </c>
      <c r="S24" s="9">
        <v>0</v>
      </c>
      <c r="T24" s="10">
        <f t="shared" si="3"/>
        <v>12</v>
      </c>
    </row>
    <row r="25" spans="1:25" ht="30" customHeight="1" x14ac:dyDescent="0.25">
      <c r="A25" s="3" t="s">
        <v>11</v>
      </c>
      <c r="B25" s="4" t="str">
        <f t="shared" si="5"/>
        <v>ГБОУ СОШ №372</v>
      </c>
      <c r="C25" s="5">
        <f t="shared" si="5"/>
        <v>11372</v>
      </c>
      <c r="D25" s="5" t="str">
        <f t="shared" si="5"/>
        <v>СОШ</v>
      </c>
      <c r="E25" s="11" t="s">
        <v>16</v>
      </c>
      <c r="F25" s="7">
        <v>61</v>
      </c>
      <c r="G25" s="7">
        <v>56</v>
      </c>
      <c r="H25" s="8">
        <f t="shared" si="4"/>
        <v>11372023</v>
      </c>
      <c r="I25" s="9">
        <v>0</v>
      </c>
      <c r="J25" s="9">
        <v>2</v>
      </c>
      <c r="K25" s="9">
        <v>0</v>
      </c>
      <c r="L25" s="9">
        <v>2</v>
      </c>
      <c r="M25" s="9">
        <v>2</v>
      </c>
      <c r="N25" s="9">
        <v>1</v>
      </c>
      <c r="O25" s="9">
        <v>1</v>
      </c>
      <c r="P25" s="9">
        <v>1</v>
      </c>
      <c r="Q25" s="9">
        <v>1</v>
      </c>
      <c r="R25" s="9">
        <v>0</v>
      </c>
      <c r="S25" s="9">
        <v>2</v>
      </c>
      <c r="T25" s="10">
        <f t="shared" si="3"/>
        <v>12</v>
      </c>
    </row>
    <row r="26" spans="1:25" ht="30" customHeight="1" x14ac:dyDescent="0.25">
      <c r="A26" s="3" t="s">
        <v>11</v>
      </c>
      <c r="B26" s="4" t="str">
        <f t="shared" si="5"/>
        <v>ГБОУ СОШ №372</v>
      </c>
      <c r="C26" s="5">
        <f t="shared" si="5"/>
        <v>11372</v>
      </c>
      <c r="D26" s="5" t="str">
        <f t="shared" si="5"/>
        <v>СОШ</v>
      </c>
      <c r="E26" s="11" t="s">
        <v>16</v>
      </c>
      <c r="F26" s="7">
        <v>61</v>
      </c>
      <c r="G26" s="7">
        <v>56</v>
      </c>
      <c r="H26" s="8">
        <f t="shared" si="4"/>
        <v>11372024</v>
      </c>
      <c r="I26" s="9">
        <v>2</v>
      </c>
      <c r="J26" s="9">
        <v>1</v>
      </c>
      <c r="K26" s="9">
        <v>1</v>
      </c>
      <c r="L26" s="9">
        <v>2</v>
      </c>
      <c r="M26" s="9">
        <v>1</v>
      </c>
      <c r="N26" s="9">
        <v>1</v>
      </c>
      <c r="O26" s="9">
        <v>1</v>
      </c>
      <c r="P26" s="9">
        <v>1</v>
      </c>
      <c r="Q26" s="9">
        <v>2</v>
      </c>
      <c r="R26" s="9">
        <v>1</v>
      </c>
      <c r="S26" s="9">
        <v>2</v>
      </c>
      <c r="T26" s="10">
        <f t="shared" si="3"/>
        <v>15</v>
      </c>
    </row>
    <row r="27" spans="1:25" ht="30" customHeight="1" x14ac:dyDescent="0.25">
      <c r="A27" s="3" t="s">
        <v>11</v>
      </c>
      <c r="B27" s="4" t="str">
        <f t="shared" si="5"/>
        <v>ГБОУ СОШ №372</v>
      </c>
      <c r="C27" s="5">
        <f t="shared" si="5"/>
        <v>11372</v>
      </c>
      <c r="D27" s="5" t="str">
        <f t="shared" si="5"/>
        <v>СОШ</v>
      </c>
      <c r="E27" s="11" t="s">
        <v>16</v>
      </c>
      <c r="F27" s="7">
        <v>61</v>
      </c>
      <c r="G27" s="7">
        <v>56</v>
      </c>
      <c r="H27" s="8">
        <f t="shared" si="4"/>
        <v>11372025</v>
      </c>
      <c r="I27" s="9">
        <v>2</v>
      </c>
      <c r="J27" s="9">
        <v>2</v>
      </c>
      <c r="K27" s="9">
        <v>1</v>
      </c>
      <c r="L27" s="9">
        <v>1</v>
      </c>
      <c r="M27" s="9">
        <v>1</v>
      </c>
      <c r="N27" s="9">
        <v>1</v>
      </c>
      <c r="O27" s="9">
        <v>1</v>
      </c>
      <c r="P27" s="9">
        <v>1</v>
      </c>
      <c r="Q27" s="9">
        <v>0</v>
      </c>
      <c r="R27" s="9">
        <v>0</v>
      </c>
      <c r="S27" s="9">
        <v>2</v>
      </c>
      <c r="T27" s="10">
        <f t="shared" si="3"/>
        <v>12</v>
      </c>
    </row>
    <row r="28" spans="1:25" ht="30" customHeight="1" x14ac:dyDescent="0.25">
      <c r="A28" s="3" t="s">
        <v>11</v>
      </c>
      <c r="B28" s="4" t="str">
        <f t="shared" si="5"/>
        <v>ГБОУ СОШ №372</v>
      </c>
      <c r="C28" s="5">
        <f t="shared" si="5"/>
        <v>11372</v>
      </c>
      <c r="D28" s="5" t="str">
        <f t="shared" si="5"/>
        <v>СОШ</v>
      </c>
      <c r="E28" s="11" t="s">
        <v>16</v>
      </c>
      <c r="F28" s="7">
        <v>61</v>
      </c>
      <c r="G28" s="7">
        <v>56</v>
      </c>
      <c r="H28" s="8">
        <f t="shared" si="4"/>
        <v>11372026</v>
      </c>
      <c r="I28" s="9">
        <v>0</v>
      </c>
      <c r="J28" s="9">
        <v>1</v>
      </c>
      <c r="K28" s="9">
        <v>1</v>
      </c>
      <c r="L28" s="9">
        <v>2</v>
      </c>
      <c r="M28" s="9">
        <v>2</v>
      </c>
      <c r="N28" s="9">
        <v>1</v>
      </c>
      <c r="O28" s="9">
        <v>1</v>
      </c>
      <c r="P28" s="9">
        <v>1</v>
      </c>
      <c r="Q28" s="9">
        <v>2</v>
      </c>
      <c r="R28" s="9">
        <v>0</v>
      </c>
      <c r="S28" s="9">
        <v>2</v>
      </c>
      <c r="T28" s="10">
        <f t="shared" si="3"/>
        <v>13</v>
      </c>
    </row>
    <row r="29" spans="1:25" ht="30" customHeight="1" x14ac:dyDescent="0.25">
      <c r="A29" s="3" t="s">
        <v>11</v>
      </c>
      <c r="B29" s="4" t="str">
        <f t="shared" si="5"/>
        <v>ГБОУ СОШ №372</v>
      </c>
      <c r="C29" s="5">
        <f t="shared" si="5"/>
        <v>11372</v>
      </c>
      <c r="D29" s="5" t="str">
        <f t="shared" si="5"/>
        <v>СОШ</v>
      </c>
      <c r="E29" s="11" t="s">
        <v>16</v>
      </c>
      <c r="F29" s="7">
        <v>61</v>
      </c>
      <c r="G29" s="7">
        <v>56</v>
      </c>
      <c r="H29" s="8">
        <f t="shared" si="4"/>
        <v>11372027</v>
      </c>
      <c r="I29" s="9">
        <v>2</v>
      </c>
      <c r="J29" s="9">
        <v>1</v>
      </c>
      <c r="K29" s="9">
        <v>1</v>
      </c>
      <c r="L29" s="9">
        <v>2</v>
      </c>
      <c r="M29" s="9">
        <v>1</v>
      </c>
      <c r="N29" s="9">
        <v>1</v>
      </c>
      <c r="O29" s="9">
        <v>1</v>
      </c>
      <c r="P29" s="9">
        <v>1</v>
      </c>
      <c r="Q29" s="9">
        <v>2</v>
      </c>
      <c r="R29" s="9">
        <v>0</v>
      </c>
      <c r="S29" s="9">
        <v>2</v>
      </c>
      <c r="T29" s="10">
        <f t="shared" si="3"/>
        <v>14</v>
      </c>
    </row>
    <row r="30" spans="1:25" ht="30" customHeight="1" x14ac:dyDescent="0.25">
      <c r="A30" s="3" t="s">
        <v>11</v>
      </c>
      <c r="B30" s="4" t="str">
        <f t="shared" si="5"/>
        <v>ГБОУ СОШ №372</v>
      </c>
      <c r="C30" s="5">
        <f t="shared" si="5"/>
        <v>11372</v>
      </c>
      <c r="D30" s="5" t="str">
        <f t="shared" si="5"/>
        <v>СОШ</v>
      </c>
      <c r="E30" s="13" t="s">
        <v>15</v>
      </c>
      <c r="F30" s="7">
        <v>61</v>
      </c>
      <c r="G30" s="7">
        <v>56</v>
      </c>
      <c r="H30" s="8">
        <f t="shared" si="4"/>
        <v>11372028</v>
      </c>
      <c r="I30" s="9">
        <v>2</v>
      </c>
      <c r="J30" s="9">
        <v>2</v>
      </c>
      <c r="K30" s="9">
        <v>1</v>
      </c>
      <c r="L30" s="9">
        <v>2</v>
      </c>
      <c r="M30" s="9">
        <v>1</v>
      </c>
      <c r="N30" s="9">
        <v>0</v>
      </c>
      <c r="O30" s="9">
        <v>1</v>
      </c>
      <c r="P30" s="9">
        <v>2</v>
      </c>
      <c r="Q30" s="9">
        <v>2</v>
      </c>
      <c r="R30" s="9">
        <v>1</v>
      </c>
      <c r="S30" s="9">
        <v>2</v>
      </c>
      <c r="T30" s="10">
        <f t="shared" si="3"/>
        <v>16</v>
      </c>
    </row>
    <row r="31" spans="1:25" ht="30" customHeight="1" x14ac:dyDescent="0.25">
      <c r="A31" s="3" t="s">
        <v>11</v>
      </c>
      <c r="B31" s="4" t="str">
        <f t="shared" si="5"/>
        <v>ГБОУ СОШ №372</v>
      </c>
      <c r="C31" s="5">
        <f t="shared" si="5"/>
        <v>11372</v>
      </c>
      <c r="D31" s="5" t="str">
        <f t="shared" si="5"/>
        <v>СОШ</v>
      </c>
      <c r="E31" s="11" t="s">
        <v>15</v>
      </c>
      <c r="F31" s="7">
        <v>61</v>
      </c>
      <c r="G31" s="7">
        <v>56</v>
      </c>
      <c r="H31" s="8">
        <f t="shared" si="4"/>
        <v>11372029</v>
      </c>
      <c r="I31" s="9">
        <v>2</v>
      </c>
      <c r="J31" s="9">
        <v>2</v>
      </c>
      <c r="K31" s="9">
        <v>1</v>
      </c>
      <c r="L31" s="9">
        <v>2</v>
      </c>
      <c r="M31" s="9">
        <v>1</v>
      </c>
      <c r="N31" s="9">
        <v>0</v>
      </c>
      <c r="O31" s="9">
        <v>1</v>
      </c>
      <c r="P31" s="9">
        <v>2</v>
      </c>
      <c r="Q31" s="9">
        <v>2</v>
      </c>
      <c r="R31" s="9">
        <v>1</v>
      </c>
      <c r="S31" s="9">
        <v>2</v>
      </c>
      <c r="T31" s="10">
        <f t="shared" si="3"/>
        <v>16</v>
      </c>
    </row>
    <row r="32" spans="1:25" ht="30" customHeight="1" x14ac:dyDescent="0.25">
      <c r="A32" s="3" t="s">
        <v>11</v>
      </c>
      <c r="B32" s="4" t="str">
        <f t="shared" si="5"/>
        <v>ГБОУ СОШ №372</v>
      </c>
      <c r="C32" s="5">
        <f t="shared" si="5"/>
        <v>11372</v>
      </c>
      <c r="D32" s="5" t="str">
        <f t="shared" si="5"/>
        <v>СОШ</v>
      </c>
      <c r="E32" s="11" t="s">
        <v>15</v>
      </c>
      <c r="F32" s="7">
        <v>61</v>
      </c>
      <c r="G32" s="7">
        <v>56</v>
      </c>
      <c r="H32" s="8">
        <f t="shared" si="4"/>
        <v>11372030</v>
      </c>
      <c r="I32" s="9">
        <v>2</v>
      </c>
      <c r="J32" s="9">
        <v>2</v>
      </c>
      <c r="K32" s="9">
        <v>1</v>
      </c>
      <c r="L32" s="9">
        <v>2</v>
      </c>
      <c r="M32" s="9">
        <v>0</v>
      </c>
      <c r="N32" s="9">
        <v>1</v>
      </c>
      <c r="O32" s="9">
        <v>1</v>
      </c>
      <c r="P32" s="9">
        <v>2</v>
      </c>
      <c r="Q32" s="9">
        <v>2</v>
      </c>
      <c r="R32" s="9">
        <v>1</v>
      </c>
      <c r="S32" s="9">
        <v>2</v>
      </c>
      <c r="T32" s="10">
        <v>16</v>
      </c>
    </row>
    <row r="33" spans="1:20" ht="30" customHeight="1" x14ac:dyDescent="0.25">
      <c r="A33" s="3" t="s">
        <v>11</v>
      </c>
      <c r="B33" s="4" t="str">
        <f t="shared" si="5"/>
        <v>ГБОУ СОШ №372</v>
      </c>
      <c r="C33" s="5">
        <f t="shared" si="5"/>
        <v>11372</v>
      </c>
      <c r="D33" s="5" t="str">
        <f t="shared" si="5"/>
        <v>СОШ</v>
      </c>
      <c r="E33" s="11" t="s">
        <v>15</v>
      </c>
      <c r="F33" s="7">
        <v>61</v>
      </c>
      <c r="G33" s="7">
        <v>56</v>
      </c>
      <c r="H33" s="8">
        <f t="shared" si="4"/>
        <v>11372031</v>
      </c>
      <c r="I33" s="9">
        <v>2</v>
      </c>
      <c r="J33" s="9">
        <v>2</v>
      </c>
      <c r="K33" s="9">
        <v>1</v>
      </c>
      <c r="L33" s="9">
        <v>2</v>
      </c>
      <c r="M33" s="9">
        <v>1</v>
      </c>
      <c r="N33" s="9">
        <v>1</v>
      </c>
      <c r="O33" s="9">
        <v>1</v>
      </c>
      <c r="P33" s="9">
        <v>2</v>
      </c>
      <c r="Q33" s="9">
        <v>1</v>
      </c>
      <c r="R33" s="9">
        <v>2</v>
      </c>
      <c r="S33" s="9">
        <v>1</v>
      </c>
      <c r="T33" s="10">
        <f t="shared" si="3"/>
        <v>16</v>
      </c>
    </row>
    <row r="34" spans="1:20" ht="30" customHeight="1" x14ac:dyDescent="0.25">
      <c r="A34" s="3" t="s">
        <v>11</v>
      </c>
      <c r="B34" s="4" t="str">
        <f t="shared" si="5"/>
        <v>ГБОУ СОШ №372</v>
      </c>
      <c r="C34" s="5">
        <f t="shared" si="5"/>
        <v>11372</v>
      </c>
      <c r="D34" s="5" t="str">
        <f t="shared" si="5"/>
        <v>СОШ</v>
      </c>
      <c r="E34" s="11" t="s">
        <v>15</v>
      </c>
      <c r="F34" s="7">
        <v>61</v>
      </c>
      <c r="G34" s="7">
        <v>56</v>
      </c>
      <c r="H34" s="8">
        <f t="shared" si="4"/>
        <v>11372032</v>
      </c>
      <c r="I34" s="9">
        <v>0</v>
      </c>
      <c r="J34" s="9">
        <v>0</v>
      </c>
      <c r="K34" s="9">
        <v>0</v>
      </c>
      <c r="L34" s="9">
        <v>2</v>
      </c>
      <c r="M34" s="9">
        <v>0</v>
      </c>
      <c r="N34" s="9">
        <v>0</v>
      </c>
      <c r="O34" s="9">
        <v>1</v>
      </c>
      <c r="P34" s="9">
        <v>2</v>
      </c>
      <c r="Q34" s="9">
        <v>1</v>
      </c>
      <c r="R34" s="9">
        <v>0</v>
      </c>
      <c r="S34" s="9">
        <v>2</v>
      </c>
      <c r="T34" s="10">
        <f t="shared" si="3"/>
        <v>8</v>
      </c>
    </row>
    <row r="35" spans="1:20" ht="30" customHeight="1" x14ac:dyDescent="0.25">
      <c r="A35" s="3" t="s">
        <v>11</v>
      </c>
      <c r="B35" s="4" t="str">
        <f t="shared" si="5"/>
        <v>ГБОУ СОШ №372</v>
      </c>
      <c r="C35" s="5">
        <f t="shared" si="5"/>
        <v>11372</v>
      </c>
      <c r="D35" s="5" t="str">
        <f t="shared" si="5"/>
        <v>СОШ</v>
      </c>
      <c r="E35" s="11" t="s">
        <v>15</v>
      </c>
      <c r="F35" s="7">
        <v>61</v>
      </c>
      <c r="G35" s="7">
        <v>56</v>
      </c>
      <c r="H35" s="8">
        <f t="shared" si="4"/>
        <v>11372033</v>
      </c>
      <c r="I35" s="9">
        <v>0</v>
      </c>
      <c r="J35" s="9">
        <v>1</v>
      </c>
      <c r="K35" s="9">
        <v>0</v>
      </c>
      <c r="L35" s="9">
        <v>2</v>
      </c>
      <c r="M35" s="9">
        <v>1</v>
      </c>
      <c r="N35" s="9">
        <v>0</v>
      </c>
      <c r="O35" s="9">
        <v>1</v>
      </c>
      <c r="P35" s="9">
        <v>2</v>
      </c>
      <c r="Q35" s="9">
        <v>1</v>
      </c>
      <c r="R35" s="9">
        <v>1</v>
      </c>
      <c r="S35" s="9">
        <v>1</v>
      </c>
      <c r="T35" s="10">
        <f t="shared" si="3"/>
        <v>10</v>
      </c>
    </row>
    <row r="36" spans="1:20" ht="30" customHeight="1" x14ac:dyDescent="0.25">
      <c r="A36" s="3" t="s">
        <v>11</v>
      </c>
      <c r="B36" s="4" t="str">
        <f t="shared" ref="B36:D51" si="6">B35</f>
        <v>ГБОУ СОШ №372</v>
      </c>
      <c r="C36" s="5">
        <f t="shared" si="6"/>
        <v>11372</v>
      </c>
      <c r="D36" s="5" t="str">
        <f t="shared" si="6"/>
        <v>СОШ</v>
      </c>
      <c r="E36" s="11" t="s">
        <v>15</v>
      </c>
      <c r="F36" s="7">
        <v>61</v>
      </c>
      <c r="G36" s="7">
        <v>56</v>
      </c>
      <c r="H36" s="8">
        <f t="shared" si="4"/>
        <v>11372034</v>
      </c>
      <c r="I36" s="9">
        <v>2</v>
      </c>
      <c r="J36" s="9">
        <v>2</v>
      </c>
      <c r="K36" s="9">
        <v>1</v>
      </c>
      <c r="L36" s="9">
        <v>2</v>
      </c>
      <c r="M36" s="9">
        <v>1</v>
      </c>
      <c r="N36" s="9">
        <v>1</v>
      </c>
      <c r="O36" s="9">
        <v>1</v>
      </c>
      <c r="P36" s="9">
        <v>2</v>
      </c>
      <c r="Q36" s="9">
        <v>1</v>
      </c>
      <c r="R36" s="9">
        <v>1</v>
      </c>
      <c r="S36" s="9">
        <v>0</v>
      </c>
      <c r="T36" s="10">
        <f t="shared" si="3"/>
        <v>14</v>
      </c>
    </row>
    <row r="37" spans="1:20" ht="30" customHeight="1" x14ac:dyDescent="0.25">
      <c r="A37" s="3" t="s">
        <v>11</v>
      </c>
      <c r="B37" s="4" t="str">
        <f t="shared" si="6"/>
        <v>ГБОУ СОШ №372</v>
      </c>
      <c r="C37" s="5">
        <f t="shared" si="6"/>
        <v>11372</v>
      </c>
      <c r="D37" s="5" t="str">
        <f t="shared" si="6"/>
        <v>СОШ</v>
      </c>
      <c r="E37" s="11" t="s">
        <v>15</v>
      </c>
      <c r="F37" s="7">
        <v>61</v>
      </c>
      <c r="G37" s="7">
        <v>56</v>
      </c>
      <c r="H37" s="8">
        <f t="shared" si="4"/>
        <v>11372035</v>
      </c>
      <c r="I37" s="9">
        <v>2</v>
      </c>
      <c r="J37" s="9">
        <v>2</v>
      </c>
      <c r="K37" s="9">
        <v>1</v>
      </c>
      <c r="L37" s="9">
        <v>2</v>
      </c>
      <c r="M37" s="9">
        <v>1</v>
      </c>
      <c r="N37" s="9">
        <v>1</v>
      </c>
      <c r="O37" s="9">
        <v>1</v>
      </c>
      <c r="P37" s="9">
        <v>2</v>
      </c>
      <c r="Q37" s="9">
        <v>1</v>
      </c>
      <c r="R37" s="9">
        <v>1</v>
      </c>
      <c r="S37" s="9">
        <v>2</v>
      </c>
      <c r="T37" s="10">
        <f t="shared" si="3"/>
        <v>16</v>
      </c>
    </row>
    <row r="38" spans="1:20" ht="30" customHeight="1" x14ac:dyDescent="0.25">
      <c r="A38" s="3" t="s">
        <v>11</v>
      </c>
      <c r="B38" s="4" t="str">
        <f t="shared" si="6"/>
        <v>ГБОУ СОШ №372</v>
      </c>
      <c r="C38" s="5">
        <f t="shared" si="6"/>
        <v>11372</v>
      </c>
      <c r="D38" s="5" t="str">
        <f t="shared" si="6"/>
        <v>СОШ</v>
      </c>
      <c r="E38" s="11" t="s">
        <v>15</v>
      </c>
      <c r="F38" s="7">
        <v>61</v>
      </c>
      <c r="G38" s="7">
        <v>56</v>
      </c>
      <c r="H38" s="8">
        <f t="shared" si="4"/>
        <v>11372036</v>
      </c>
      <c r="I38" s="9">
        <v>0</v>
      </c>
      <c r="J38" s="9">
        <v>2</v>
      </c>
      <c r="K38" s="9">
        <v>0</v>
      </c>
      <c r="L38" s="9">
        <v>1</v>
      </c>
      <c r="M38" s="9">
        <v>1</v>
      </c>
      <c r="N38" s="9">
        <v>1</v>
      </c>
      <c r="O38" s="9">
        <v>0</v>
      </c>
      <c r="P38" s="9">
        <v>2</v>
      </c>
      <c r="Q38" s="9">
        <v>1</v>
      </c>
      <c r="R38" s="9">
        <v>1</v>
      </c>
      <c r="S38" s="9">
        <v>0</v>
      </c>
      <c r="T38" s="10">
        <f t="shared" si="3"/>
        <v>9</v>
      </c>
    </row>
    <row r="39" spans="1:20" ht="30" customHeight="1" x14ac:dyDescent="0.25">
      <c r="A39" s="3" t="s">
        <v>11</v>
      </c>
      <c r="B39" s="4" t="str">
        <f t="shared" si="6"/>
        <v>ГБОУ СОШ №372</v>
      </c>
      <c r="C39" s="5">
        <f t="shared" si="6"/>
        <v>11372</v>
      </c>
      <c r="D39" s="5" t="str">
        <f t="shared" si="6"/>
        <v>СОШ</v>
      </c>
      <c r="E39" s="11" t="s">
        <v>15</v>
      </c>
      <c r="F39" s="7">
        <v>61</v>
      </c>
      <c r="G39" s="7">
        <v>56</v>
      </c>
      <c r="H39" s="8">
        <f t="shared" si="4"/>
        <v>11372037</v>
      </c>
      <c r="I39" s="9">
        <v>2</v>
      </c>
      <c r="J39" s="9">
        <v>2</v>
      </c>
      <c r="K39" s="9">
        <v>1</v>
      </c>
      <c r="L39" s="9">
        <v>2</v>
      </c>
      <c r="M39" s="9">
        <v>1</v>
      </c>
      <c r="N39" s="9">
        <v>1</v>
      </c>
      <c r="O39" s="9">
        <v>1</v>
      </c>
      <c r="P39" s="9">
        <v>2</v>
      </c>
      <c r="Q39" s="9">
        <v>1</v>
      </c>
      <c r="R39" s="9">
        <v>2</v>
      </c>
      <c r="S39" s="9">
        <v>1</v>
      </c>
      <c r="T39" s="10">
        <f t="shared" si="3"/>
        <v>16</v>
      </c>
    </row>
    <row r="40" spans="1:20" ht="30" customHeight="1" x14ac:dyDescent="0.25">
      <c r="A40" s="3" t="s">
        <v>11</v>
      </c>
      <c r="B40" s="4" t="str">
        <f t="shared" si="6"/>
        <v>ГБОУ СОШ №372</v>
      </c>
      <c r="C40" s="5">
        <f t="shared" si="6"/>
        <v>11372</v>
      </c>
      <c r="D40" s="5" t="str">
        <f t="shared" si="6"/>
        <v>СОШ</v>
      </c>
      <c r="E40" s="11" t="s">
        <v>15</v>
      </c>
      <c r="F40" s="7">
        <v>61</v>
      </c>
      <c r="G40" s="7">
        <v>56</v>
      </c>
      <c r="H40" s="8">
        <f t="shared" si="4"/>
        <v>11372038</v>
      </c>
      <c r="I40" s="9">
        <v>2</v>
      </c>
      <c r="J40" s="9">
        <v>2</v>
      </c>
      <c r="K40" s="9">
        <v>1</v>
      </c>
      <c r="L40" s="9">
        <v>2</v>
      </c>
      <c r="M40" s="9">
        <v>2</v>
      </c>
      <c r="N40" s="9">
        <v>1</v>
      </c>
      <c r="O40" s="9">
        <v>1</v>
      </c>
      <c r="P40" s="9">
        <v>2</v>
      </c>
      <c r="Q40" s="9">
        <v>1</v>
      </c>
      <c r="R40" s="9">
        <v>2</v>
      </c>
      <c r="S40" s="9">
        <v>2</v>
      </c>
      <c r="T40" s="10">
        <f t="shared" si="3"/>
        <v>18</v>
      </c>
    </row>
    <row r="41" spans="1:20" ht="30" customHeight="1" x14ac:dyDescent="0.25">
      <c r="A41" s="3" t="s">
        <v>11</v>
      </c>
      <c r="B41" s="4" t="str">
        <f t="shared" si="6"/>
        <v>ГБОУ СОШ №372</v>
      </c>
      <c r="C41" s="5">
        <f t="shared" si="6"/>
        <v>11372</v>
      </c>
      <c r="D41" s="5" t="str">
        <f t="shared" si="6"/>
        <v>СОШ</v>
      </c>
      <c r="E41" s="11" t="s">
        <v>15</v>
      </c>
      <c r="F41" s="7">
        <v>61</v>
      </c>
      <c r="G41" s="7">
        <v>56</v>
      </c>
      <c r="H41" s="8">
        <f t="shared" si="4"/>
        <v>11372039</v>
      </c>
      <c r="I41" s="9">
        <v>2</v>
      </c>
      <c r="J41" s="9">
        <v>2</v>
      </c>
      <c r="K41" s="9">
        <v>0</v>
      </c>
      <c r="L41" s="9">
        <v>2</v>
      </c>
      <c r="M41" s="9">
        <v>1</v>
      </c>
      <c r="N41" s="9">
        <v>0</v>
      </c>
      <c r="O41" s="9">
        <v>1</v>
      </c>
      <c r="P41" s="9">
        <v>2</v>
      </c>
      <c r="Q41" s="9">
        <v>1</v>
      </c>
      <c r="R41" s="9">
        <v>1</v>
      </c>
      <c r="S41" s="9">
        <v>1</v>
      </c>
      <c r="T41" s="10">
        <f t="shared" si="3"/>
        <v>13</v>
      </c>
    </row>
    <row r="42" spans="1:20" ht="30" customHeight="1" x14ac:dyDescent="0.25">
      <c r="A42" s="3" t="s">
        <v>11</v>
      </c>
      <c r="B42" s="4" t="str">
        <f t="shared" si="6"/>
        <v>ГБОУ СОШ №372</v>
      </c>
      <c r="C42" s="5">
        <f t="shared" si="6"/>
        <v>11372</v>
      </c>
      <c r="D42" s="5" t="str">
        <f t="shared" si="6"/>
        <v>СОШ</v>
      </c>
      <c r="E42" s="11" t="s">
        <v>15</v>
      </c>
      <c r="F42" s="7">
        <v>61</v>
      </c>
      <c r="G42" s="7">
        <v>56</v>
      </c>
      <c r="H42" s="8">
        <f t="shared" si="4"/>
        <v>11372040</v>
      </c>
      <c r="I42" s="9">
        <v>0</v>
      </c>
      <c r="J42" s="9">
        <v>1</v>
      </c>
      <c r="K42" s="9">
        <v>1</v>
      </c>
      <c r="L42" s="9">
        <v>2</v>
      </c>
      <c r="M42" s="9">
        <v>2</v>
      </c>
      <c r="N42" s="9">
        <v>1</v>
      </c>
      <c r="O42" s="9">
        <v>1</v>
      </c>
      <c r="P42" s="9">
        <v>2</v>
      </c>
      <c r="Q42" s="9">
        <v>1</v>
      </c>
      <c r="R42" s="9">
        <v>2</v>
      </c>
      <c r="S42" s="9">
        <v>1</v>
      </c>
      <c r="T42" s="10">
        <f t="shared" si="3"/>
        <v>14</v>
      </c>
    </row>
    <row r="43" spans="1:20" ht="30" customHeight="1" x14ac:dyDescent="0.25">
      <c r="A43" s="3" t="s">
        <v>11</v>
      </c>
      <c r="B43" s="4" t="str">
        <f t="shared" si="6"/>
        <v>ГБОУ СОШ №372</v>
      </c>
      <c r="C43" s="5">
        <f t="shared" si="6"/>
        <v>11372</v>
      </c>
      <c r="D43" s="5" t="str">
        <f t="shared" si="6"/>
        <v>СОШ</v>
      </c>
      <c r="E43" s="11" t="s">
        <v>15</v>
      </c>
      <c r="F43" s="7">
        <v>61</v>
      </c>
      <c r="G43" s="7">
        <v>56</v>
      </c>
      <c r="H43" s="8">
        <f t="shared" si="4"/>
        <v>11372041</v>
      </c>
      <c r="I43" s="9">
        <v>0</v>
      </c>
      <c r="J43" s="9">
        <v>2</v>
      </c>
      <c r="K43" s="9">
        <v>1</v>
      </c>
      <c r="L43" s="9">
        <v>2</v>
      </c>
      <c r="M43" s="9">
        <v>1</v>
      </c>
      <c r="N43" s="9">
        <v>1</v>
      </c>
      <c r="O43" s="9">
        <v>1</v>
      </c>
      <c r="P43" s="9">
        <v>2</v>
      </c>
      <c r="Q43" s="9">
        <v>1</v>
      </c>
      <c r="R43" s="9">
        <v>2</v>
      </c>
      <c r="S43" s="9">
        <v>2</v>
      </c>
      <c r="T43" s="10">
        <f t="shared" si="3"/>
        <v>15</v>
      </c>
    </row>
    <row r="44" spans="1:20" ht="30" customHeight="1" x14ac:dyDescent="0.25">
      <c r="A44" s="3" t="s">
        <v>11</v>
      </c>
      <c r="B44" s="4" t="str">
        <f t="shared" si="6"/>
        <v>ГБОУ СОШ №372</v>
      </c>
      <c r="C44" s="5">
        <f t="shared" si="6"/>
        <v>11372</v>
      </c>
      <c r="D44" s="5" t="str">
        <f t="shared" si="6"/>
        <v>СОШ</v>
      </c>
      <c r="E44" s="11" t="s">
        <v>15</v>
      </c>
      <c r="F44" s="7">
        <v>61</v>
      </c>
      <c r="G44" s="7">
        <v>56</v>
      </c>
      <c r="H44" s="8">
        <f t="shared" si="4"/>
        <v>11372042</v>
      </c>
      <c r="I44" s="9">
        <v>2</v>
      </c>
      <c r="J44" s="9">
        <v>2</v>
      </c>
      <c r="K44" s="9">
        <v>1</v>
      </c>
      <c r="L44" s="9">
        <v>2</v>
      </c>
      <c r="M44" s="9">
        <v>1</v>
      </c>
      <c r="N44" s="9">
        <v>1</v>
      </c>
      <c r="O44" s="9">
        <v>1</v>
      </c>
      <c r="P44" s="9">
        <v>2</v>
      </c>
      <c r="Q44" s="9">
        <v>1</v>
      </c>
      <c r="R44" s="9">
        <v>2</v>
      </c>
      <c r="S44" s="9">
        <v>2</v>
      </c>
      <c r="T44" s="10">
        <f t="shared" si="3"/>
        <v>17</v>
      </c>
    </row>
    <row r="45" spans="1:20" ht="30" customHeight="1" x14ac:dyDescent="0.25">
      <c r="A45" s="3" t="s">
        <v>11</v>
      </c>
      <c r="B45" s="4" t="str">
        <f t="shared" si="6"/>
        <v>ГБОУ СОШ №372</v>
      </c>
      <c r="C45" s="5">
        <f t="shared" si="6"/>
        <v>11372</v>
      </c>
      <c r="D45" s="5" t="str">
        <f t="shared" si="6"/>
        <v>СОШ</v>
      </c>
      <c r="E45" s="11" t="s">
        <v>15</v>
      </c>
      <c r="F45" s="7">
        <v>61</v>
      </c>
      <c r="G45" s="7">
        <v>56</v>
      </c>
      <c r="H45" s="8">
        <f t="shared" si="4"/>
        <v>11372043</v>
      </c>
      <c r="I45" s="9">
        <v>2</v>
      </c>
      <c r="J45" s="9">
        <v>2</v>
      </c>
      <c r="K45" s="9">
        <v>1</v>
      </c>
      <c r="L45" s="9">
        <v>2</v>
      </c>
      <c r="M45" s="9">
        <v>2</v>
      </c>
      <c r="N45" s="9">
        <v>1</v>
      </c>
      <c r="O45" s="9">
        <v>1</v>
      </c>
      <c r="P45" s="9">
        <v>2</v>
      </c>
      <c r="Q45" s="9">
        <v>1</v>
      </c>
      <c r="R45" s="9">
        <v>2</v>
      </c>
      <c r="S45" s="9">
        <v>2</v>
      </c>
      <c r="T45" s="10">
        <f t="shared" si="3"/>
        <v>18</v>
      </c>
    </row>
    <row r="46" spans="1:20" ht="30" customHeight="1" x14ac:dyDescent="0.25">
      <c r="A46" s="3" t="s">
        <v>11</v>
      </c>
      <c r="B46" s="4" t="str">
        <f t="shared" si="6"/>
        <v>ГБОУ СОШ №372</v>
      </c>
      <c r="C46" s="5">
        <f t="shared" si="6"/>
        <v>11372</v>
      </c>
      <c r="D46" s="5" t="str">
        <f t="shared" si="6"/>
        <v>СОШ</v>
      </c>
      <c r="E46" s="11" t="s">
        <v>15</v>
      </c>
      <c r="F46" s="7">
        <v>61</v>
      </c>
      <c r="G46" s="7">
        <v>56</v>
      </c>
      <c r="H46" s="8">
        <f t="shared" si="4"/>
        <v>11372044</v>
      </c>
      <c r="I46" s="9">
        <v>0</v>
      </c>
      <c r="J46" s="9">
        <v>2</v>
      </c>
      <c r="K46" s="9">
        <v>1</v>
      </c>
      <c r="L46" s="9">
        <v>2</v>
      </c>
      <c r="M46" s="9">
        <v>0</v>
      </c>
      <c r="N46" s="9">
        <v>1</v>
      </c>
      <c r="O46" s="9">
        <v>1</v>
      </c>
      <c r="P46" s="9">
        <v>2</v>
      </c>
      <c r="Q46" s="9">
        <v>2</v>
      </c>
      <c r="R46" s="9">
        <v>2</v>
      </c>
      <c r="S46" s="9">
        <v>2</v>
      </c>
      <c r="T46" s="10">
        <f t="shared" si="3"/>
        <v>15</v>
      </c>
    </row>
    <row r="47" spans="1:20" ht="30" customHeight="1" x14ac:dyDescent="0.25">
      <c r="A47" s="3" t="s">
        <v>11</v>
      </c>
      <c r="B47" s="4" t="str">
        <f t="shared" si="6"/>
        <v>ГБОУ СОШ №372</v>
      </c>
      <c r="C47" s="5">
        <f t="shared" si="6"/>
        <v>11372</v>
      </c>
      <c r="D47" s="5" t="str">
        <f t="shared" si="6"/>
        <v>СОШ</v>
      </c>
      <c r="E47" s="11" t="s">
        <v>15</v>
      </c>
      <c r="F47" s="7">
        <v>61</v>
      </c>
      <c r="G47" s="7">
        <v>56</v>
      </c>
      <c r="H47" s="8">
        <f t="shared" si="4"/>
        <v>11372045</v>
      </c>
      <c r="I47" s="9">
        <v>0</v>
      </c>
      <c r="J47" s="9">
        <v>0</v>
      </c>
      <c r="K47" s="9">
        <v>0</v>
      </c>
      <c r="L47" s="9">
        <v>2</v>
      </c>
      <c r="M47" s="9">
        <v>0</v>
      </c>
      <c r="N47" s="9">
        <v>1</v>
      </c>
      <c r="O47" s="9">
        <v>1</v>
      </c>
      <c r="P47" s="9">
        <v>2</v>
      </c>
      <c r="Q47" s="9">
        <v>0</v>
      </c>
      <c r="R47" s="9">
        <v>0</v>
      </c>
      <c r="S47" s="9">
        <v>2</v>
      </c>
      <c r="T47" s="10">
        <f t="shared" si="3"/>
        <v>8</v>
      </c>
    </row>
    <row r="48" spans="1:20" ht="30" customHeight="1" x14ac:dyDescent="0.25">
      <c r="A48" s="3" t="s">
        <v>11</v>
      </c>
      <c r="B48" s="4" t="str">
        <f t="shared" si="6"/>
        <v>ГБОУ СОШ №372</v>
      </c>
      <c r="C48" s="5">
        <f t="shared" si="6"/>
        <v>11372</v>
      </c>
      <c r="D48" s="5" t="str">
        <f t="shared" si="6"/>
        <v>СОШ</v>
      </c>
      <c r="E48" s="11" t="s">
        <v>15</v>
      </c>
      <c r="F48" s="7">
        <v>61</v>
      </c>
      <c r="G48" s="7">
        <v>56</v>
      </c>
      <c r="H48" s="8">
        <f t="shared" si="4"/>
        <v>11372046</v>
      </c>
      <c r="I48" s="9">
        <v>2</v>
      </c>
      <c r="J48" s="9">
        <v>2</v>
      </c>
      <c r="K48" s="9">
        <v>1</v>
      </c>
      <c r="L48" s="9">
        <v>2</v>
      </c>
      <c r="M48" s="9">
        <v>1</v>
      </c>
      <c r="N48" s="9">
        <v>1</v>
      </c>
      <c r="O48" s="9">
        <v>1</v>
      </c>
      <c r="P48" s="9">
        <v>2</v>
      </c>
      <c r="Q48" s="9">
        <v>1</v>
      </c>
      <c r="R48" s="9">
        <v>0</v>
      </c>
      <c r="S48" s="9">
        <v>1</v>
      </c>
      <c r="T48" s="10">
        <f t="shared" si="3"/>
        <v>14</v>
      </c>
    </row>
    <row r="49" spans="1:20" ht="30" customHeight="1" x14ac:dyDescent="0.25">
      <c r="A49" s="3" t="s">
        <v>11</v>
      </c>
      <c r="B49" s="4" t="str">
        <f t="shared" si="6"/>
        <v>ГБОУ СОШ №372</v>
      </c>
      <c r="C49" s="5">
        <f t="shared" si="6"/>
        <v>11372</v>
      </c>
      <c r="D49" s="5" t="str">
        <f t="shared" si="6"/>
        <v>СОШ</v>
      </c>
      <c r="E49" s="11" t="s">
        <v>15</v>
      </c>
      <c r="F49" s="7">
        <v>61</v>
      </c>
      <c r="G49" s="7">
        <v>56</v>
      </c>
      <c r="H49" s="8">
        <f t="shared" si="4"/>
        <v>11372047</v>
      </c>
      <c r="I49" s="9">
        <v>0</v>
      </c>
      <c r="J49" s="9">
        <v>2</v>
      </c>
      <c r="K49" s="9">
        <v>0</v>
      </c>
      <c r="L49" s="9">
        <v>1</v>
      </c>
      <c r="M49" s="9">
        <v>2</v>
      </c>
      <c r="N49" s="9">
        <v>1</v>
      </c>
      <c r="O49" s="9">
        <v>1</v>
      </c>
      <c r="P49" s="9">
        <v>2</v>
      </c>
      <c r="Q49" s="9">
        <v>1</v>
      </c>
      <c r="R49" s="9">
        <v>2</v>
      </c>
      <c r="S49" s="9">
        <v>1</v>
      </c>
      <c r="T49" s="10">
        <f t="shared" si="3"/>
        <v>13</v>
      </c>
    </row>
    <row r="50" spans="1:20" ht="30" customHeight="1" x14ac:dyDescent="0.25">
      <c r="A50" s="3" t="s">
        <v>11</v>
      </c>
      <c r="B50" s="4" t="str">
        <f t="shared" si="6"/>
        <v>ГБОУ СОШ №372</v>
      </c>
      <c r="C50" s="5">
        <f t="shared" si="6"/>
        <v>11372</v>
      </c>
      <c r="D50" s="5" t="str">
        <f t="shared" si="6"/>
        <v>СОШ</v>
      </c>
      <c r="E50" s="11" t="s">
        <v>15</v>
      </c>
      <c r="F50" s="7">
        <v>61</v>
      </c>
      <c r="G50" s="7">
        <v>56</v>
      </c>
      <c r="H50" s="8">
        <f t="shared" si="4"/>
        <v>11372048</v>
      </c>
      <c r="I50" s="9">
        <v>2</v>
      </c>
      <c r="J50" s="9">
        <v>1</v>
      </c>
      <c r="K50" s="9">
        <v>0</v>
      </c>
      <c r="L50" s="9">
        <v>2</v>
      </c>
      <c r="M50" s="9">
        <v>1</v>
      </c>
      <c r="N50" s="9">
        <v>0</v>
      </c>
      <c r="O50" s="9">
        <v>1</v>
      </c>
      <c r="P50" s="9">
        <v>2</v>
      </c>
      <c r="Q50" s="9">
        <v>2</v>
      </c>
      <c r="R50" s="9">
        <v>2</v>
      </c>
      <c r="S50" s="9">
        <v>2</v>
      </c>
      <c r="T50" s="10">
        <f t="shared" si="3"/>
        <v>15</v>
      </c>
    </row>
    <row r="51" spans="1:20" ht="30" customHeight="1" x14ac:dyDescent="0.25">
      <c r="A51" s="3" t="s">
        <v>11</v>
      </c>
      <c r="B51" s="4" t="str">
        <f t="shared" si="6"/>
        <v>ГБОУ СОШ №372</v>
      </c>
      <c r="C51" s="5">
        <f t="shared" si="6"/>
        <v>11372</v>
      </c>
      <c r="D51" s="5" t="str">
        <f t="shared" si="6"/>
        <v>СОШ</v>
      </c>
      <c r="E51" s="11" t="s">
        <v>15</v>
      </c>
      <c r="F51" s="7">
        <v>61</v>
      </c>
      <c r="G51" s="7">
        <v>56</v>
      </c>
      <c r="H51" s="8">
        <f t="shared" si="4"/>
        <v>11372049</v>
      </c>
      <c r="I51" s="9">
        <v>2</v>
      </c>
      <c r="J51" s="9">
        <v>2</v>
      </c>
      <c r="K51" s="9">
        <v>1</v>
      </c>
      <c r="L51" s="9">
        <v>2</v>
      </c>
      <c r="M51" s="9">
        <v>2</v>
      </c>
      <c r="N51" s="9">
        <v>1</v>
      </c>
      <c r="O51" s="9">
        <v>1</v>
      </c>
      <c r="P51" s="9">
        <v>2</v>
      </c>
      <c r="Q51" s="9">
        <v>2</v>
      </c>
      <c r="R51" s="9">
        <v>2</v>
      </c>
      <c r="S51" s="9">
        <v>2</v>
      </c>
      <c r="T51" s="10">
        <f t="shared" si="3"/>
        <v>19</v>
      </c>
    </row>
    <row r="52" spans="1:20" ht="30" customHeight="1" x14ac:dyDescent="0.25">
      <c r="A52" s="3" t="s">
        <v>11</v>
      </c>
      <c r="B52" s="4" t="str">
        <f t="shared" ref="B52:D58" si="7">B51</f>
        <v>ГБОУ СОШ №372</v>
      </c>
      <c r="C52" s="5">
        <f t="shared" si="7"/>
        <v>11372</v>
      </c>
      <c r="D52" s="5" t="str">
        <f t="shared" si="7"/>
        <v>СОШ</v>
      </c>
      <c r="E52" s="11" t="s">
        <v>15</v>
      </c>
      <c r="F52" s="7">
        <v>61</v>
      </c>
      <c r="G52" s="7">
        <v>56</v>
      </c>
      <c r="H52" s="8">
        <f t="shared" si="4"/>
        <v>11372050</v>
      </c>
      <c r="I52" s="9">
        <v>0</v>
      </c>
      <c r="J52" s="9">
        <v>2</v>
      </c>
      <c r="K52" s="9">
        <v>1</v>
      </c>
      <c r="L52" s="9">
        <v>2</v>
      </c>
      <c r="M52" s="9">
        <v>2</v>
      </c>
      <c r="N52" s="9">
        <v>1</v>
      </c>
      <c r="O52" s="9">
        <v>1</v>
      </c>
      <c r="P52" s="9">
        <v>2</v>
      </c>
      <c r="Q52" s="9">
        <v>1</v>
      </c>
      <c r="R52" s="9">
        <v>2</v>
      </c>
      <c r="S52" s="9">
        <v>2</v>
      </c>
      <c r="T52" s="10">
        <f t="shared" si="3"/>
        <v>16</v>
      </c>
    </row>
    <row r="53" spans="1:20" ht="30" customHeight="1" x14ac:dyDescent="0.25">
      <c r="A53" s="3" t="s">
        <v>11</v>
      </c>
      <c r="B53" s="4" t="str">
        <f t="shared" si="7"/>
        <v>ГБОУ СОШ №372</v>
      </c>
      <c r="C53" s="5">
        <f t="shared" si="7"/>
        <v>11372</v>
      </c>
      <c r="D53" s="5" t="str">
        <f t="shared" si="7"/>
        <v>СОШ</v>
      </c>
      <c r="E53" s="11" t="s">
        <v>15</v>
      </c>
      <c r="F53" s="7">
        <v>61</v>
      </c>
      <c r="G53" s="7">
        <v>56</v>
      </c>
      <c r="H53" s="8">
        <f t="shared" si="4"/>
        <v>11372051</v>
      </c>
      <c r="I53" s="9">
        <v>2</v>
      </c>
      <c r="J53" s="9">
        <v>2</v>
      </c>
      <c r="K53" s="9">
        <v>0</v>
      </c>
      <c r="L53" s="9">
        <v>2</v>
      </c>
      <c r="M53" s="9">
        <v>2</v>
      </c>
      <c r="N53" s="9">
        <v>0</v>
      </c>
      <c r="O53" s="9">
        <v>1</v>
      </c>
      <c r="P53" s="9">
        <v>2</v>
      </c>
      <c r="Q53" s="9">
        <v>2</v>
      </c>
      <c r="R53" s="9">
        <v>2</v>
      </c>
      <c r="S53" s="9">
        <v>2</v>
      </c>
      <c r="T53" s="10">
        <f t="shared" si="3"/>
        <v>17</v>
      </c>
    </row>
    <row r="54" spans="1:20" ht="30" customHeight="1" x14ac:dyDescent="0.25">
      <c r="A54" s="3" t="s">
        <v>11</v>
      </c>
      <c r="B54" s="4" t="str">
        <f t="shared" si="7"/>
        <v>ГБОУ СОШ №372</v>
      </c>
      <c r="C54" s="5">
        <f t="shared" si="7"/>
        <v>11372</v>
      </c>
      <c r="D54" s="5" t="str">
        <f t="shared" si="7"/>
        <v>СОШ</v>
      </c>
      <c r="E54" s="11" t="s">
        <v>15</v>
      </c>
      <c r="F54" s="7">
        <v>61</v>
      </c>
      <c r="G54" s="7">
        <v>56</v>
      </c>
      <c r="H54" s="8">
        <f t="shared" si="4"/>
        <v>11372052</v>
      </c>
      <c r="I54" s="9">
        <v>2</v>
      </c>
      <c r="J54" s="9">
        <v>2</v>
      </c>
      <c r="K54" s="9">
        <v>1</v>
      </c>
      <c r="L54" s="9">
        <v>2</v>
      </c>
      <c r="M54" s="9">
        <v>1</v>
      </c>
      <c r="N54" s="9">
        <v>1</v>
      </c>
      <c r="O54" s="9">
        <v>1</v>
      </c>
      <c r="P54" s="9">
        <v>2</v>
      </c>
      <c r="Q54" s="9">
        <v>1</v>
      </c>
      <c r="R54" s="9">
        <v>2</v>
      </c>
      <c r="S54" s="9">
        <v>2</v>
      </c>
      <c r="T54" s="10">
        <f t="shared" si="3"/>
        <v>17</v>
      </c>
    </row>
    <row r="55" spans="1:20" ht="30" customHeight="1" x14ac:dyDescent="0.25">
      <c r="A55" s="3" t="s">
        <v>11</v>
      </c>
      <c r="B55" s="4" t="str">
        <f t="shared" si="7"/>
        <v>ГБОУ СОШ №372</v>
      </c>
      <c r="C55" s="5">
        <f t="shared" si="7"/>
        <v>11372</v>
      </c>
      <c r="D55" s="5" t="str">
        <f t="shared" si="7"/>
        <v>СОШ</v>
      </c>
      <c r="E55" s="11" t="s">
        <v>15</v>
      </c>
      <c r="F55" s="7">
        <v>61</v>
      </c>
      <c r="G55" s="7">
        <v>56</v>
      </c>
      <c r="H55" s="8">
        <f t="shared" si="4"/>
        <v>11372053</v>
      </c>
      <c r="I55" s="9">
        <v>0</v>
      </c>
      <c r="J55" s="9">
        <v>2</v>
      </c>
      <c r="K55" s="9">
        <v>1</v>
      </c>
      <c r="L55" s="9">
        <v>2</v>
      </c>
      <c r="M55" s="9">
        <v>2</v>
      </c>
      <c r="N55" s="9">
        <v>0</v>
      </c>
      <c r="O55" s="9">
        <v>1</v>
      </c>
      <c r="P55" s="9">
        <v>2</v>
      </c>
      <c r="Q55" s="9">
        <v>1</v>
      </c>
      <c r="R55" s="9">
        <v>2</v>
      </c>
      <c r="S55" s="9">
        <v>1</v>
      </c>
      <c r="T55" s="10">
        <f t="shared" si="3"/>
        <v>14</v>
      </c>
    </row>
    <row r="56" spans="1:20" ht="30" customHeight="1" x14ac:dyDescent="0.25">
      <c r="A56" s="3" t="s">
        <v>11</v>
      </c>
      <c r="B56" s="4" t="str">
        <f t="shared" si="7"/>
        <v>ГБОУ СОШ №372</v>
      </c>
      <c r="C56" s="5">
        <f t="shared" si="7"/>
        <v>11372</v>
      </c>
      <c r="D56" s="5" t="str">
        <f t="shared" si="7"/>
        <v>СОШ</v>
      </c>
      <c r="E56" s="11" t="s">
        <v>15</v>
      </c>
      <c r="F56" s="7">
        <v>61</v>
      </c>
      <c r="G56" s="7">
        <v>56</v>
      </c>
      <c r="H56" s="8">
        <f t="shared" si="4"/>
        <v>11372054</v>
      </c>
      <c r="I56" s="9">
        <v>2</v>
      </c>
      <c r="J56" s="9">
        <v>2</v>
      </c>
      <c r="K56" s="9">
        <v>1</v>
      </c>
      <c r="L56" s="9">
        <v>2</v>
      </c>
      <c r="M56" s="9">
        <v>1</v>
      </c>
      <c r="N56" s="9">
        <v>1</v>
      </c>
      <c r="O56" s="9">
        <v>1</v>
      </c>
      <c r="P56" s="9">
        <v>2</v>
      </c>
      <c r="Q56" s="9">
        <v>1</v>
      </c>
      <c r="R56" s="9">
        <v>2</v>
      </c>
      <c r="S56" s="9">
        <v>2</v>
      </c>
      <c r="T56" s="10">
        <f t="shared" si="3"/>
        <v>17</v>
      </c>
    </row>
    <row r="57" spans="1:20" ht="30" customHeight="1" x14ac:dyDescent="0.25">
      <c r="A57" s="3" t="s">
        <v>11</v>
      </c>
      <c r="B57" s="4" t="str">
        <f t="shared" si="7"/>
        <v>ГБОУ СОШ №372</v>
      </c>
      <c r="C57" s="5">
        <f t="shared" si="7"/>
        <v>11372</v>
      </c>
      <c r="D57" s="5" t="str">
        <f t="shared" si="7"/>
        <v>СОШ</v>
      </c>
      <c r="E57" s="11" t="s">
        <v>15</v>
      </c>
      <c r="F57" s="7">
        <v>61</v>
      </c>
      <c r="G57" s="7">
        <v>56</v>
      </c>
      <c r="H57" s="8">
        <f t="shared" si="4"/>
        <v>11372055</v>
      </c>
      <c r="I57" s="9">
        <v>2</v>
      </c>
      <c r="J57" s="9">
        <v>2</v>
      </c>
      <c r="K57" s="9">
        <v>1</v>
      </c>
      <c r="L57" s="9">
        <v>2</v>
      </c>
      <c r="M57" s="9">
        <v>1</v>
      </c>
      <c r="N57" s="9">
        <v>1</v>
      </c>
      <c r="O57" s="9">
        <v>1</v>
      </c>
      <c r="P57" s="9">
        <v>2</v>
      </c>
      <c r="Q57" s="9">
        <v>2</v>
      </c>
      <c r="R57" s="9">
        <v>2</v>
      </c>
      <c r="S57" s="9">
        <v>2</v>
      </c>
      <c r="T57" s="10">
        <f t="shared" si="3"/>
        <v>18</v>
      </c>
    </row>
    <row r="58" spans="1:20" ht="30" customHeight="1" x14ac:dyDescent="0.25">
      <c r="A58" s="3" t="s">
        <v>11</v>
      </c>
      <c r="B58" s="4" t="str">
        <f t="shared" si="7"/>
        <v>ГБОУ СОШ №372</v>
      </c>
      <c r="C58" s="5">
        <f t="shared" si="7"/>
        <v>11372</v>
      </c>
      <c r="D58" s="5" t="str">
        <f t="shared" si="7"/>
        <v>СОШ</v>
      </c>
      <c r="E58" s="11" t="s">
        <v>15</v>
      </c>
      <c r="F58" s="7">
        <v>61</v>
      </c>
      <c r="G58" s="7">
        <v>56</v>
      </c>
      <c r="H58" s="8">
        <f t="shared" si="4"/>
        <v>11372056</v>
      </c>
      <c r="I58" s="9">
        <v>1</v>
      </c>
      <c r="J58" s="9">
        <v>2</v>
      </c>
      <c r="K58" s="9">
        <v>1</v>
      </c>
      <c r="L58" s="9">
        <v>2</v>
      </c>
      <c r="M58" s="9">
        <v>1</v>
      </c>
      <c r="N58" s="9">
        <v>0</v>
      </c>
      <c r="O58" s="9">
        <v>1</v>
      </c>
      <c r="P58" s="9">
        <v>2</v>
      </c>
      <c r="Q58" s="9">
        <v>0</v>
      </c>
      <c r="R58" s="9">
        <v>2</v>
      </c>
      <c r="S58" s="9">
        <v>1</v>
      </c>
      <c r="T58" s="10">
        <f t="shared" si="3"/>
        <v>13</v>
      </c>
    </row>
    <row r="59" spans="1:20" s="58" customFormat="1" x14ac:dyDescent="0.25">
      <c r="A59" s="58" t="s">
        <v>118</v>
      </c>
      <c r="I59" s="58">
        <v>2</v>
      </c>
      <c r="J59" s="58">
        <v>2</v>
      </c>
      <c r="K59" s="58">
        <v>1</v>
      </c>
      <c r="L59" s="58">
        <v>2</v>
      </c>
      <c r="M59" s="58">
        <v>2</v>
      </c>
      <c r="N59" s="58">
        <v>1</v>
      </c>
      <c r="O59" s="58">
        <v>1</v>
      </c>
      <c r="P59" s="58">
        <v>2</v>
      </c>
      <c r="Q59" s="58">
        <v>2</v>
      </c>
      <c r="R59" s="58">
        <v>2</v>
      </c>
      <c r="S59" s="58">
        <v>2</v>
      </c>
      <c r="T59" s="58">
        <f>SUM(I59:S59)</f>
        <v>19</v>
      </c>
    </row>
    <row r="60" spans="1:20" x14ac:dyDescent="0.25">
      <c r="B60" s="58" t="s">
        <v>38</v>
      </c>
      <c r="C60" s="5">
        <v>11372</v>
      </c>
      <c r="D60" s="7">
        <v>61</v>
      </c>
      <c r="E60" s="7">
        <v>56</v>
      </c>
      <c r="I60" s="79">
        <f>SUM(I3:I58)/(56*I59)</f>
        <v>0.41964285714285715</v>
      </c>
      <c r="J60" s="79">
        <f t="shared" ref="J60:T60" si="8">SUM(J3:J58)/(56*J59)</f>
        <v>0.75</v>
      </c>
      <c r="K60" s="79">
        <f t="shared" si="8"/>
        <v>0.7678571428571429</v>
      </c>
      <c r="L60" s="79">
        <f t="shared" si="8"/>
        <v>0.9285714285714286</v>
      </c>
      <c r="M60" s="79">
        <f t="shared" si="8"/>
        <v>0.5714285714285714</v>
      </c>
      <c r="N60" s="79">
        <f t="shared" si="8"/>
        <v>0.7857142857142857</v>
      </c>
      <c r="O60" s="79">
        <f t="shared" si="8"/>
        <v>0.8571428571428571</v>
      </c>
      <c r="P60" s="79">
        <f t="shared" si="8"/>
        <v>0.7410714285714286</v>
      </c>
      <c r="Q60" s="79">
        <f t="shared" si="8"/>
        <v>0.6071428571428571</v>
      </c>
      <c r="R60" s="79">
        <f t="shared" si="8"/>
        <v>0.4732142857142857</v>
      </c>
      <c r="S60" s="79">
        <f t="shared" si="8"/>
        <v>0.7410714285714286</v>
      </c>
      <c r="T60" s="79">
        <f t="shared" si="8"/>
        <v>0.67763157894736847</v>
      </c>
    </row>
  </sheetData>
  <mergeCells count="9">
    <mergeCell ref="G1:G2"/>
    <mergeCell ref="H1:H2"/>
    <mergeCell ref="T1:T2"/>
    <mergeCell ref="A1:A2"/>
    <mergeCell ref="B1:B2"/>
    <mergeCell ref="C1:C2"/>
    <mergeCell ref="D1:D2"/>
    <mergeCell ref="E1:E2"/>
    <mergeCell ref="F1:F2"/>
  </mergeCells>
  <dataValidations count="4">
    <dataValidation type="list" allowBlank="1" showInputMessage="1" showErrorMessage="1" sqref="I3:J58 P3:S58 L3:M58">
      <formula1>балл2</formula1>
    </dataValidation>
    <dataValidation allowBlank="1" showErrorMessage="1" sqref="E3:G58 D60:E60"/>
    <dataValidation type="list" allowBlank="1" showInputMessage="1" showErrorMessage="1" sqref="K3:K58 N3:O58">
      <formula1>балл1</formula1>
    </dataValidation>
    <dataValidation type="list" allowBlank="1" showInputMessage="1" showErrorMessage="1" sqref="B3">
      <formula1>Название</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dimension ref="A1:Y59"/>
  <sheetViews>
    <sheetView topLeftCell="C1" workbookViewId="0">
      <selection activeCell="W1" sqref="W1:X21"/>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s>
  <sheetData>
    <row r="1" spans="1:25"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c r="W1" s="58" t="s">
        <v>158</v>
      </c>
      <c r="X1" s="58" t="s">
        <v>159</v>
      </c>
      <c r="Y1" s="58" t="s">
        <v>160</v>
      </c>
    </row>
    <row r="2" spans="1:25"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COUNTIF(T$3:T$57,W2)</f>
        <v>0</v>
      </c>
      <c r="Y2" s="83">
        <f>X2/$X$22</f>
        <v>0</v>
      </c>
    </row>
    <row r="3" spans="1:25" x14ac:dyDescent="0.25">
      <c r="A3" s="3" t="s">
        <v>11</v>
      </c>
      <c r="B3" s="4" t="s">
        <v>39</v>
      </c>
      <c r="C3" s="5">
        <f>VLOOKUP(B3,[13]Списки!$C$1:$E$70,2,FALSE)</f>
        <v>11373</v>
      </c>
      <c r="D3" s="5" t="str">
        <f>VLOOKUP(B3,[13]Списки!$C$1:$E$70,3,FALSE)</f>
        <v>Лицей</v>
      </c>
      <c r="E3" s="6" t="s">
        <v>15</v>
      </c>
      <c r="F3" s="7">
        <v>62</v>
      </c>
      <c r="G3" s="7">
        <v>55</v>
      </c>
      <c r="H3" s="8">
        <f>C3*1000+1</f>
        <v>11373001</v>
      </c>
      <c r="I3" s="9">
        <v>2</v>
      </c>
      <c r="J3" s="9">
        <v>0</v>
      </c>
      <c r="K3" s="9">
        <v>1</v>
      </c>
      <c r="L3" s="9">
        <v>2</v>
      </c>
      <c r="M3" s="9">
        <v>1</v>
      </c>
      <c r="N3" s="9">
        <v>1</v>
      </c>
      <c r="O3" s="9">
        <v>0</v>
      </c>
      <c r="P3" s="9">
        <v>0</v>
      </c>
      <c r="Q3" s="9">
        <v>1</v>
      </c>
      <c r="R3" s="9">
        <v>2</v>
      </c>
      <c r="S3" s="9">
        <v>2</v>
      </c>
      <c r="T3" s="10">
        <f>IF(COUNTBLANK(I3:S3)&gt;=1,"Не писал",SUM(I3:S3))</f>
        <v>12</v>
      </c>
      <c r="W3" s="76">
        <v>1</v>
      </c>
      <c r="X3" s="76">
        <f t="shared" ref="X3:X21" si="0">COUNTIF(T$3:T$57,W3)</f>
        <v>0</v>
      </c>
      <c r="Y3" s="83">
        <f t="shared" ref="Y3:Y21" si="1">X3/$X$22</f>
        <v>0</v>
      </c>
    </row>
    <row r="4" spans="1:25" x14ac:dyDescent="0.25">
      <c r="A4" s="3" t="s">
        <v>11</v>
      </c>
      <c r="B4" s="4" t="str">
        <f t="shared" ref="B4:G19" si="2">B3</f>
        <v>ГБОУ лицей №373</v>
      </c>
      <c r="C4" s="5">
        <f t="shared" si="2"/>
        <v>11373</v>
      </c>
      <c r="D4" s="5" t="str">
        <f t="shared" si="2"/>
        <v>Лицей</v>
      </c>
      <c r="E4" s="11" t="str">
        <f t="shared" si="2"/>
        <v>5а</v>
      </c>
      <c r="F4" s="7">
        <f t="shared" si="2"/>
        <v>62</v>
      </c>
      <c r="G4" s="7">
        <f t="shared" si="2"/>
        <v>55</v>
      </c>
      <c r="H4" s="8">
        <f>H3+1</f>
        <v>11373002</v>
      </c>
      <c r="I4" s="9">
        <v>0</v>
      </c>
      <c r="J4" s="9">
        <v>1</v>
      </c>
      <c r="K4" s="9">
        <v>1</v>
      </c>
      <c r="L4" s="9">
        <v>2</v>
      </c>
      <c r="M4" s="9">
        <v>0</v>
      </c>
      <c r="N4" s="9">
        <v>0</v>
      </c>
      <c r="O4" s="9">
        <v>0</v>
      </c>
      <c r="P4" s="9">
        <v>1</v>
      </c>
      <c r="Q4" s="9">
        <v>1</v>
      </c>
      <c r="R4" s="9">
        <v>1</v>
      </c>
      <c r="S4" s="9">
        <v>2</v>
      </c>
      <c r="T4" s="10">
        <f t="shared" ref="T4:T28" si="3">IF(COUNTBLANK(I4:S4)&gt;=1,"Не писал",SUM(I4:S4))</f>
        <v>9</v>
      </c>
      <c r="W4" s="76">
        <v>2</v>
      </c>
      <c r="X4" s="76">
        <f t="shared" si="0"/>
        <v>0</v>
      </c>
      <c r="Y4" s="83">
        <f t="shared" si="1"/>
        <v>0</v>
      </c>
    </row>
    <row r="5" spans="1:25" x14ac:dyDescent="0.25">
      <c r="A5" s="3" t="s">
        <v>11</v>
      </c>
      <c r="B5" s="4" t="str">
        <f t="shared" si="2"/>
        <v>ГБОУ лицей №373</v>
      </c>
      <c r="C5" s="5">
        <f t="shared" si="2"/>
        <v>11373</v>
      </c>
      <c r="D5" s="5" t="str">
        <f t="shared" si="2"/>
        <v>Лицей</v>
      </c>
      <c r="E5" s="11" t="str">
        <f t="shared" si="2"/>
        <v>5а</v>
      </c>
      <c r="F5" s="7">
        <f t="shared" si="2"/>
        <v>62</v>
      </c>
      <c r="G5" s="7">
        <f t="shared" si="2"/>
        <v>55</v>
      </c>
      <c r="H5" s="8">
        <f t="shared" ref="H5:H57" si="4">H4+1</f>
        <v>11373003</v>
      </c>
      <c r="I5" s="9">
        <v>0</v>
      </c>
      <c r="J5" s="9">
        <v>2</v>
      </c>
      <c r="K5" s="9">
        <v>0</v>
      </c>
      <c r="L5" s="9">
        <v>2</v>
      </c>
      <c r="M5" s="9">
        <v>1</v>
      </c>
      <c r="N5" s="9">
        <v>0</v>
      </c>
      <c r="O5" s="9">
        <v>0</v>
      </c>
      <c r="P5" s="9">
        <v>1</v>
      </c>
      <c r="Q5" s="9">
        <v>0</v>
      </c>
      <c r="R5" s="9">
        <v>2</v>
      </c>
      <c r="S5" s="9">
        <v>2</v>
      </c>
      <c r="T5" s="10">
        <f t="shared" si="3"/>
        <v>10</v>
      </c>
      <c r="W5" s="76">
        <v>3</v>
      </c>
      <c r="X5" s="76">
        <f t="shared" si="0"/>
        <v>0</v>
      </c>
      <c r="Y5" s="83">
        <f t="shared" si="1"/>
        <v>0</v>
      </c>
    </row>
    <row r="6" spans="1:25" x14ac:dyDescent="0.25">
      <c r="A6" s="3" t="s">
        <v>11</v>
      </c>
      <c r="B6" s="4" t="str">
        <f t="shared" si="2"/>
        <v>ГБОУ лицей №373</v>
      </c>
      <c r="C6" s="5">
        <f t="shared" si="2"/>
        <v>11373</v>
      </c>
      <c r="D6" s="5" t="str">
        <f t="shared" si="2"/>
        <v>Лицей</v>
      </c>
      <c r="E6" s="11" t="str">
        <f t="shared" si="2"/>
        <v>5а</v>
      </c>
      <c r="F6" s="7">
        <f t="shared" si="2"/>
        <v>62</v>
      </c>
      <c r="G6" s="7">
        <f t="shared" si="2"/>
        <v>55</v>
      </c>
      <c r="H6" s="8">
        <f t="shared" si="4"/>
        <v>11373004</v>
      </c>
      <c r="I6" s="9">
        <v>0</v>
      </c>
      <c r="J6" s="9">
        <v>2</v>
      </c>
      <c r="K6" s="9">
        <v>1</v>
      </c>
      <c r="L6" s="9">
        <v>2</v>
      </c>
      <c r="M6" s="9">
        <v>0</v>
      </c>
      <c r="N6" s="9">
        <v>1</v>
      </c>
      <c r="O6" s="9">
        <v>0</v>
      </c>
      <c r="P6" s="9">
        <v>2</v>
      </c>
      <c r="Q6" s="9">
        <v>2</v>
      </c>
      <c r="R6" s="9">
        <v>2</v>
      </c>
      <c r="S6" s="9">
        <v>2</v>
      </c>
      <c r="T6" s="10">
        <f t="shared" si="3"/>
        <v>14</v>
      </c>
      <c r="W6" s="76">
        <v>4</v>
      </c>
      <c r="X6" s="76">
        <f t="shared" si="0"/>
        <v>0</v>
      </c>
      <c r="Y6" s="83">
        <f t="shared" si="1"/>
        <v>0</v>
      </c>
    </row>
    <row r="7" spans="1:25" x14ac:dyDescent="0.25">
      <c r="A7" s="3" t="s">
        <v>11</v>
      </c>
      <c r="B7" s="4" t="str">
        <f t="shared" si="2"/>
        <v>ГБОУ лицей №373</v>
      </c>
      <c r="C7" s="5">
        <f t="shared" si="2"/>
        <v>11373</v>
      </c>
      <c r="D7" s="5" t="str">
        <f t="shared" si="2"/>
        <v>Лицей</v>
      </c>
      <c r="E7" s="11" t="str">
        <f t="shared" si="2"/>
        <v>5а</v>
      </c>
      <c r="F7" s="7">
        <f t="shared" si="2"/>
        <v>62</v>
      </c>
      <c r="G7" s="7">
        <f t="shared" si="2"/>
        <v>55</v>
      </c>
      <c r="H7" s="8">
        <f t="shared" si="4"/>
        <v>11373005</v>
      </c>
      <c r="I7" s="9">
        <v>0</v>
      </c>
      <c r="J7" s="9">
        <v>2</v>
      </c>
      <c r="K7" s="9">
        <v>1</v>
      </c>
      <c r="L7" s="9">
        <v>2</v>
      </c>
      <c r="M7" s="9">
        <v>1</v>
      </c>
      <c r="N7" s="9">
        <v>1</v>
      </c>
      <c r="O7" s="9">
        <v>0</v>
      </c>
      <c r="P7" s="9">
        <v>2</v>
      </c>
      <c r="Q7" s="9">
        <v>1</v>
      </c>
      <c r="R7" s="9">
        <v>1</v>
      </c>
      <c r="S7" s="9">
        <v>2</v>
      </c>
      <c r="T7" s="10">
        <f t="shared" si="3"/>
        <v>13</v>
      </c>
      <c r="W7" s="76">
        <v>5</v>
      </c>
      <c r="X7" s="76">
        <f t="shared" si="0"/>
        <v>0</v>
      </c>
      <c r="Y7" s="83">
        <f t="shared" si="1"/>
        <v>0</v>
      </c>
    </row>
    <row r="8" spans="1:25" x14ac:dyDescent="0.25">
      <c r="A8" s="3" t="s">
        <v>11</v>
      </c>
      <c r="B8" s="4" t="str">
        <f t="shared" si="2"/>
        <v>ГБОУ лицей №373</v>
      </c>
      <c r="C8" s="5">
        <f t="shared" si="2"/>
        <v>11373</v>
      </c>
      <c r="D8" s="5" t="str">
        <f t="shared" si="2"/>
        <v>Лицей</v>
      </c>
      <c r="E8" s="11" t="str">
        <f t="shared" si="2"/>
        <v>5а</v>
      </c>
      <c r="F8" s="7">
        <f t="shared" si="2"/>
        <v>62</v>
      </c>
      <c r="G8" s="7">
        <f t="shared" si="2"/>
        <v>55</v>
      </c>
      <c r="H8" s="8">
        <f t="shared" si="4"/>
        <v>11373006</v>
      </c>
      <c r="I8" s="9">
        <v>2</v>
      </c>
      <c r="J8" s="9">
        <v>0</v>
      </c>
      <c r="K8" s="9">
        <v>1</v>
      </c>
      <c r="L8" s="9">
        <v>0</v>
      </c>
      <c r="M8" s="9">
        <v>1</v>
      </c>
      <c r="N8" s="9">
        <v>1</v>
      </c>
      <c r="O8" s="9">
        <v>1</v>
      </c>
      <c r="P8" s="9">
        <v>1</v>
      </c>
      <c r="Q8" s="9">
        <v>1</v>
      </c>
      <c r="R8" s="9">
        <v>2</v>
      </c>
      <c r="S8" s="9">
        <v>2</v>
      </c>
      <c r="T8" s="10">
        <f t="shared" si="3"/>
        <v>12</v>
      </c>
      <c r="W8" s="76">
        <v>6</v>
      </c>
      <c r="X8" s="76">
        <f t="shared" si="0"/>
        <v>0</v>
      </c>
      <c r="Y8" s="83">
        <f t="shared" si="1"/>
        <v>0</v>
      </c>
    </row>
    <row r="9" spans="1:25" x14ac:dyDescent="0.25">
      <c r="A9" s="3" t="s">
        <v>11</v>
      </c>
      <c r="B9" s="4" t="str">
        <f t="shared" si="2"/>
        <v>ГБОУ лицей №373</v>
      </c>
      <c r="C9" s="5">
        <f t="shared" si="2"/>
        <v>11373</v>
      </c>
      <c r="D9" s="5" t="str">
        <f t="shared" si="2"/>
        <v>Лицей</v>
      </c>
      <c r="E9" s="11" t="str">
        <f t="shared" si="2"/>
        <v>5а</v>
      </c>
      <c r="F9" s="7">
        <f t="shared" si="2"/>
        <v>62</v>
      </c>
      <c r="G9" s="7">
        <f t="shared" si="2"/>
        <v>55</v>
      </c>
      <c r="H9" s="8">
        <f t="shared" si="4"/>
        <v>11373007</v>
      </c>
      <c r="I9" s="9">
        <v>2</v>
      </c>
      <c r="J9" s="9">
        <v>2</v>
      </c>
      <c r="K9" s="9">
        <v>1</v>
      </c>
      <c r="L9" s="9">
        <v>2</v>
      </c>
      <c r="M9" s="9">
        <v>2</v>
      </c>
      <c r="N9" s="9">
        <v>1</v>
      </c>
      <c r="O9" s="9">
        <v>1</v>
      </c>
      <c r="P9" s="9">
        <v>2</v>
      </c>
      <c r="Q9" s="9">
        <v>2</v>
      </c>
      <c r="R9" s="9">
        <v>2</v>
      </c>
      <c r="S9" s="9">
        <v>2</v>
      </c>
      <c r="T9" s="10">
        <f t="shared" si="3"/>
        <v>19</v>
      </c>
      <c r="W9" s="76">
        <v>7</v>
      </c>
      <c r="X9" s="76">
        <f t="shared" si="0"/>
        <v>2</v>
      </c>
      <c r="Y9" s="83">
        <f t="shared" si="1"/>
        <v>3.6363636363636362E-2</v>
      </c>
    </row>
    <row r="10" spans="1:25" x14ac:dyDescent="0.25">
      <c r="A10" s="3" t="s">
        <v>11</v>
      </c>
      <c r="B10" s="4" t="str">
        <f t="shared" si="2"/>
        <v>ГБОУ лицей №373</v>
      </c>
      <c r="C10" s="5">
        <f t="shared" si="2"/>
        <v>11373</v>
      </c>
      <c r="D10" s="5" t="str">
        <f t="shared" si="2"/>
        <v>Лицей</v>
      </c>
      <c r="E10" s="11" t="str">
        <f t="shared" si="2"/>
        <v>5а</v>
      </c>
      <c r="F10" s="7">
        <f t="shared" si="2"/>
        <v>62</v>
      </c>
      <c r="G10" s="7">
        <f t="shared" si="2"/>
        <v>55</v>
      </c>
      <c r="H10" s="8">
        <f t="shared" si="4"/>
        <v>11373008</v>
      </c>
      <c r="I10" s="9">
        <v>0</v>
      </c>
      <c r="J10" s="9">
        <v>1</v>
      </c>
      <c r="K10" s="9">
        <v>1</v>
      </c>
      <c r="L10" s="9">
        <v>2</v>
      </c>
      <c r="M10" s="9">
        <v>1</v>
      </c>
      <c r="N10" s="9">
        <v>1</v>
      </c>
      <c r="O10" s="9">
        <v>0</v>
      </c>
      <c r="P10" s="9">
        <v>2</v>
      </c>
      <c r="Q10" s="9">
        <v>1</v>
      </c>
      <c r="R10" s="9">
        <v>2</v>
      </c>
      <c r="S10" s="9">
        <v>2</v>
      </c>
      <c r="T10" s="10">
        <f t="shared" si="3"/>
        <v>13</v>
      </c>
      <c r="W10" s="76">
        <v>8</v>
      </c>
      <c r="X10" s="76">
        <f t="shared" si="0"/>
        <v>0</v>
      </c>
      <c r="Y10" s="83">
        <f t="shared" si="1"/>
        <v>0</v>
      </c>
    </row>
    <row r="11" spans="1:25" x14ac:dyDescent="0.25">
      <c r="A11" s="3" t="s">
        <v>11</v>
      </c>
      <c r="B11" s="4" t="str">
        <f t="shared" si="2"/>
        <v>ГБОУ лицей №373</v>
      </c>
      <c r="C11" s="5">
        <f t="shared" si="2"/>
        <v>11373</v>
      </c>
      <c r="D11" s="5" t="str">
        <f t="shared" si="2"/>
        <v>Лицей</v>
      </c>
      <c r="E11" s="11" t="str">
        <f t="shared" si="2"/>
        <v>5а</v>
      </c>
      <c r="F11" s="7">
        <f t="shared" si="2"/>
        <v>62</v>
      </c>
      <c r="G11" s="7">
        <f t="shared" si="2"/>
        <v>55</v>
      </c>
      <c r="H11" s="8">
        <f t="shared" si="4"/>
        <v>11373009</v>
      </c>
      <c r="I11" s="9">
        <v>0</v>
      </c>
      <c r="J11" s="9">
        <v>1</v>
      </c>
      <c r="K11" s="9">
        <v>0</v>
      </c>
      <c r="L11" s="9">
        <v>2</v>
      </c>
      <c r="M11" s="9">
        <v>1</v>
      </c>
      <c r="N11" s="9">
        <v>1</v>
      </c>
      <c r="O11" s="9">
        <v>0</v>
      </c>
      <c r="P11" s="9">
        <v>1</v>
      </c>
      <c r="Q11" s="9">
        <v>1</v>
      </c>
      <c r="R11" s="9">
        <v>2</v>
      </c>
      <c r="S11" s="9">
        <v>2</v>
      </c>
      <c r="T11" s="10">
        <f t="shared" si="3"/>
        <v>11</v>
      </c>
      <c r="W11" s="76">
        <v>9</v>
      </c>
      <c r="X11" s="76">
        <f t="shared" si="0"/>
        <v>2</v>
      </c>
      <c r="Y11" s="83">
        <f t="shared" si="1"/>
        <v>3.6363636363636362E-2</v>
      </c>
    </row>
    <row r="12" spans="1:25" x14ac:dyDescent="0.25">
      <c r="A12" s="3" t="s">
        <v>11</v>
      </c>
      <c r="B12" s="4" t="str">
        <f t="shared" si="2"/>
        <v>ГБОУ лицей №373</v>
      </c>
      <c r="C12" s="5">
        <f t="shared" si="2"/>
        <v>11373</v>
      </c>
      <c r="D12" s="5" t="str">
        <f t="shared" si="2"/>
        <v>Лицей</v>
      </c>
      <c r="E12" s="11" t="str">
        <f t="shared" si="2"/>
        <v>5а</v>
      </c>
      <c r="F12" s="7">
        <f t="shared" si="2"/>
        <v>62</v>
      </c>
      <c r="G12" s="7">
        <f t="shared" si="2"/>
        <v>55</v>
      </c>
      <c r="H12" s="8">
        <f t="shared" si="4"/>
        <v>11373010</v>
      </c>
      <c r="I12" s="9">
        <v>0</v>
      </c>
      <c r="J12" s="9">
        <v>2</v>
      </c>
      <c r="K12" s="9">
        <v>1</v>
      </c>
      <c r="L12" s="9">
        <v>2</v>
      </c>
      <c r="M12" s="9">
        <v>2</v>
      </c>
      <c r="N12" s="9">
        <v>0</v>
      </c>
      <c r="O12" s="9">
        <v>1</v>
      </c>
      <c r="P12" s="9">
        <v>1</v>
      </c>
      <c r="Q12" s="9">
        <v>2</v>
      </c>
      <c r="R12" s="9">
        <v>2</v>
      </c>
      <c r="S12" s="9">
        <v>2</v>
      </c>
      <c r="T12" s="10">
        <f t="shared" si="3"/>
        <v>15</v>
      </c>
      <c r="W12" s="76">
        <v>10</v>
      </c>
      <c r="X12" s="76">
        <f t="shared" si="0"/>
        <v>4</v>
      </c>
      <c r="Y12" s="83">
        <f t="shared" si="1"/>
        <v>7.2727272727272724E-2</v>
      </c>
    </row>
    <row r="13" spans="1:25" x14ac:dyDescent="0.25">
      <c r="A13" s="3" t="s">
        <v>11</v>
      </c>
      <c r="B13" s="4" t="str">
        <f t="shared" si="2"/>
        <v>ГБОУ лицей №373</v>
      </c>
      <c r="C13" s="5">
        <f t="shared" si="2"/>
        <v>11373</v>
      </c>
      <c r="D13" s="5" t="str">
        <f t="shared" si="2"/>
        <v>Лицей</v>
      </c>
      <c r="E13" s="11" t="str">
        <f t="shared" si="2"/>
        <v>5а</v>
      </c>
      <c r="F13" s="7">
        <f t="shared" si="2"/>
        <v>62</v>
      </c>
      <c r="G13" s="7">
        <f t="shared" si="2"/>
        <v>55</v>
      </c>
      <c r="H13" s="8">
        <f t="shared" si="4"/>
        <v>11373011</v>
      </c>
      <c r="I13" s="9">
        <v>0</v>
      </c>
      <c r="J13" s="9">
        <v>0</v>
      </c>
      <c r="K13" s="9">
        <v>1</v>
      </c>
      <c r="L13" s="9">
        <v>2</v>
      </c>
      <c r="M13" s="9">
        <v>0</v>
      </c>
      <c r="N13" s="9">
        <v>0</v>
      </c>
      <c r="O13" s="9">
        <v>1</v>
      </c>
      <c r="P13" s="9">
        <v>0</v>
      </c>
      <c r="Q13" s="9">
        <v>1</v>
      </c>
      <c r="R13" s="9">
        <v>2</v>
      </c>
      <c r="S13" s="9">
        <v>2</v>
      </c>
      <c r="T13" s="10">
        <f t="shared" si="3"/>
        <v>9</v>
      </c>
      <c r="W13" s="76">
        <v>11</v>
      </c>
      <c r="X13" s="76">
        <f t="shared" si="0"/>
        <v>5</v>
      </c>
      <c r="Y13" s="83">
        <f t="shared" si="1"/>
        <v>9.0909090909090912E-2</v>
      </c>
    </row>
    <row r="14" spans="1:25" x14ac:dyDescent="0.25">
      <c r="A14" s="3" t="s">
        <v>11</v>
      </c>
      <c r="B14" s="4" t="str">
        <f t="shared" si="2"/>
        <v>ГБОУ лицей №373</v>
      </c>
      <c r="C14" s="5">
        <f t="shared" si="2"/>
        <v>11373</v>
      </c>
      <c r="D14" s="5" t="str">
        <f t="shared" si="2"/>
        <v>Лицей</v>
      </c>
      <c r="E14" s="11" t="str">
        <f t="shared" si="2"/>
        <v>5а</v>
      </c>
      <c r="F14" s="7">
        <f t="shared" si="2"/>
        <v>62</v>
      </c>
      <c r="G14" s="7">
        <f t="shared" si="2"/>
        <v>55</v>
      </c>
      <c r="H14" s="8">
        <f t="shared" si="4"/>
        <v>11373012</v>
      </c>
      <c r="I14" s="9">
        <v>0</v>
      </c>
      <c r="J14" s="9">
        <v>1</v>
      </c>
      <c r="K14" s="9">
        <v>1</v>
      </c>
      <c r="L14" s="9">
        <v>2</v>
      </c>
      <c r="M14" s="9">
        <v>1</v>
      </c>
      <c r="N14" s="9">
        <v>1</v>
      </c>
      <c r="O14" s="9">
        <v>0</v>
      </c>
      <c r="P14" s="9">
        <v>1</v>
      </c>
      <c r="Q14" s="9">
        <v>0</v>
      </c>
      <c r="R14" s="9">
        <v>2</v>
      </c>
      <c r="S14" s="9">
        <v>2</v>
      </c>
      <c r="T14" s="10">
        <f t="shared" si="3"/>
        <v>11</v>
      </c>
      <c r="W14" s="76">
        <v>12</v>
      </c>
      <c r="X14" s="76">
        <f t="shared" si="0"/>
        <v>5</v>
      </c>
      <c r="Y14" s="83">
        <f t="shared" si="1"/>
        <v>9.0909090909090912E-2</v>
      </c>
    </row>
    <row r="15" spans="1:25" x14ac:dyDescent="0.25">
      <c r="A15" s="3" t="s">
        <v>11</v>
      </c>
      <c r="B15" s="4" t="str">
        <f t="shared" si="2"/>
        <v>ГБОУ лицей №373</v>
      </c>
      <c r="C15" s="5">
        <f t="shared" si="2"/>
        <v>11373</v>
      </c>
      <c r="D15" s="5" t="str">
        <f t="shared" si="2"/>
        <v>Лицей</v>
      </c>
      <c r="E15" s="11" t="str">
        <f t="shared" si="2"/>
        <v>5а</v>
      </c>
      <c r="F15" s="7">
        <f t="shared" si="2"/>
        <v>62</v>
      </c>
      <c r="G15" s="7">
        <f t="shared" si="2"/>
        <v>55</v>
      </c>
      <c r="H15" s="8">
        <f t="shared" si="4"/>
        <v>11373013</v>
      </c>
      <c r="I15" s="9">
        <v>2</v>
      </c>
      <c r="J15" s="9">
        <v>2</v>
      </c>
      <c r="K15" s="9">
        <v>0</v>
      </c>
      <c r="L15" s="9">
        <v>2</v>
      </c>
      <c r="M15" s="9">
        <v>2</v>
      </c>
      <c r="N15" s="9">
        <v>1</v>
      </c>
      <c r="O15" s="9">
        <v>0</v>
      </c>
      <c r="P15" s="9">
        <v>2</v>
      </c>
      <c r="Q15" s="9">
        <v>2</v>
      </c>
      <c r="R15" s="9">
        <v>2</v>
      </c>
      <c r="S15" s="9">
        <v>2</v>
      </c>
      <c r="T15" s="10">
        <f t="shared" si="3"/>
        <v>17</v>
      </c>
      <c r="W15" s="76">
        <v>13</v>
      </c>
      <c r="X15" s="76">
        <f t="shared" si="0"/>
        <v>6</v>
      </c>
      <c r="Y15" s="83">
        <f t="shared" si="1"/>
        <v>0.10909090909090909</v>
      </c>
    </row>
    <row r="16" spans="1:25" x14ac:dyDescent="0.25">
      <c r="A16" s="3" t="s">
        <v>11</v>
      </c>
      <c r="B16" s="4" t="str">
        <f t="shared" si="2"/>
        <v>ГБОУ лицей №373</v>
      </c>
      <c r="C16" s="5">
        <f t="shared" si="2"/>
        <v>11373</v>
      </c>
      <c r="D16" s="5" t="str">
        <f t="shared" si="2"/>
        <v>Лицей</v>
      </c>
      <c r="E16" s="11" t="str">
        <f t="shared" si="2"/>
        <v>5а</v>
      </c>
      <c r="F16" s="7">
        <f t="shared" si="2"/>
        <v>62</v>
      </c>
      <c r="G16" s="7">
        <f t="shared" si="2"/>
        <v>55</v>
      </c>
      <c r="H16" s="8">
        <f t="shared" si="4"/>
        <v>11373014</v>
      </c>
      <c r="I16" s="9">
        <v>2</v>
      </c>
      <c r="J16" s="9">
        <v>2</v>
      </c>
      <c r="K16" s="9">
        <v>1</v>
      </c>
      <c r="L16" s="9">
        <v>2</v>
      </c>
      <c r="M16" s="9">
        <v>2</v>
      </c>
      <c r="N16" s="9">
        <v>0</v>
      </c>
      <c r="O16" s="9">
        <v>1</v>
      </c>
      <c r="P16" s="9">
        <v>0</v>
      </c>
      <c r="Q16" s="9">
        <v>1</v>
      </c>
      <c r="R16" s="9">
        <v>2</v>
      </c>
      <c r="S16" s="9">
        <v>2</v>
      </c>
      <c r="T16" s="10">
        <f t="shared" si="3"/>
        <v>15</v>
      </c>
      <c r="W16" s="76">
        <v>14</v>
      </c>
      <c r="X16" s="76">
        <f t="shared" si="0"/>
        <v>1</v>
      </c>
      <c r="Y16" s="83">
        <f t="shared" si="1"/>
        <v>1.8181818181818181E-2</v>
      </c>
    </row>
    <row r="17" spans="1:25" x14ac:dyDescent="0.25">
      <c r="A17" s="3" t="s">
        <v>11</v>
      </c>
      <c r="B17" s="4" t="str">
        <f t="shared" si="2"/>
        <v>ГБОУ лицей №373</v>
      </c>
      <c r="C17" s="5">
        <f t="shared" si="2"/>
        <v>11373</v>
      </c>
      <c r="D17" s="5" t="str">
        <f t="shared" si="2"/>
        <v>Лицей</v>
      </c>
      <c r="E17" s="11" t="str">
        <f t="shared" si="2"/>
        <v>5а</v>
      </c>
      <c r="F17" s="7">
        <f t="shared" si="2"/>
        <v>62</v>
      </c>
      <c r="G17" s="7">
        <f t="shared" si="2"/>
        <v>55</v>
      </c>
      <c r="H17" s="8">
        <f t="shared" si="4"/>
        <v>11373015</v>
      </c>
      <c r="I17" s="9">
        <v>0</v>
      </c>
      <c r="J17" s="9">
        <v>1</v>
      </c>
      <c r="K17" s="9">
        <v>1</v>
      </c>
      <c r="L17" s="9">
        <v>2</v>
      </c>
      <c r="M17" s="9">
        <v>2</v>
      </c>
      <c r="N17" s="9">
        <v>0</v>
      </c>
      <c r="O17" s="9">
        <v>0</v>
      </c>
      <c r="P17" s="9">
        <v>1</v>
      </c>
      <c r="Q17" s="9">
        <v>2</v>
      </c>
      <c r="R17" s="9">
        <v>2</v>
      </c>
      <c r="S17" s="9">
        <v>2</v>
      </c>
      <c r="T17" s="10">
        <f t="shared" si="3"/>
        <v>13</v>
      </c>
      <c r="W17" s="76">
        <v>15</v>
      </c>
      <c r="X17" s="76">
        <f t="shared" si="0"/>
        <v>12</v>
      </c>
      <c r="Y17" s="83">
        <f t="shared" si="1"/>
        <v>0.21818181818181817</v>
      </c>
    </row>
    <row r="18" spans="1:25" x14ac:dyDescent="0.25">
      <c r="A18" s="3" t="s">
        <v>11</v>
      </c>
      <c r="B18" s="4" t="str">
        <f t="shared" si="2"/>
        <v>ГБОУ лицей №373</v>
      </c>
      <c r="C18" s="5">
        <f t="shared" si="2"/>
        <v>11373</v>
      </c>
      <c r="D18" s="5" t="str">
        <f t="shared" si="2"/>
        <v>Лицей</v>
      </c>
      <c r="E18" s="11" t="str">
        <f t="shared" si="2"/>
        <v>5а</v>
      </c>
      <c r="F18" s="7">
        <f t="shared" si="2"/>
        <v>62</v>
      </c>
      <c r="G18" s="7">
        <f t="shared" si="2"/>
        <v>55</v>
      </c>
      <c r="H18" s="8">
        <f t="shared" si="4"/>
        <v>11373016</v>
      </c>
      <c r="I18" s="9">
        <v>1</v>
      </c>
      <c r="J18" s="9">
        <v>1</v>
      </c>
      <c r="K18" s="9">
        <v>0</v>
      </c>
      <c r="L18" s="9">
        <v>2</v>
      </c>
      <c r="M18" s="9">
        <v>1</v>
      </c>
      <c r="N18" s="9">
        <v>0</v>
      </c>
      <c r="O18" s="9">
        <v>0</v>
      </c>
      <c r="P18" s="9">
        <v>2</v>
      </c>
      <c r="Q18" s="9">
        <v>1</v>
      </c>
      <c r="R18" s="9">
        <v>2</v>
      </c>
      <c r="S18" s="9">
        <v>2</v>
      </c>
      <c r="T18" s="10">
        <f t="shared" si="3"/>
        <v>12</v>
      </c>
      <c r="W18" s="76">
        <v>16</v>
      </c>
      <c r="X18" s="76">
        <f t="shared" si="0"/>
        <v>7</v>
      </c>
      <c r="Y18" s="83">
        <f t="shared" si="1"/>
        <v>0.12727272727272726</v>
      </c>
    </row>
    <row r="19" spans="1:25" x14ac:dyDescent="0.25">
      <c r="A19" s="3" t="s">
        <v>11</v>
      </c>
      <c r="B19" s="4" t="str">
        <f t="shared" si="2"/>
        <v>ГБОУ лицей №373</v>
      </c>
      <c r="C19" s="5">
        <f t="shared" si="2"/>
        <v>11373</v>
      </c>
      <c r="D19" s="5" t="str">
        <f t="shared" si="2"/>
        <v>Лицей</v>
      </c>
      <c r="E19" s="11" t="str">
        <f t="shared" si="2"/>
        <v>5а</v>
      </c>
      <c r="F19" s="7">
        <f t="shared" si="2"/>
        <v>62</v>
      </c>
      <c r="G19" s="7">
        <f t="shared" si="2"/>
        <v>55</v>
      </c>
      <c r="H19" s="8">
        <f t="shared" si="4"/>
        <v>11373017</v>
      </c>
      <c r="I19" s="9">
        <v>2</v>
      </c>
      <c r="J19" s="9">
        <v>2</v>
      </c>
      <c r="K19" s="9">
        <v>1</v>
      </c>
      <c r="L19" s="9">
        <v>2</v>
      </c>
      <c r="M19" s="9">
        <v>2</v>
      </c>
      <c r="N19" s="9">
        <v>1</v>
      </c>
      <c r="O19" s="9">
        <v>1</v>
      </c>
      <c r="P19" s="9">
        <v>2</v>
      </c>
      <c r="Q19" s="9">
        <v>1</v>
      </c>
      <c r="R19" s="9">
        <v>2</v>
      </c>
      <c r="S19" s="9">
        <v>2</v>
      </c>
      <c r="T19" s="10">
        <f t="shared" si="3"/>
        <v>18</v>
      </c>
      <c r="W19" s="76">
        <v>17</v>
      </c>
      <c r="X19" s="76">
        <f t="shared" si="0"/>
        <v>6</v>
      </c>
      <c r="Y19" s="83">
        <f t="shared" si="1"/>
        <v>0.10909090909090909</v>
      </c>
    </row>
    <row r="20" spans="1:25" x14ac:dyDescent="0.25">
      <c r="A20" s="3" t="s">
        <v>11</v>
      </c>
      <c r="B20" s="4" t="str">
        <f t="shared" ref="B20:G35" si="5">B19</f>
        <v>ГБОУ лицей №373</v>
      </c>
      <c r="C20" s="5">
        <f t="shared" si="5"/>
        <v>11373</v>
      </c>
      <c r="D20" s="5" t="str">
        <f t="shared" si="5"/>
        <v>Лицей</v>
      </c>
      <c r="E20" s="11" t="str">
        <f t="shared" si="5"/>
        <v>5а</v>
      </c>
      <c r="F20" s="7">
        <f t="shared" si="5"/>
        <v>62</v>
      </c>
      <c r="G20" s="7">
        <f t="shared" si="5"/>
        <v>55</v>
      </c>
      <c r="H20" s="8">
        <f t="shared" si="4"/>
        <v>11373018</v>
      </c>
      <c r="I20" s="9">
        <v>2</v>
      </c>
      <c r="J20" s="9">
        <v>0</v>
      </c>
      <c r="K20" s="9">
        <v>0</v>
      </c>
      <c r="L20" s="9">
        <v>2</v>
      </c>
      <c r="M20" s="9">
        <v>0</v>
      </c>
      <c r="N20" s="9">
        <v>0</v>
      </c>
      <c r="O20" s="9">
        <v>0</v>
      </c>
      <c r="P20" s="9">
        <v>1</v>
      </c>
      <c r="Q20" s="9">
        <v>2</v>
      </c>
      <c r="R20" s="9">
        <v>2</v>
      </c>
      <c r="S20" s="9">
        <v>2</v>
      </c>
      <c r="T20" s="10">
        <f t="shared" si="3"/>
        <v>11</v>
      </c>
      <c r="W20" s="76">
        <v>18</v>
      </c>
      <c r="X20" s="76">
        <f t="shared" si="0"/>
        <v>2</v>
      </c>
      <c r="Y20" s="83">
        <f t="shared" si="1"/>
        <v>3.6363636363636362E-2</v>
      </c>
    </row>
    <row r="21" spans="1:25" x14ac:dyDescent="0.25">
      <c r="A21" s="3" t="s">
        <v>11</v>
      </c>
      <c r="B21" s="4" t="str">
        <f t="shared" si="5"/>
        <v>ГБОУ лицей №373</v>
      </c>
      <c r="C21" s="5">
        <f t="shared" si="5"/>
        <v>11373</v>
      </c>
      <c r="D21" s="5" t="str">
        <f t="shared" si="5"/>
        <v>Лицей</v>
      </c>
      <c r="E21" s="11" t="str">
        <f t="shared" si="5"/>
        <v>5а</v>
      </c>
      <c r="F21" s="7">
        <f t="shared" si="5"/>
        <v>62</v>
      </c>
      <c r="G21" s="7">
        <f t="shared" si="5"/>
        <v>55</v>
      </c>
      <c r="H21" s="8">
        <f t="shared" si="4"/>
        <v>11373019</v>
      </c>
      <c r="I21" s="9">
        <v>0</v>
      </c>
      <c r="J21" s="9">
        <v>1</v>
      </c>
      <c r="K21" s="9">
        <v>0</v>
      </c>
      <c r="L21" s="9">
        <v>2</v>
      </c>
      <c r="M21" s="9">
        <v>1</v>
      </c>
      <c r="N21" s="9">
        <v>0</v>
      </c>
      <c r="O21" s="9">
        <v>1</v>
      </c>
      <c r="P21" s="9">
        <v>2</v>
      </c>
      <c r="Q21" s="9">
        <v>2</v>
      </c>
      <c r="R21" s="9">
        <v>2</v>
      </c>
      <c r="S21" s="9">
        <v>2</v>
      </c>
      <c r="T21" s="10">
        <f t="shared" si="3"/>
        <v>13</v>
      </c>
      <c r="W21" s="76">
        <v>19</v>
      </c>
      <c r="X21" s="76">
        <f t="shared" si="0"/>
        <v>3</v>
      </c>
      <c r="Y21" s="83">
        <f t="shared" si="1"/>
        <v>5.4545454545454543E-2</v>
      </c>
    </row>
    <row r="22" spans="1:25" x14ac:dyDescent="0.25">
      <c r="A22" s="3" t="s">
        <v>11</v>
      </c>
      <c r="B22" s="4" t="str">
        <f t="shared" si="5"/>
        <v>ГБОУ лицей №373</v>
      </c>
      <c r="C22" s="5">
        <f t="shared" si="5"/>
        <v>11373</v>
      </c>
      <c r="D22" s="5" t="str">
        <f t="shared" si="5"/>
        <v>Лицей</v>
      </c>
      <c r="E22" s="11" t="str">
        <f t="shared" si="5"/>
        <v>5а</v>
      </c>
      <c r="F22" s="7">
        <f t="shared" si="5"/>
        <v>62</v>
      </c>
      <c r="G22" s="7">
        <f t="shared" si="5"/>
        <v>55</v>
      </c>
      <c r="H22" s="8">
        <f t="shared" si="4"/>
        <v>11373020</v>
      </c>
      <c r="I22" s="9">
        <v>0</v>
      </c>
      <c r="J22" s="9">
        <v>1</v>
      </c>
      <c r="K22" s="9">
        <v>0</v>
      </c>
      <c r="L22" s="9">
        <v>2</v>
      </c>
      <c r="M22" s="9">
        <v>0</v>
      </c>
      <c r="N22" s="9">
        <v>0</v>
      </c>
      <c r="O22" s="9">
        <v>0</v>
      </c>
      <c r="P22" s="9">
        <v>0</v>
      </c>
      <c r="Q22" s="9">
        <v>1</v>
      </c>
      <c r="R22" s="9">
        <v>1</v>
      </c>
      <c r="S22" s="9">
        <v>2</v>
      </c>
      <c r="T22" s="10">
        <f t="shared" si="3"/>
        <v>7</v>
      </c>
      <c r="W22" s="58"/>
      <c r="X22" s="58">
        <f>SUM(X2:X21)</f>
        <v>55</v>
      </c>
      <c r="Y22" s="58"/>
    </row>
    <row r="23" spans="1:25" x14ac:dyDescent="0.25">
      <c r="A23" s="3" t="s">
        <v>11</v>
      </c>
      <c r="B23" s="4" t="str">
        <f t="shared" si="5"/>
        <v>ГБОУ лицей №373</v>
      </c>
      <c r="C23" s="5">
        <f t="shared" si="5"/>
        <v>11373</v>
      </c>
      <c r="D23" s="5" t="str">
        <f t="shared" si="5"/>
        <v>Лицей</v>
      </c>
      <c r="E23" s="11" t="str">
        <f t="shared" si="5"/>
        <v>5а</v>
      </c>
      <c r="F23" s="7">
        <f t="shared" si="5"/>
        <v>62</v>
      </c>
      <c r="G23" s="7">
        <f t="shared" si="5"/>
        <v>55</v>
      </c>
      <c r="H23" s="8">
        <f t="shared" si="4"/>
        <v>11373021</v>
      </c>
      <c r="I23" s="9">
        <v>0</v>
      </c>
      <c r="J23" s="9">
        <v>0</v>
      </c>
      <c r="K23" s="9">
        <v>1</v>
      </c>
      <c r="L23" s="9">
        <v>2</v>
      </c>
      <c r="M23" s="9">
        <v>1</v>
      </c>
      <c r="N23" s="9">
        <v>1</v>
      </c>
      <c r="O23" s="9">
        <v>0</v>
      </c>
      <c r="P23" s="9">
        <v>2</v>
      </c>
      <c r="Q23" s="9">
        <v>1</v>
      </c>
      <c r="R23" s="9">
        <v>0</v>
      </c>
      <c r="S23" s="9">
        <v>2</v>
      </c>
      <c r="T23" s="10">
        <f t="shared" si="3"/>
        <v>10</v>
      </c>
    </row>
    <row r="24" spans="1:25" x14ac:dyDescent="0.25">
      <c r="A24" s="3" t="s">
        <v>11</v>
      </c>
      <c r="B24" s="4" t="str">
        <f t="shared" si="5"/>
        <v>ГБОУ лицей №373</v>
      </c>
      <c r="C24" s="5">
        <f t="shared" si="5"/>
        <v>11373</v>
      </c>
      <c r="D24" s="5" t="str">
        <f t="shared" si="5"/>
        <v>Лицей</v>
      </c>
      <c r="E24" s="11" t="str">
        <f t="shared" si="5"/>
        <v>5а</v>
      </c>
      <c r="F24" s="7">
        <f t="shared" si="5"/>
        <v>62</v>
      </c>
      <c r="G24" s="7">
        <f t="shared" si="5"/>
        <v>55</v>
      </c>
      <c r="H24" s="8">
        <f t="shared" si="4"/>
        <v>11373022</v>
      </c>
      <c r="I24" s="9">
        <v>2</v>
      </c>
      <c r="J24" s="9">
        <v>1</v>
      </c>
      <c r="K24" s="9">
        <v>1</v>
      </c>
      <c r="L24" s="9">
        <v>2</v>
      </c>
      <c r="M24" s="9">
        <v>1</v>
      </c>
      <c r="N24" s="9">
        <v>1</v>
      </c>
      <c r="O24" s="9">
        <v>1</v>
      </c>
      <c r="P24" s="9">
        <v>2</v>
      </c>
      <c r="Q24" s="9">
        <v>2</v>
      </c>
      <c r="R24" s="9">
        <v>2</v>
      </c>
      <c r="S24" s="9">
        <v>2</v>
      </c>
      <c r="T24" s="10">
        <f t="shared" si="3"/>
        <v>17</v>
      </c>
    </row>
    <row r="25" spans="1:25" x14ac:dyDescent="0.25">
      <c r="A25" s="3" t="s">
        <v>11</v>
      </c>
      <c r="B25" s="4" t="str">
        <f t="shared" si="5"/>
        <v>ГБОУ лицей №373</v>
      </c>
      <c r="C25" s="5">
        <f t="shared" si="5"/>
        <v>11373</v>
      </c>
      <c r="D25" s="5" t="str">
        <f t="shared" si="5"/>
        <v>Лицей</v>
      </c>
      <c r="E25" s="11" t="str">
        <f t="shared" si="5"/>
        <v>5а</v>
      </c>
      <c r="F25" s="7">
        <f t="shared" si="5"/>
        <v>62</v>
      </c>
      <c r="G25" s="7">
        <f t="shared" si="5"/>
        <v>55</v>
      </c>
      <c r="H25" s="8">
        <f t="shared" si="4"/>
        <v>11373023</v>
      </c>
      <c r="I25" s="9">
        <v>0</v>
      </c>
      <c r="J25" s="9">
        <v>2</v>
      </c>
      <c r="K25" s="9">
        <v>0</v>
      </c>
      <c r="L25" s="9">
        <v>2</v>
      </c>
      <c r="M25" s="9">
        <v>2</v>
      </c>
      <c r="N25" s="9">
        <v>0</v>
      </c>
      <c r="O25" s="9">
        <v>0</v>
      </c>
      <c r="P25" s="9">
        <v>0</v>
      </c>
      <c r="Q25" s="9">
        <v>1</v>
      </c>
      <c r="R25" s="9">
        <v>1</v>
      </c>
      <c r="S25" s="9">
        <v>2</v>
      </c>
      <c r="T25" s="10">
        <f t="shared" si="3"/>
        <v>10</v>
      </c>
    </row>
    <row r="26" spans="1:25" x14ac:dyDescent="0.25">
      <c r="A26" s="3" t="s">
        <v>11</v>
      </c>
      <c r="B26" s="4" t="str">
        <f t="shared" si="5"/>
        <v>ГБОУ лицей №373</v>
      </c>
      <c r="C26" s="5">
        <f t="shared" si="5"/>
        <v>11373</v>
      </c>
      <c r="D26" s="5" t="str">
        <f t="shared" si="5"/>
        <v>Лицей</v>
      </c>
      <c r="E26" s="11" t="str">
        <f t="shared" si="5"/>
        <v>5а</v>
      </c>
      <c r="F26" s="7">
        <f t="shared" si="5"/>
        <v>62</v>
      </c>
      <c r="G26" s="7">
        <f t="shared" si="5"/>
        <v>55</v>
      </c>
      <c r="H26" s="8">
        <f t="shared" si="4"/>
        <v>11373024</v>
      </c>
      <c r="I26" s="9">
        <v>0</v>
      </c>
      <c r="J26" s="9">
        <v>0</v>
      </c>
      <c r="K26" s="9">
        <v>0</v>
      </c>
      <c r="L26" s="9">
        <v>2</v>
      </c>
      <c r="M26" s="9">
        <v>2</v>
      </c>
      <c r="N26" s="9">
        <v>0</v>
      </c>
      <c r="O26" s="9">
        <v>0</v>
      </c>
      <c r="P26" s="9">
        <v>2</v>
      </c>
      <c r="Q26" s="9">
        <v>2</v>
      </c>
      <c r="R26" s="9">
        <v>1</v>
      </c>
      <c r="S26" s="9">
        <v>1</v>
      </c>
      <c r="T26" s="10">
        <f t="shared" si="3"/>
        <v>10</v>
      </c>
    </row>
    <row r="27" spans="1:25" x14ac:dyDescent="0.25">
      <c r="A27" s="3" t="s">
        <v>11</v>
      </c>
      <c r="B27" s="4" t="str">
        <f t="shared" si="5"/>
        <v>ГБОУ лицей №373</v>
      </c>
      <c r="C27" s="5">
        <f t="shared" si="5"/>
        <v>11373</v>
      </c>
      <c r="D27" s="5" t="str">
        <f t="shared" si="5"/>
        <v>Лицей</v>
      </c>
      <c r="E27" s="11" t="str">
        <f t="shared" si="5"/>
        <v>5а</v>
      </c>
      <c r="F27" s="7">
        <f t="shared" si="5"/>
        <v>62</v>
      </c>
      <c r="G27" s="7">
        <f t="shared" si="5"/>
        <v>55</v>
      </c>
      <c r="H27" s="8">
        <f t="shared" si="4"/>
        <v>11373025</v>
      </c>
      <c r="I27" s="9">
        <v>2</v>
      </c>
      <c r="J27" s="9">
        <v>2</v>
      </c>
      <c r="K27" s="9">
        <v>0</v>
      </c>
      <c r="L27" s="9">
        <v>2</v>
      </c>
      <c r="M27" s="9">
        <v>1</v>
      </c>
      <c r="N27" s="9">
        <v>1</v>
      </c>
      <c r="O27" s="9">
        <v>0</v>
      </c>
      <c r="P27" s="9">
        <v>1</v>
      </c>
      <c r="Q27" s="9">
        <v>2</v>
      </c>
      <c r="R27" s="9">
        <v>2</v>
      </c>
      <c r="S27" s="9">
        <v>2</v>
      </c>
      <c r="T27" s="10">
        <f t="shared" si="3"/>
        <v>15</v>
      </c>
    </row>
    <row r="28" spans="1:25" x14ac:dyDescent="0.25">
      <c r="A28" s="3" t="s">
        <v>11</v>
      </c>
      <c r="B28" s="4" t="str">
        <f t="shared" si="5"/>
        <v>ГБОУ лицей №373</v>
      </c>
      <c r="C28" s="5">
        <f t="shared" si="5"/>
        <v>11373</v>
      </c>
      <c r="D28" s="5" t="str">
        <f t="shared" si="5"/>
        <v>Лицей</v>
      </c>
      <c r="E28" s="11" t="str">
        <f t="shared" si="5"/>
        <v>5а</v>
      </c>
      <c r="F28" s="7">
        <f t="shared" si="5"/>
        <v>62</v>
      </c>
      <c r="G28" s="7">
        <f t="shared" si="5"/>
        <v>55</v>
      </c>
      <c r="H28" s="8">
        <f t="shared" si="4"/>
        <v>11373026</v>
      </c>
      <c r="I28" s="9">
        <v>0</v>
      </c>
      <c r="J28" s="9">
        <v>0</v>
      </c>
      <c r="K28" s="9">
        <v>0</v>
      </c>
      <c r="L28" s="9">
        <v>2</v>
      </c>
      <c r="M28" s="9">
        <v>1</v>
      </c>
      <c r="N28" s="9">
        <v>0</v>
      </c>
      <c r="O28" s="9">
        <v>0</v>
      </c>
      <c r="P28" s="9">
        <v>1</v>
      </c>
      <c r="Q28" s="9">
        <v>2</v>
      </c>
      <c r="R28" s="9">
        <v>0</v>
      </c>
      <c r="S28" s="9">
        <v>1</v>
      </c>
      <c r="T28" s="10">
        <f t="shared" si="3"/>
        <v>7</v>
      </c>
    </row>
    <row r="29" spans="1:25" x14ac:dyDescent="0.25">
      <c r="A29" s="3" t="s">
        <v>11</v>
      </c>
      <c r="B29" s="4" t="str">
        <f t="shared" si="5"/>
        <v>ГБОУ лицей №373</v>
      </c>
      <c r="C29" s="5">
        <f t="shared" si="5"/>
        <v>11373</v>
      </c>
      <c r="D29" s="5" t="str">
        <f t="shared" si="5"/>
        <v>Лицей</v>
      </c>
      <c r="E29" s="13" t="s">
        <v>16</v>
      </c>
      <c r="F29" s="7">
        <f t="shared" si="5"/>
        <v>62</v>
      </c>
      <c r="G29" s="7">
        <f t="shared" si="5"/>
        <v>55</v>
      </c>
      <c r="H29" s="8">
        <f t="shared" si="4"/>
        <v>11373027</v>
      </c>
      <c r="I29" s="9">
        <v>2</v>
      </c>
      <c r="J29" s="9">
        <v>2</v>
      </c>
      <c r="K29" s="9">
        <v>1</v>
      </c>
      <c r="L29" s="9">
        <v>2</v>
      </c>
      <c r="M29" s="9">
        <v>2</v>
      </c>
      <c r="N29" s="9">
        <v>1</v>
      </c>
      <c r="O29" s="9">
        <v>1</v>
      </c>
      <c r="P29" s="9">
        <v>2</v>
      </c>
      <c r="Q29" s="9">
        <v>2</v>
      </c>
      <c r="R29" s="9">
        <v>2</v>
      </c>
      <c r="S29" s="9">
        <v>2</v>
      </c>
      <c r="T29" s="10">
        <f>IF(COUNTBLANK(I29:S29)&gt;=1,"Не писал",SUM(I29:S29))</f>
        <v>19</v>
      </c>
    </row>
    <row r="30" spans="1:25" x14ac:dyDescent="0.25">
      <c r="A30" s="3" t="s">
        <v>11</v>
      </c>
      <c r="B30" s="4" t="str">
        <f t="shared" si="5"/>
        <v>ГБОУ лицей №373</v>
      </c>
      <c r="C30" s="5">
        <f t="shared" si="5"/>
        <v>11373</v>
      </c>
      <c r="D30" s="5" t="str">
        <f t="shared" si="5"/>
        <v>Лицей</v>
      </c>
      <c r="E30" s="11" t="str">
        <f t="shared" si="5"/>
        <v>5б</v>
      </c>
      <c r="F30" s="7">
        <f t="shared" si="5"/>
        <v>62</v>
      </c>
      <c r="G30" s="7">
        <f t="shared" si="5"/>
        <v>55</v>
      </c>
      <c r="H30" s="8">
        <f t="shared" si="4"/>
        <v>11373028</v>
      </c>
      <c r="I30" s="9">
        <v>1</v>
      </c>
      <c r="J30" s="9">
        <v>2</v>
      </c>
      <c r="K30" s="9">
        <v>1</v>
      </c>
      <c r="L30" s="9">
        <v>2</v>
      </c>
      <c r="M30" s="9">
        <v>2</v>
      </c>
      <c r="N30" s="9">
        <v>1</v>
      </c>
      <c r="O30" s="9">
        <v>1</v>
      </c>
      <c r="P30" s="9">
        <v>1</v>
      </c>
      <c r="Q30" s="9">
        <v>2</v>
      </c>
      <c r="R30" s="9">
        <v>2</v>
      </c>
      <c r="S30" s="9">
        <v>2</v>
      </c>
      <c r="T30" s="10">
        <f t="shared" ref="T30:T57" si="6">IF(COUNTBLANK(I30:S30)&gt;=1,"Не писал",SUM(I30:S30))</f>
        <v>17</v>
      </c>
    </row>
    <row r="31" spans="1:25" x14ac:dyDescent="0.25">
      <c r="A31" s="3" t="s">
        <v>11</v>
      </c>
      <c r="B31" s="4" t="str">
        <f t="shared" si="5"/>
        <v>ГБОУ лицей №373</v>
      </c>
      <c r="C31" s="5">
        <f t="shared" si="5"/>
        <v>11373</v>
      </c>
      <c r="D31" s="5" t="str">
        <f t="shared" si="5"/>
        <v>Лицей</v>
      </c>
      <c r="E31" s="11" t="str">
        <f t="shared" si="5"/>
        <v>5б</v>
      </c>
      <c r="F31" s="7">
        <f t="shared" si="5"/>
        <v>62</v>
      </c>
      <c r="G31" s="7">
        <f t="shared" si="5"/>
        <v>55</v>
      </c>
      <c r="H31" s="8">
        <f t="shared" si="4"/>
        <v>11373029</v>
      </c>
      <c r="I31" s="9">
        <v>1</v>
      </c>
      <c r="J31" s="9">
        <v>2</v>
      </c>
      <c r="K31" s="9">
        <v>1</v>
      </c>
      <c r="L31" s="9">
        <v>2</v>
      </c>
      <c r="M31" s="9">
        <v>2</v>
      </c>
      <c r="N31" s="9">
        <v>1</v>
      </c>
      <c r="O31" s="9">
        <v>1</v>
      </c>
      <c r="P31" s="9">
        <v>2</v>
      </c>
      <c r="Q31" s="9">
        <v>2</v>
      </c>
      <c r="R31" s="9">
        <v>2</v>
      </c>
      <c r="S31" s="9">
        <v>2</v>
      </c>
      <c r="T31" s="10">
        <f t="shared" si="6"/>
        <v>18</v>
      </c>
    </row>
    <row r="32" spans="1:25" x14ac:dyDescent="0.25">
      <c r="A32" s="3" t="s">
        <v>11</v>
      </c>
      <c r="B32" s="4" t="str">
        <f t="shared" si="5"/>
        <v>ГБОУ лицей №373</v>
      </c>
      <c r="C32" s="5">
        <f t="shared" si="5"/>
        <v>11373</v>
      </c>
      <c r="D32" s="5" t="str">
        <f t="shared" si="5"/>
        <v>Лицей</v>
      </c>
      <c r="E32" s="11" t="str">
        <f t="shared" si="5"/>
        <v>5б</v>
      </c>
      <c r="F32" s="7">
        <f t="shared" si="5"/>
        <v>62</v>
      </c>
      <c r="G32" s="7">
        <f t="shared" si="5"/>
        <v>55</v>
      </c>
      <c r="H32" s="8">
        <f t="shared" si="4"/>
        <v>11373030</v>
      </c>
      <c r="I32" s="9">
        <v>1</v>
      </c>
      <c r="J32" s="9">
        <v>1</v>
      </c>
      <c r="K32" s="9">
        <v>1</v>
      </c>
      <c r="L32" s="9">
        <v>2</v>
      </c>
      <c r="M32" s="9">
        <v>1</v>
      </c>
      <c r="N32" s="9">
        <v>0</v>
      </c>
      <c r="O32" s="9">
        <v>0</v>
      </c>
      <c r="P32" s="9">
        <v>1</v>
      </c>
      <c r="Q32" s="9">
        <v>1</v>
      </c>
      <c r="R32" s="9">
        <v>1</v>
      </c>
      <c r="S32" s="9">
        <v>2</v>
      </c>
      <c r="T32" s="10">
        <f t="shared" si="6"/>
        <v>11</v>
      </c>
    </row>
    <row r="33" spans="1:20" x14ac:dyDescent="0.25">
      <c r="A33" s="3" t="s">
        <v>11</v>
      </c>
      <c r="B33" s="4" t="str">
        <f t="shared" si="5"/>
        <v>ГБОУ лицей №373</v>
      </c>
      <c r="C33" s="5">
        <f t="shared" si="5"/>
        <v>11373</v>
      </c>
      <c r="D33" s="5" t="str">
        <f t="shared" si="5"/>
        <v>Лицей</v>
      </c>
      <c r="E33" s="11" t="str">
        <f t="shared" si="5"/>
        <v>5б</v>
      </c>
      <c r="F33" s="7">
        <f t="shared" si="5"/>
        <v>62</v>
      </c>
      <c r="G33" s="7">
        <f t="shared" si="5"/>
        <v>55</v>
      </c>
      <c r="H33" s="8">
        <f t="shared" si="4"/>
        <v>11373031</v>
      </c>
      <c r="I33" s="9">
        <v>2</v>
      </c>
      <c r="J33" s="9">
        <v>0</v>
      </c>
      <c r="K33" s="9">
        <v>1</v>
      </c>
      <c r="L33" s="9">
        <v>2</v>
      </c>
      <c r="M33" s="9">
        <v>2</v>
      </c>
      <c r="N33" s="9">
        <v>0</v>
      </c>
      <c r="O33" s="9">
        <v>1</v>
      </c>
      <c r="P33" s="9">
        <v>2</v>
      </c>
      <c r="Q33" s="9">
        <v>2</v>
      </c>
      <c r="R33" s="9">
        <v>2</v>
      </c>
      <c r="S33" s="9">
        <v>2</v>
      </c>
      <c r="T33" s="10">
        <f t="shared" si="6"/>
        <v>16</v>
      </c>
    </row>
    <row r="34" spans="1:20" x14ac:dyDescent="0.25">
      <c r="A34" s="3" t="s">
        <v>11</v>
      </c>
      <c r="B34" s="4" t="str">
        <f t="shared" si="5"/>
        <v>ГБОУ лицей №373</v>
      </c>
      <c r="C34" s="5">
        <f t="shared" si="5"/>
        <v>11373</v>
      </c>
      <c r="D34" s="5" t="str">
        <f t="shared" si="5"/>
        <v>Лицей</v>
      </c>
      <c r="E34" s="11" t="str">
        <f t="shared" si="5"/>
        <v>5б</v>
      </c>
      <c r="F34" s="7">
        <f t="shared" si="5"/>
        <v>62</v>
      </c>
      <c r="G34" s="7">
        <f t="shared" si="5"/>
        <v>55</v>
      </c>
      <c r="H34" s="8">
        <f t="shared" si="4"/>
        <v>11373032</v>
      </c>
      <c r="I34" s="9">
        <v>2</v>
      </c>
      <c r="J34" s="9">
        <v>1</v>
      </c>
      <c r="K34" s="9">
        <v>1</v>
      </c>
      <c r="L34" s="9">
        <v>2</v>
      </c>
      <c r="M34" s="9">
        <v>1</v>
      </c>
      <c r="N34" s="9">
        <v>1</v>
      </c>
      <c r="O34" s="9">
        <v>1</v>
      </c>
      <c r="P34" s="9">
        <v>1</v>
      </c>
      <c r="Q34" s="9">
        <v>1</v>
      </c>
      <c r="R34" s="9">
        <v>2</v>
      </c>
      <c r="S34" s="9">
        <v>2</v>
      </c>
      <c r="T34" s="10">
        <f t="shared" si="6"/>
        <v>15</v>
      </c>
    </row>
    <row r="35" spans="1:20" x14ac:dyDescent="0.25">
      <c r="A35" s="3" t="s">
        <v>11</v>
      </c>
      <c r="B35" s="4" t="str">
        <f t="shared" si="5"/>
        <v>ГБОУ лицей №373</v>
      </c>
      <c r="C35" s="5">
        <f t="shared" si="5"/>
        <v>11373</v>
      </c>
      <c r="D35" s="5" t="str">
        <f t="shared" si="5"/>
        <v>Лицей</v>
      </c>
      <c r="E35" s="11" t="str">
        <f t="shared" si="5"/>
        <v>5б</v>
      </c>
      <c r="F35" s="7">
        <f t="shared" si="5"/>
        <v>62</v>
      </c>
      <c r="G35" s="7">
        <f t="shared" si="5"/>
        <v>55</v>
      </c>
      <c r="H35" s="8">
        <f t="shared" si="4"/>
        <v>11373033</v>
      </c>
      <c r="I35" s="9">
        <v>2</v>
      </c>
      <c r="J35" s="9">
        <v>1</v>
      </c>
      <c r="K35" s="9">
        <v>1</v>
      </c>
      <c r="L35" s="9">
        <v>2</v>
      </c>
      <c r="M35" s="9">
        <v>1</v>
      </c>
      <c r="N35" s="9">
        <v>1</v>
      </c>
      <c r="O35" s="9">
        <v>1</v>
      </c>
      <c r="P35" s="9">
        <v>2</v>
      </c>
      <c r="Q35" s="9">
        <v>1</v>
      </c>
      <c r="R35" s="9">
        <v>1</v>
      </c>
      <c r="S35" s="9">
        <v>2</v>
      </c>
      <c r="T35" s="10">
        <f t="shared" si="6"/>
        <v>15</v>
      </c>
    </row>
    <row r="36" spans="1:20" x14ac:dyDescent="0.25">
      <c r="A36" s="3" t="s">
        <v>11</v>
      </c>
      <c r="B36" s="4" t="str">
        <f t="shared" ref="B36:G51" si="7">B35</f>
        <v>ГБОУ лицей №373</v>
      </c>
      <c r="C36" s="5">
        <f t="shared" si="7"/>
        <v>11373</v>
      </c>
      <c r="D36" s="5" t="str">
        <f t="shared" si="7"/>
        <v>Лицей</v>
      </c>
      <c r="E36" s="11" t="str">
        <f t="shared" si="7"/>
        <v>5б</v>
      </c>
      <c r="F36" s="7">
        <f t="shared" si="7"/>
        <v>62</v>
      </c>
      <c r="G36" s="7">
        <f t="shared" si="7"/>
        <v>55</v>
      </c>
      <c r="H36" s="8">
        <f t="shared" si="4"/>
        <v>11373034</v>
      </c>
      <c r="I36" s="9">
        <v>2</v>
      </c>
      <c r="J36" s="9">
        <v>1</v>
      </c>
      <c r="K36" s="9">
        <v>0</v>
      </c>
      <c r="L36" s="9">
        <v>2</v>
      </c>
      <c r="M36" s="9">
        <v>0</v>
      </c>
      <c r="N36" s="9">
        <v>1</v>
      </c>
      <c r="O36" s="9">
        <v>1</v>
      </c>
      <c r="P36" s="9">
        <v>2</v>
      </c>
      <c r="Q36" s="9">
        <v>2</v>
      </c>
      <c r="R36" s="9">
        <v>2</v>
      </c>
      <c r="S36" s="9">
        <v>2</v>
      </c>
      <c r="T36" s="10">
        <f t="shared" si="6"/>
        <v>15</v>
      </c>
    </row>
    <row r="37" spans="1:20" x14ac:dyDescent="0.25">
      <c r="A37" s="3" t="s">
        <v>11</v>
      </c>
      <c r="B37" s="4" t="str">
        <f t="shared" si="7"/>
        <v>ГБОУ лицей №373</v>
      </c>
      <c r="C37" s="5">
        <f t="shared" si="7"/>
        <v>11373</v>
      </c>
      <c r="D37" s="5" t="str">
        <f t="shared" si="7"/>
        <v>Лицей</v>
      </c>
      <c r="E37" s="11" t="str">
        <f t="shared" si="7"/>
        <v>5б</v>
      </c>
      <c r="F37" s="7">
        <f t="shared" si="7"/>
        <v>62</v>
      </c>
      <c r="G37" s="7">
        <f t="shared" si="7"/>
        <v>55</v>
      </c>
      <c r="H37" s="8">
        <f t="shared" si="4"/>
        <v>11373035</v>
      </c>
      <c r="I37" s="9">
        <v>0</v>
      </c>
      <c r="J37" s="9">
        <v>2</v>
      </c>
      <c r="K37" s="9">
        <v>1</v>
      </c>
      <c r="L37" s="9">
        <v>2</v>
      </c>
      <c r="M37" s="9">
        <v>2</v>
      </c>
      <c r="N37" s="9">
        <v>1</v>
      </c>
      <c r="O37" s="9">
        <v>1</v>
      </c>
      <c r="P37" s="9">
        <v>1</v>
      </c>
      <c r="Q37" s="9">
        <v>2</v>
      </c>
      <c r="R37" s="9">
        <v>2</v>
      </c>
      <c r="S37" s="9">
        <v>2</v>
      </c>
      <c r="T37" s="10">
        <f t="shared" si="6"/>
        <v>16</v>
      </c>
    </row>
    <row r="38" spans="1:20" x14ac:dyDescent="0.25">
      <c r="A38" s="3" t="s">
        <v>11</v>
      </c>
      <c r="B38" s="4" t="str">
        <f t="shared" si="7"/>
        <v>ГБОУ лицей №373</v>
      </c>
      <c r="C38" s="5">
        <f t="shared" si="7"/>
        <v>11373</v>
      </c>
      <c r="D38" s="5" t="str">
        <f t="shared" si="7"/>
        <v>Лицей</v>
      </c>
      <c r="E38" s="11" t="str">
        <f t="shared" si="7"/>
        <v>5б</v>
      </c>
      <c r="F38" s="7">
        <f t="shared" si="7"/>
        <v>62</v>
      </c>
      <c r="G38" s="7">
        <f t="shared" si="7"/>
        <v>55</v>
      </c>
      <c r="H38" s="8">
        <f t="shared" si="4"/>
        <v>11373036</v>
      </c>
      <c r="I38" s="9">
        <v>0</v>
      </c>
      <c r="J38" s="9">
        <v>1</v>
      </c>
      <c r="K38" s="9">
        <v>1</v>
      </c>
      <c r="L38" s="9">
        <v>2</v>
      </c>
      <c r="M38" s="9">
        <v>2</v>
      </c>
      <c r="N38" s="9">
        <v>1</v>
      </c>
      <c r="O38" s="9">
        <v>1</v>
      </c>
      <c r="P38" s="9">
        <v>1</v>
      </c>
      <c r="Q38" s="9">
        <v>2</v>
      </c>
      <c r="R38" s="9">
        <v>2</v>
      </c>
      <c r="S38" s="9">
        <v>2</v>
      </c>
      <c r="T38" s="10">
        <f t="shared" si="6"/>
        <v>15</v>
      </c>
    </row>
    <row r="39" spans="1:20" x14ac:dyDescent="0.25">
      <c r="A39" s="3" t="s">
        <v>11</v>
      </c>
      <c r="B39" s="4" t="str">
        <f t="shared" si="7"/>
        <v>ГБОУ лицей №373</v>
      </c>
      <c r="C39" s="5">
        <f t="shared" si="7"/>
        <v>11373</v>
      </c>
      <c r="D39" s="5" t="str">
        <f t="shared" si="7"/>
        <v>Лицей</v>
      </c>
      <c r="E39" s="11" t="str">
        <f t="shared" si="7"/>
        <v>5б</v>
      </c>
      <c r="F39" s="7">
        <f t="shared" si="7"/>
        <v>62</v>
      </c>
      <c r="G39" s="7">
        <f t="shared" si="7"/>
        <v>55</v>
      </c>
      <c r="H39" s="8">
        <f t="shared" si="4"/>
        <v>11373037</v>
      </c>
      <c r="I39" s="9">
        <v>0</v>
      </c>
      <c r="J39" s="9">
        <v>2</v>
      </c>
      <c r="K39" s="9">
        <v>1</v>
      </c>
      <c r="L39" s="9">
        <v>2</v>
      </c>
      <c r="M39" s="9">
        <v>2</v>
      </c>
      <c r="N39" s="9">
        <v>1</v>
      </c>
      <c r="O39" s="9">
        <v>1</v>
      </c>
      <c r="P39" s="9">
        <v>2</v>
      </c>
      <c r="Q39" s="9">
        <v>2</v>
      </c>
      <c r="R39" s="9">
        <v>2</v>
      </c>
      <c r="S39" s="9">
        <v>2</v>
      </c>
      <c r="T39" s="10">
        <f t="shared" si="6"/>
        <v>17</v>
      </c>
    </row>
    <row r="40" spans="1:20" x14ac:dyDescent="0.25">
      <c r="A40" s="3" t="s">
        <v>11</v>
      </c>
      <c r="B40" s="4" t="str">
        <f t="shared" si="7"/>
        <v>ГБОУ лицей №373</v>
      </c>
      <c r="C40" s="5">
        <f t="shared" si="7"/>
        <v>11373</v>
      </c>
      <c r="D40" s="5" t="str">
        <f t="shared" si="7"/>
        <v>Лицей</v>
      </c>
      <c r="E40" s="11" t="str">
        <f t="shared" si="7"/>
        <v>5б</v>
      </c>
      <c r="F40" s="7">
        <f t="shared" si="7"/>
        <v>62</v>
      </c>
      <c r="G40" s="7">
        <f t="shared" si="7"/>
        <v>55</v>
      </c>
      <c r="H40" s="8">
        <f t="shared" si="4"/>
        <v>11373038</v>
      </c>
      <c r="I40" s="9">
        <v>0</v>
      </c>
      <c r="J40" s="9">
        <v>1</v>
      </c>
      <c r="K40" s="9">
        <v>0</v>
      </c>
      <c r="L40" s="9">
        <v>2</v>
      </c>
      <c r="M40" s="9">
        <v>0</v>
      </c>
      <c r="N40" s="9">
        <v>0</v>
      </c>
      <c r="O40" s="9">
        <v>0</v>
      </c>
      <c r="P40" s="9">
        <v>2</v>
      </c>
      <c r="Q40" s="9">
        <v>2</v>
      </c>
      <c r="R40" s="9">
        <v>2</v>
      </c>
      <c r="S40" s="9">
        <v>2</v>
      </c>
      <c r="T40" s="10">
        <f t="shared" si="6"/>
        <v>11</v>
      </c>
    </row>
    <row r="41" spans="1:20" x14ac:dyDescent="0.25">
      <c r="A41" s="3" t="s">
        <v>11</v>
      </c>
      <c r="B41" s="4" t="str">
        <f t="shared" si="7"/>
        <v>ГБОУ лицей №373</v>
      </c>
      <c r="C41" s="5">
        <f t="shared" si="7"/>
        <v>11373</v>
      </c>
      <c r="D41" s="5" t="str">
        <f t="shared" si="7"/>
        <v>Лицей</v>
      </c>
      <c r="E41" s="11" t="str">
        <f t="shared" si="7"/>
        <v>5б</v>
      </c>
      <c r="F41" s="7">
        <f t="shared" si="7"/>
        <v>62</v>
      </c>
      <c r="G41" s="7">
        <f t="shared" si="7"/>
        <v>55</v>
      </c>
      <c r="H41" s="8">
        <f t="shared" si="4"/>
        <v>11373039</v>
      </c>
      <c r="I41" s="9">
        <v>0</v>
      </c>
      <c r="J41" s="9">
        <v>2</v>
      </c>
      <c r="K41" s="9">
        <v>1</v>
      </c>
      <c r="L41" s="9">
        <v>2</v>
      </c>
      <c r="M41" s="9">
        <v>2</v>
      </c>
      <c r="N41" s="9">
        <v>1</v>
      </c>
      <c r="O41" s="9">
        <v>1</v>
      </c>
      <c r="P41" s="9">
        <v>2</v>
      </c>
      <c r="Q41" s="9">
        <v>2</v>
      </c>
      <c r="R41" s="9">
        <v>1</v>
      </c>
      <c r="S41" s="9">
        <v>2</v>
      </c>
      <c r="T41" s="10">
        <f t="shared" si="6"/>
        <v>16</v>
      </c>
    </row>
    <row r="42" spans="1:20" x14ac:dyDescent="0.25">
      <c r="A42" s="3" t="s">
        <v>11</v>
      </c>
      <c r="B42" s="4" t="str">
        <f t="shared" si="7"/>
        <v>ГБОУ лицей №373</v>
      </c>
      <c r="C42" s="5">
        <f t="shared" si="7"/>
        <v>11373</v>
      </c>
      <c r="D42" s="5" t="str">
        <f t="shared" si="7"/>
        <v>Лицей</v>
      </c>
      <c r="E42" s="11" t="str">
        <f t="shared" si="7"/>
        <v>5б</v>
      </c>
      <c r="F42" s="7">
        <f t="shared" si="7"/>
        <v>62</v>
      </c>
      <c r="G42" s="7">
        <f t="shared" si="7"/>
        <v>55</v>
      </c>
      <c r="H42" s="8">
        <f t="shared" si="4"/>
        <v>11373040</v>
      </c>
      <c r="I42" s="9">
        <v>0</v>
      </c>
      <c r="J42" s="9">
        <v>1</v>
      </c>
      <c r="K42" s="9">
        <v>1</v>
      </c>
      <c r="L42" s="9">
        <v>2</v>
      </c>
      <c r="M42" s="9">
        <v>2</v>
      </c>
      <c r="N42" s="9">
        <v>1</v>
      </c>
      <c r="O42" s="9">
        <v>1</v>
      </c>
      <c r="P42" s="9">
        <v>1</v>
      </c>
      <c r="Q42" s="9">
        <v>2</v>
      </c>
      <c r="R42" s="9">
        <v>2</v>
      </c>
      <c r="S42" s="9">
        <v>2</v>
      </c>
      <c r="T42" s="10">
        <f t="shared" si="6"/>
        <v>15</v>
      </c>
    </row>
    <row r="43" spans="1:20" x14ac:dyDescent="0.25">
      <c r="A43" s="3" t="s">
        <v>11</v>
      </c>
      <c r="B43" s="4" t="str">
        <f t="shared" si="7"/>
        <v>ГБОУ лицей №373</v>
      </c>
      <c r="C43" s="5">
        <f t="shared" si="7"/>
        <v>11373</v>
      </c>
      <c r="D43" s="5" t="str">
        <f t="shared" si="7"/>
        <v>Лицей</v>
      </c>
      <c r="E43" s="11" t="str">
        <f t="shared" si="7"/>
        <v>5б</v>
      </c>
      <c r="F43" s="7">
        <f t="shared" si="7"/>
        <v>62</v>
      </c>
      <c r="G43" s="7">
        <f t="shared" si="7"/>
        <v>55</v>
      </c>
      <c r="H43" s="8">
        <f t="shared" si="4"/>
        <v>11373041</v>
      </c>
      <c r="I43" s="9">
        <v>2</v>
      </c>
      <c r="J43" s="9">
        <v>0</v>
      </c>
      <c r="K43" s="9">
        <v>1</v>
      </c>
      <c r="L43" s="9">
        <v>2</v>
      </c>
      <c r="M43" s="9">
        <v>1</v>
      </c>
      <c r="N43" s="9">
        <v>1</v>
      </c>
      <c r="O43" s="9">
        <v>1</v>
      </c>
      <c r="P43" s="9">
        <v>1</v>
      </c>
      <c r="Q43" s="9">
        <v>2</v>
      </c>
      <c r="R43" s="9">
        <v>2</v>
      </c>
      <c r="S43" s="9">
        <v>2</v>
      </c>
      <c r="T43" s="10">
        <f t="shared" si="6"/>
        <v>15</v>
      </c>
    </row>
    <row r="44" spans="1:20" x14ac:dyDescent="0.25">
      <c r="A44" s="3" t="s">
        <v>11</v>
      </c>
      <c r="B44" s="4" t="str">
        <f t="shared" si="7"/>
        <v>ГБОУ лицей №373</v>
      </c>
      <c r="C44" s="5">
        <f t="shared" si="7"/>
        <v>11373</v>
      </c>
      <c r="D44" s="5" t="str">
        <f t="shared" si="7"/>
        <v>Лицей</v>
      </c>
      <c r="E44" s="11" t="str">
        <f t="shared" si="7"/>
        <v>5б</v>
      </c>
      <c r="F44" s="7">
        <f t="shared" si="7"/>
        <v>62</v>
      </c>
      <c r="G44" s="7">
        <f t="shared" si="7"/>
        <v>55</v>
      </c>
      <c r="H44" s="8">
        <f t="shared" si="4"/>
        <v>11373042</v>
      </c>
      <c r="I44" s="9">
        <v>1</v>
      </c>
      <c r="J44" s="9">
        <v>1</v>
      </c>
      <c r="K44" s="9">
        <v>1</v>
      </c>
      <c r="L44" s="9">
        <v>2</v>
      </c>
      <c r="M44" s="9">
        <v>1</v>
      </c>
      <c r="N44" s="9">
        <v>1</v>
      </c>
      <c r="O44" s="9">
        <v>1</v>
      </c>
      <c r="P44" s="9">
        <v>1</v>
      </c>
      <c r="Q44" s="9">
        <v>2</v>
      </c>
      <c r="R44" s="9">
        <v>2</v>
      </c>
      <c r="S44" s="9">
        <v>2</v>
      </c>
      <c r="T44" s="10">
        <f t="shared" si="6"/>
        <v>15</v>
      </c>
    </row>
    <row r="45" spans="1:20" x14ac:dyDescent="0.25">
      <c r="A45" s="3" t="s">
        <v>11</v>
      </c>
      <c r="B45" s="4" t="str">
        <f t="shared" si="7"/>
        <v>ГБОУ лицей №373</v>
      </c>
      <c r="C45" s="5">
        <f t="shared" si="7"/>
        <v>11373</v>
      </c>
      <c r="D45" s="5" t="str">
        <f t="shared" si="7"/>
        <v>Лицей</v>
      </c>
      <c r="E45" s="11" t="str">
        <f t="shared" si="7"/>
        <v>5б</v>
      </c>
      <c r="F45" s="7">
        <f t="shared" si="7"/>
        <v>62</v>
      </c>
      <c r="G45" s="7">
        <f t="shared" si="7"/>
        <v>55</v>
      </c>
      <c r="H45" s="8">
        <f t="shared" si="4"/>
        <v>11373043</v>
      </c>
      <c r="I45" s="9">
        <v>1</v>
      </c>
      <c r="J45" s="9">
        <v>1</v>
      </c>
      <c r="K45" s="9">
        <v>1</v>
      </c>
      <c r="L45" s="9">
        <v>2</v>
      </c>
      <c r="M45" s="9">
        <v>2</v>
      </c>
      <c r="N45" s="9">
        <v>0</v>
      </c>
      <c r="O45" s="9">
        <v>1</v>
      </c>
      <c r="P45" s="9">
        <v>2</v>
      </c>
      <c r="Q45" s="9">
        <v>2</v>
      </c>
      <c r="R45" s="9">
        <v>2</v>
      </c>
      <c r="S45" s="9">
        <v>2</v>
      </c>
      <c r="T45" s="10">
        <f t="shared" si="6"/>
        <v>16</v>
      </c>
    </row>
    <row r="46" spans="1:20" x14ac:dyDescent="0.25">
      <c r="A46" s="3" t="s">
        <v>11</v>
      </c>
      <c r="B46" s="4" t="str">
        <f t="shared" si="7"/>
        <v>ГБОУ лицей №373</v>
      </c>
      <c r="C46" s="5">
        <f t="shared" si="7"/>
        <v>11373</v>
      </c>
      <c r="D46" s="5" t="str">
        <f t="shared" si="7"/>
        <v>Лицей</v>
      </c>
      <c r="E46" s="11" t="str">
        <f t="shared" si="7"/>
        <v>5б</v>
      </c>
      <c r="F46" s="7">
        <f t="shared" si="7"/>
        <v>62</v>
      </c>
      <c r="G46" s="7">
        <f t="shared" si="7"/>
        <v>55</v>
      </c>
      <c r="H46" s="8">
        <f t="shared" si="4"/>
        <v>11373044</v>
      </c>
      <c r="I46" s="9">
        <v>2</v>
      </c>
      <c r="J46" s="9">
        <v>2</v>
      </c>
      <c r="K46" s="9">
        <v>1</v>
      </c>
      <c r="L46" s="9">
        <v>2</v>
      </c>
      <c r="M46" s="9">
        <v>1</v>
      </c>
      <c r="N46" s="9">
        <v>1</v>
      </c>
      <c r="O46" s="9">
        <v>1</v>
      </c>
      <c r="P46" s="9">
        <v>1</v>
      </c>
      <c r="Q46" s="9">
        <v>1</v>
      </c>
      <c r="R46" s="9">
        <v>2</v>
      </c>
      <c r="S46" s="9">
        <v>2</v>
      </c>
      <c r="T46" s="10">
        <f t="shared" si="6"/>
        <v>16</v>
      </c>
    </row>
    <row r="47" spans="1:20" x14ac:dyDescent="0.25">
      <c r="A47" s="3" t="s">
        <v>11</v>
      </c>
      <c r="B47" s="4" t="str">
        <f t="shared" si="7"/>
        <v>ГБОУ лицей №373</v>
      </c>
      <c r="C47" s="5">
        <f t="shared" si="7"/>
        <v>11373</v>
      </c>
      <c r="D47" s="5" t="str">
        <f t="shared" si="7"/>
        <v>Лицей</v>
      </c>
      <c r="E47" s="11" t="str">
        <f t="shared" si="7"/>
        <v>5б</v>
      </c>
      <c r="F47" s="7">
        <f t="shared" si="7"/>
        <v>62</v>
      </c>
      <c r="G47" s="7">
        <f t="shared" si="7"/>
        <v>55</v>
      </c>
      <c r="H47" s="8">
        <f t="shared" si="4"/>
        <v>11373045</v>
      </c>
      <c r="I47" s="9">
        <v>1</v>
      </c>
      <c r="J47" s="9">
        <v>1</v>
      </c>
      <c r="K47" s="9">
        <v>0</v>
      </c>
      <c r="L47" s="9">
        <v>2</v>
      </c>
      <c r="M47" s="9">
        <v>2</v>
      </c>
      <c r="N47" s="9">
        <v>1</v>
      </c>
      <c r="O47" s="9">
        <v>1</v>
      </c>
      <c r="P47" s="9">
        <v>2</v>
      </c>
      <c r="Q47" s="9">
        <v>2</v>
      </c>
      <c r="R47" s="9">
        <v>2</v>
      </c>
      <c r="S47" s="9">
        <v>2</v>
      </c>
      <c r="T47" s="10">
        <f t="shared" si="6"/>
        <v>16</v>
      </c>
    </row>
    <row r="48" spans="1:20" x14ac:dyDescent="0.25">
      <c r="A48" s="3" t="s">
        <v>11</v>
      </c>
      <c r="B48" s="4" t="str">
        <f t="shared" si="7"/>
        <v>ГБОУ лицей №373</v>
      </c>
      <c r="C48" s="5">
        <f t="shared" si="7"/>
        <v>11373</v>
      </c>
      <c r="D48" s="5" t="str">
        <f t="shared" si="7"/>
        <v>Лицей</v>
      </c>
      <c r="E48" s="11" t="str">
        <f t="shared" si="7"/>
        <v>5б</v>
      </c>
      <c r="F48" s="7">
        <f t="shared" si="7"/>
        <v>62</v>
      </c>
      <c r="G48" s="7">
        <f t="shared" si="7"/>
        <v>55</v>
      </c>
      <c r="H48" s="8">
        <f t="shared" si="4"/>
        <v>11373046</v>
      </c>
      <c r="I48" s="9">
        <v>0</v>
      </c>
      <c r="J48" s="9">
        <v>2</v>
      </c>
      <c r="K48" s="9">
        <v>0</v>
      </c>
      <c r="L48" s="9">
        <v>2</v>
      </c>
      <c r="M48" s="9">
        <v>2</v>
      </c>
      <c r="N48" s="9">
        <v>1</v>
      </c>
      <c r="O48" s="9">
        <v>1</v>
      </c>
      <c r="P48" s="9">
        <v>1</v>
      </c>
      <c r="Q48" s="9">
        <v>2</v>
      </c>
      <c r="R48" s="9">
        <v>1</v>
      </c>
      <c r="S48" s="9">
        <v>1</v>
      </c>
      <c r="T48" s="10">
        <f t="shared" si="6"/>
        <v>13</v>
      </c>
    </row>
    <row r="49" spans="1:20" x14ac:dyDescent="0.25">
      <c r="A49" s="3" t="s">
        <v>11</v>
      </c>
      <c r="B49" s="4" t="str">
        <f t="shared" si="7"/>
        <v>ГБОУ лицей №373</v>
      </c>
      <c r="C49" s="5">
        <f t="shared" si="7"/>
        <v>11373</v>
      </c>
      <c r="D49" s="5" t="str">
        <f t="shared" si="7"/>
        <v>Лицей</v>
      </c>
      <c r="E49" s="11" t="str">
        <f t="shared" si="7"/>
        <v>5б</v>
      </c>
      <c r="F49" s="7">
        <f t="shared" si="7"/>
        <v>62</v>
      </c>
      <c r="G49" s="7">
        <f t="shared" si="7"/>
        <v>55</v>
      </c>
      <c r="H49" s="8">
        <f t="shared" si="4"/>
        <v>11373047</v>
      </c>
      <c r="I49" s="9">
        <v>0</v>
      </c>
      <c r="J49" s="9">
        <v>2</v>
      </c>
      <c r="K49" s="9">
        <v>1</v>
      </c>
      <c r="L49" s="9">
        <v>2</v>
      </c>
      <c r="M49" s="9">
        <v>1</v>
      </c>
      <c r="N49" s="9">
        <v>1</v>
      </c>
      <c r="O49" s="9">
        <v>1</v>
      </c>
      <c r="P49" s="9">
        <v>2</v>
      </c>
      <c r="Q49" s="9">
        <v>1</v>
      </c>
      <c r="R49" s="9">
        <v>2</v>
      </c>
      <c r="S49" s="9">
        <v>2</v>
      </c>
      <c r="T49" s="10">
        <f t="shared" si="6"/>
        <v>15</v>
      </c>
    </row>
    <row r="50" spans="1:20" x14ac:dyDescent="0.25">
      <c r="A50" s="3" t="s">
        <v>11</v>
      </c>
      <c r="B50" s="4" t="str">
        <f t="shared" si="7"/>
        <v>ГБОУ лицей №373</v>
      </c>
      <c r="C50" s="5">
        <f t="shared" si="7"/>
        <v>11373</v>
      </c>
      <c r="D50" s="5" t="str">
        <f t="shared" si="7"/>
        <v>Лицей</v>
      </c>
      <c r="E50" s="11" t="str">
        <f t="shared" si="7"/>
        <v>5б</v>
      </c>
      <c r="F50" s="7">
        <f t="shared" si="7"/>
        <v>62</v>
      </c>
      <c r="G50" s="7">
        <f t="shared" si="7"/>
        <v>55</v>
      </c>
      <c r="H50" s="8">
        <f t="shared" si="4"/>
        <v>11373048</v>
      </c>
      <c r="I50" s="9">
        <v>2</v>
      </c>
      <c r="J50" s="9">
        <v>1</v>
      </c>
      <c r="K50" s="9">
        <v>1</v>
      </c>
      <c r="L50" s="9">
        <v>2</v>
      </c>
      <c r="M50" s="9">
        <v>1</v>
      </c>
      <c r="N50" s="9">
        <v>1</v>
      </c>
      <c r="O50" s="9">
        <v>1</v>
      </c>
      <c r="P50" s="9">
        <v>2</v>
      </c>
      <c r="Q50" s="9">
        <v>1</v>
      </c>
      <c r="R50" s="9">
        <v>2</v>
      </c>
      <c r="S50" s="9">
        <v>2</v>
      </c>
      <c r="T50" s="10">
        <f t="shared" si="6"/>
        <v>16</v>
      </c>
    </row>
    <row r="51" spans="1:20" x14ac:dyDescent="0.25">
      <c r="A51" s="3" t="s">
        <v>11</v>
      </c>
      <c r="B51" s="4" t="str">
        <f t="shared" si="7"/>
        <v>ГБОУ лицей №373</v>
      </c>
      <c r="C51" s="5">
        <f t="shared" si="7"/>
        <v>11373</v>
      </c>
      <c r="D51" s="5" t="str">
        <f t="shared" si="7"/>
        <v>Лицей</v>
      </c>
      <c r="E51" s="11" t="str">
        <f t="shared" si="7"/>
        <v>5б</v>
      </c>
      <c r="F51" s="7">
        <f t="shared" si="7"/>
        <v>62</v>
      </c>
      <c r="G51" s="7">
        <f t="shared" si="7"/>
        <v>55</v>
      </c>
      <c r="H51" s="8">
        <f t="shared" si="4"/>
        <v>11373049</v>
      </c>
      <c r="I51" s="9">
        <v>1</v>
      </c>
      <c r="J51" s="9">
        <v>2</v>
      </c>
      <c r="K51" s="9">
        <v>1</v>
      </c>
      <c r="L51" s="9">
        <v>2</v>
      </c>
      <c r="M51" s="9">
        <v>2</v>
      </c>
      <c r="N51" s="9">
        <v>1</v>
      </c>
      <c r="O51" s="9">
        <v>1</v>
      </c>
      <c r="P51" s="9">
        <v>1</v>
      </c>
      <c r="Q51" s="9">
        <v>2</v>
      </c>
      <c r="R51" s="9">
        <v>2</v>
      </c>
      <c r="S51" s="9">
        <v>2</v>
      </c>
      <c r="T51" s="10">
        <f t="shared" si="6"/>
        <v>17</v>
      </c>
    </row>
    <row r="52" spans="1:20" x14ac:dyDescent="0.25">
      <c r="A52" s="3" t="s">
        <v>11</v>
      </c>
      <c r="B52" s="4" t="str">
        <f t="shared" ref="B52:G57" si="8">B51</f>
        <v>ГБОУ лицей №373</v>
      </c>
      <c r="C52" s="5">
        <f t="shared" si="8"/>
        <v>11373</v>
      </c>
      <c r="D52" s="5" t="str">
        <f t="shared" si="8"/>
        <v>Лицей</v>
      </c>
      <c r="E52" s="11" t="str">
        <f t="shared" si="8"/>
        <v>5б</v>
      </c>
      <c r="F52" s="7">
        <f t="shared" si="8"/>
        <v>62</v>
      </c>
      <c r="G52" s="7">
        <f t="shared" si="8"/>
        <v>55</v>
      </c>
      <c r="H52" s="8">
        <f t="shared" si="4"/>
        <v>11373050</v>
      </c>
      <c r="I52" s="9">
        <v>2</v>
      </c>
      <c r="J52" s="9">
        <v>2</v>
      </c>
      <c r="K52" s="9">
        <v>1</v>
      </c>
      <c r="L52" s="9">
        <v>2</v>
      </c>
      <c r="M52" s="9">
        <v>2</v>
      </c>
      <c r="N52" s="9">
        <v>1</v>
      </c>
      <c r="O52" s="9">
        <v>1</v>
      </c>
      <c r="P52" s="9">
        <v>2</v>
      </c>
      <c r="Q52" s="9">
        <v>2</v>
      </c>
      <c r="R52" s="9">
        <v>2</v>
      </c>
      <c r="S52" s="9">
        <v>2</v>
      </c>
      <c r="T52" s="10">
        <f t="shared" si="6"/>
        <v>19</v>
      </c>
    </row>
    <row r="53" spans="1:20" x14ac:dyDescent="0.25">
      <c r="A53" s="3" t="s">
        <v>11</v>
      </c>
      <c r="B53" s="4" t="str">
        <f t="shared" si="8"/>
        <v>ГБОУ лицей №373</v>
      </c>
      <c r="C53" s="5">
        <f t="shared" si="8"/>
        <v>11373</v>
      </c>
      <c r="D53" s="5" t="str">
        <f t="shared" si="8"/>
        <v>Лицей</v>
      </c>
      <c r="E53" s="11" t="str">
        <f t="shared" si="8"/>
        <v>5б</v>
      </c>
      <c r="F53" s="7">
        <f t="shared" si="8"/>
        <v>62</v>
      </c>
      <c r="G53" s="7">
        <f t="shared" si="8"/>
        <v>55</v>
      </c>
      <c r="H53" s="8">
        <f t="shared" si="4"/>
        <v>11373051</v>
      </c>
      <c r="I53" s="9">
        <v>1</v>
      </c>
      <c r="J53" s="9">
        <v>1</v>
      </c>
      <c r="K53" s="9">
        <v>1</v>
      </c>
      <c r="L53" s="9">
        <v>2</v>
      </c>
      <c r="M53" s="9">
        <v>1</v>
      </c>
      <c r="N53" s="9">
        <v>0</v>
      </c>
      <c r="O53" s="9">
        <v>0</v>
      </c>
      <c r="P53" s="9">
        <v>1</v>
      </c>
      <c r="Q53" s="9">
        <v>2</v>
      </c>
      <c r="R53" s="9">
        <v>2</v>
      </c>
      <c r="S53" s="9">
        <v>2</v>
      </c>
      <c r="T53" s="10">
        <f t="shared" si="6"/>
        <v>13</v>
      </c>
    </row>
    <row r="54" spans="1:20" x14ac:dyDescent="0.25">
      <c r="A54" s="3" t="s">
        <v>11</v>
      </c>
      <c r="B54" s="4" t="str">
        <f t="shared" si="8"/>
        <v>ГБОУ лицей №373</v>
      </c>
      <c r="C54" s="5">
        <f t="shared" si="8"/>
        <v>11373</v>
      </c>
      <c r="D54" s="5" t="str">
        <f t="shared" si="8"/>
        <v>Лицей</v>
      </c>
      <c r="E54" s="11" t="str">
        <f t="shared" si="8"/>
        <v>5б</v>
      </c>
      <c r="F54" s="7">
        <f t="shared" si="8"/>
        <v>62</v>
      </c>
      <c r="G54" s="7">
        <f t="shared" si="8"/>
        <v>55</v>
      </c>
      <c r="H54" s="8">
        <f t="shared" si="4"/>
        <v>11373052</v>
      </c>
      <c r="I54" s="9">
        <v>0</v>
      </c>
      <c r="J54" s="9">
        <v>1</v>
      </c>
      <c r="K54" s="9">
        <v>1</v>
      </c>
      <c r="L54" s="9">
        <v>2</v>
      </c>
      <c r="M54" s="9">
        <v>2</v>
      </c>
      <c r="N54" s="9">
        <v>1</v>
      </c>
      <c r="O54" s="9">
        <v>1</v>
      </c>
      <c r="P54" s="9">
        <v>2</v>
      </c>
      <c r="Q54" s="9">
        <v>1</v>
      </c>
      <c r="R54" s="9">
        <v>2</v>
      </c>
      <c r="S54" s="9">
        <v>2</v>
      </c>
      <c r="T54" s="10">
        <f t="shared" si="6"/>
        <v>15</v>
      </c>
    </row>
    <row r="55" spans="1:20" x14ac:dyDescent="0.25">
      <c r="A55" s="3" t="s">
        <v>11</v>
      </c>
      <c r="B55" s="4" t="str">
        <f t="shared" si="8"/>
        <v>ГБОУ лицей №373</v>
      </c>
      <c r="C55" s="5">
        <f t="shared" si="8"/>
        <v>11373</v>
      </c>
      <c r="D55" s="5" t="str">
        <f t="shared" si="8"/>
        <v>Лицей</v>
      </c>
      <c r="E55" s="11" t="str">
        <f t="shared" si="8"/>
        <v>5б</v>
      </c>
      <c r="F55" s="7">
        <f t="shared" si="8"/>
        <v>62</v>
      </c>
      <c r="G55" s="7">
        <f t="shared" si="8"/>
        <v>55</v>
      </c>
      <c r="H55" s="8">
        <f t="shared" si="4"/>
        <v>11373053</v>
      </c>
      <c r="I55" s="9">
        <v>0</v>
      </c>
      <c r="J55" s="9">
        <v>1</v>
      </c>
      <c r="K55" s="9">
        <v>1</v>
      </c>
      <c r="L55" s="9">
        <v>2</v>
      </c>
      <c r="M55" s="9">
        <v>1</v>
      </c>
      <c r="N55" s="9">
        <v>1</v>
      </c>
      <c r="O55" s="9">
        <v>0</v>
      </c>
      <c r="P55" s="9">
        <v>1</v>
      </c>
      <c r="Q55" s="9">
        <v>1</v>
      </c>
      <c r="R55" s="9">
        <v>2</v>
      </c>
      <c r="S55" s="9">
        <v>2</v>
      </c>
      <c r="T55" s="10">
        <f t="shared" si="6"/>
        <v>12</v>
      </c>
    </row>
    <row r="56" spans="1:20" x14ac:dyDescent="0.25">
      <c r="A56" s="3" t="s">
        <v>11</v>
      </c>
      <c r="B56" s="4" t="str">
        <f t="shared" si="8"/>
        <v>ГБОУ лицей №373</v>
      </c>
      <c r="C56" s="5">
        <f t="shared" si="8"/>
        <v>11373</v>
      </c>
      <c r="D56" s="5" t="str">
        <f t="shared" si="8"/>
        <v>Лицей</v>
      </c>
      <c r="E56" s="11" t="str">
        <f t="shared" si="8"/>
        <v>5б</v>
      </c>
      <c r="F56" s="7">
        <f t="shared" si="8"/>
        <v>62</v>
      </c>
      <c r="G56" s="7">
        <f t="shared" si="8"/>
        <v>55</v>
      </c>
      <c r="H56" s="8">
        <f t="shared" si="4"/>
        <v>11373054</v>
      </c>
      <c r="I56" s="9">
        <v>0</v>
      </c>
      <c r="J56" s="9">
        <v>0</v>
      </c>
      <c r="K56" s="9">
        <v>1</v>
      </c>
      <c r="L56" s="9">
        <v>2</v>
      </c>
      <c r="M56" s="9">
        <v>1</v>
      </c>
      <c r="N56" s="9">
        <v>1</v>
      </c>
      <c r="O56" s="9">
        <v>0</v>
      </c>
      <c r="P56" s="9">
        <v>2</v>
      </c>
      <c r="Q56" s="9">
        <v>2</v>
      </c>
      <c r="R56" s="9">
        <v>2</v>
      </c>
      <c r="S56" s="9">
        <v>1</v>
      </c>
      <c r="T56" s="10">
        <f t="shared" si="6"/>
        <v>12</v>
      </c>
    </row>
    <row r="57" spans="1:20" x14ac:dyDescent="0.25">
      <c r="A57" s="3" t="s">
        <v>11</v>
      </c>
      <c r="B57" s="4" t="str">
        <f t="shared" si="8"/>
        <v>ГБОУ лицей №373</v>
      </c>
      <c r="C57" s="5">
        <f t="shared" si="8"/>
        <v>11373</v>
      </c>
      <c r="D57" s="5" t="str">
        <f t="shared" si="8"/>
        <v>Лицей</v>
      </c>
      <c r="E57" s="11" t="str">
        <f t="shared" si="8"/>
        <v>5б</v>
      </c>
      <c r="F57" s="7">
        <f t="shared" si="8"/>
        <v>62</v>
      </c>
      <c r="G57" s="7">
        <f t="shared" si="8"/>
        <v>55</v>
      </c>
      <c r="H57" s="8">
        <f t="shared" si="4"/>
        <v>11373055</v>
      </c>
      <c r="I57" s="9">
        <v>2</v>
      </c>
      <c r="J57" s="9">
        <v>2</v>
      </c>
      <c r="K57" s="9">
        <v>1</v>
      </c>
      <c r="L57" s="9">
        <v>2</v>
      </c>
      <c r="M57" s="9">
        <v>1</v>
      </c>
      <c r="N57" s="9">
        <v>0</v>
      </c>
      <c r="O57" s="9">
        <v>1</v>
      </c>
      <c r="P57" s="9">
        <v>2</v>
      </c>
      <c r="Q57" s="9">
        <v>2</v>
      </c>
      <c r="R57" s="9">
        <v>2</v>
      </c>
      <c r="S57" s="9">
        <v>2</v>
      </c>
      <c r="T57" s="10">
        <f t="shared" si="6"/>
        <v>17</v>
      </c>
    </row>
    <row r="58" spans="1:20" s="58" customFormat="1" x14ac:dyDescent="0.25">
      <c r="A58" s="58" t="s">
        <v>118</v>
      </c>
      <c r="I58" s="58">
        <v>2</v>
      </c>
      <c r="J58" s="58">
        <v>2</v>
      </c>
      <c r="K58" s="58">
        <v>1</v>
      </c>
      <c r="L58" s="58">
        <v>2</v>
      </c>
      <c r="M58" s="58">
        <v>2</v>
      </c>
      <c r="N58" s="58">
        <v>1</v>
      </c>
      <c r="O58" s="58">
        <v>1</v>
      </c>
      <c r="P58" s="58">
        <v>2</v>
      </c>
      <c r="Q58" s="58">
        <v>2</v>
      </c>
      <c r="R58" s="58">
        <v>2</v>
      </c>
      <c r="S58" s="58">
        <v>2</v>
      </c>
      <c r="T58" s="58">
        <f>SUM(I58:S58)</f>
        <v>19</v>
      </c>
    </row>
    <row r="59" spans="1:20" x14ac:dyDescent="0.25">
      <c r="B59" s="4" t="s">
        <v>39</v>
      </c>
      <c r="C59" s="7">
        <v>62</v>
      </c>
      <c r="D59" s="7">
        <v>55</v>
      </c>
      <c r="I59" s="79">
        <f>SUM(I3:I57)/(55*I58)</f>
        <v>0.42727272727272725</v>
      </c>
      <c r="J59" s="79">
        <f t="shared" ref="J59:T59" si="9">SUM(J3:J57)/(55*J58)</f>
        <v>0.60909090909090913</v>
      </c>
      <c r="K59" s="79">
        <f t="shared" si="9"/>
        <v>0.72727272727272729</v>
      </c>
      <c r="L59" s="79">
        <f t="shared" si="9"/>
        <v>0.98181818181818181</v>
      </c>
      <c r="M59" s="79">
        <f t="shared" si="9"/>
        <v>0.6454545454545455</v>
      </c>
      <c r="N59" s="79">
        <f t="shared" si="9"/>
        <v>0.65454545454545454</v>
      </c>
      <c r="O59" s="79">
        <f t="shared" si="9"/>
        <v>0.58181818181818179</v>
      </c>
      <c r="P59" s="79">
        <f t="shared" si="9"/>
        <v>0.7</v>
      </c>
      <c r="Q59" s="79">
        <f t="shared" si="9"/>
        <v>0.77272727272727271</v>
      </c>
      <c r="R59" s="79">
        <f t="shared" si="9"/>
        <v>0.88181818181818183</v>
      </c>
      <c r="S59" s="79">
        <f t="shared" si="9"/>
        <v>0.96363636363636362</v>
      </c>
      <c r="T59" s="79">
        <f t="shared" si="9"/>
        <v>0.73301435406698567</v>
      </c>
    </row>
  </sheetData>
  <mergeCells count="9">
    <mergeCell ref="G1:G2"/>
    <mergeCell ref="H1:H2"/>
    <mergeCell ref="T1:T2"/>
    <mergeCell ref="A1:A2"/>
    <mergeCell ref="B1:B2"/>
    <mergeCell ref="C1:C2"/>
    <mergeCell ref="D1:D2"/>
    <mergeCell ref="E1:E2"/>
    <mergeCell ref="F1:F2"/>
  </mergeCells>
  <dataValidations count="4">
    <dataValidation type="list" allowBlank="1" showInputMessage="1" showErrorMessage="1" sqref="I3:J57 P3:S57 L3:M57">
      <formula1>балл2</formula1>
    </dataValidation>
    <dataValidation allowBlank="1" showErrorMessage="1" sqref="E3:G57 C59:D59"/>
    <dataValidation type="list" allowBlank="1" showInputMessage="1" showErrorMessage="1" sqref="K3:K57 N3:O57">
      <formula1>балл1</formula1>
    </dataValidation>
    <dataValidation type="list" allowBlank="1" showInputMessage="1" showErrorMessage="1" sqref="B3">
      <formula1>Название</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08"/>
  <sheetViews>
    <sheetView topLeftCell="A2055" workbookViewId="0">
      <selection activeCell="I2112" sqref="I2112"/>
    </sheetView>
  </sheetViews>
  <sheetFormatPr defaultRowHeight="15" x14ac:dyDescent="0.25"/>
  <cols>
    <col min="2" max="2" width="14.85546875" customWidth="1"/>
  </cols>
  <sheetData>
    <row r="1" spans="1:19" s="58" customFormat="1" x14ac:dyDescent="0.25">
      <c r="A1" s="111" t="s">
        <v>0</v>
      </c>
      <c r="B1" s="111" t="s">
        <v>1</v>
      </c>
      <c r="C1" s="111" t="s">
        <v>2</v>
      </c>
      <c r="D1" s="111" t="s">
        <v>3</v>
      </c>
      <c r="E1" s="111" t="s">
        <v>117</v>
      </c>
      <c r="F1" s="111" t="s">
        <v>5</v>
      </c>
      <c r="G1" s="111" t="s">
        <v>6</v>
      </c>
      <c r="H1" s="77">
        <v>1</v>
      </c>
      <c r="I1" s="77">
        <v>2</v>
      </c>
      <c r="J1" s="77">
        <v>3</v>
      </c>
      <c r="K1" s="77">
        <v>4</v>
      </c>
      <c r="L1" s="77">
        <v>5</v>
      </c>
      <c r="M1" s="77">
        <v>6</v>
      </c>
      <c r="N1" s="77">
        <v>7</v>
      </c>
      <c r="O1" s="77">
        <v>8</v>
      </c>
      <c r="P1" s="77">
        <v>9</v>
      </c>
      <c r="Q1" s="77">
        <v>10</v>
      </c>
      <c r="R1" s="77">
        <v>11</v>
      </c>
      <c r="S1" s="111" t="s">
        <v>8</v>
      </c>
    </row>
    <row r="2" spans="1:19" s="58" customFormat="1" ht="46.5" customHeight="1" x14ac:dyDescent="0.25">
      <c r="A2" s="111"/>
      <c r="B2" s="111"/>
      <c r="C2" s="111"/>
      <c r="D2" s="111"/>
      <c r="E2" s="111"/>
      <c r="F2" s="111"/>
      <c r="G2" s="111"/>
      <c r="H2" s="77" t="s">
        <v>9</v>
      </c>
      <c r="I2" s="77" t="s">
        <v>9</v>
      </c>
      <c r="J2" s="77" t="s">
        <v>10</v>
      </c>
      <c r="K2" s="77" t="s">
        <v>9</v>
      </c>
      <c r="L2" s="77" t="s">
        <v>9</v>
      </c>
      <c r="M2" s="77" t="s">
        <v>10</v>
      </c>
      <c r="N2" s="77" t="s">
        <v>10</v>
      </c>
      <c r="O2" s="77" t="s">
        <v>9</v>
      </c>
      <c r="P2" s="77" t="s">
        <v>9</v>
      </c>
      <c r="Q2" s="77" t="s">
        <v>9</v>
      </c>
      <c r="R2" s="77" t="s">
        <v>9</v>
      </c>
      <c r="S2" s="111"/>
    </row>
    <row r="3" spans="1:19" x14ac:dyDescent="0.25">
      <c r="A3" s="76" t="s">
        <v>11</v>
      </c>
      <c r="B3" s="76" t="s">
        <v>12</v>
      </c>
      <c r="C3" s="76">
        <v>11000</v>
      </c>
      <c r="D3" s="76" t="s">
        <v>113</v>
      </c>
      <c r="E3" s="76" t="s">
        <v>13</v>
      </c>
      <c r="F3" s="76">
        <v>2</v>
      </c>
      <c r="G3" s="76">
        <v>2</v>
      </c>
      <c r="H3" s="76">
        <v>0</v>
      </c>
      <c r="I3" s="76">
        <v>2</v>
      </c>
      <c r="J3" s="76">
        <v>1</v>
      </c>
      <c r="K3" s="76">
        <v>2</v>
      </c>
      <c r="L3" s="76">
        <v>1</v>
      </c>
      <c r="M3" s="76">
        <v>1</v>
      </c>
      <c r="N3" s="76">
        <v>1</v>
      </c>
      <c r="O3" s="76">
        <v>2</v>
      </c>
      <c r="P3" s="76">
        <v>2</v>
      </c>
      <c r="Q3" s="76">
        <v>1</v>
      </c>
      <c r="R3" s="76">
        <v>1</v>
      </c>
      <c r="S3" s="76">
        <v>14</v>
      </c>
    </row>
    <row r="4" spans="1:19" x14ac:dyDescent="0.25">
      <c r="A4" s="76" t="s">
        <v>11</v>
      </c>
      <c r="B4" s="76" t="s">
        <v>12</v>
      </c>
      <c r="C4" s="76">
        <v>11000</v>
      </c>
      <c r="D4" s="76" t="s">
        <v>113</v>
      </c>
      <c r="E4" s="76" t="s">
        <v>13</v>
      </c>
      <c r="F4" s="76">
        <v>2</v>
      </c>
      <c r="G4" s="76">
        <v>2</v>
      </c>
      <c r="H4" s="76">
        <v>0</v>
      </c>
      <c r="I4" s="76">
        <v>1</v>
      </c>
      <c r="J4" s="76">
        <v>1</v>
      </c>
      <c r="K4" s="76">
        <v>2</v>
      </c>
      <c r="L4" s="76">
        <v>0</v>
      </c>
      <c r="M4" s="76">
        <v>1</v>
      </c>
      <c r="N4" s="76">
        <v>1</v>
      </c>
      <c r="O4" s="76">
        <v>2</v>
      </c>
      <c r="P4" s="76">
        <v>2</v>
      </c>
      <c r="Q4" s="76">
        <v>2</v>
      </c>
      <c r="R4" s="76">
        <v>2</v>
      </c>
      <c r="S4" s="76">
        <v>14</v>
      </c>
    </row>
    <row r="5" spans="1:19" x14ac:dyDescent="0.25">
      <c r="A5" s="76" t="s">
        <v>11</v>
      </c>
      <c r="B5" s="76" t="s">
        <v>14</v>
      </c>
      <c r="C5" s="76">
        <v>11001</v>
      </c>
      <c r="D5" s="76" t="s">
        <v>114</v>
      </c>
      <c r="E5" s="76" t="s">
        <v>15</v>
      </c>
      <c r="F5" s="76">
        <v>48</v>
      </c>
      <c r="G5" s="76">
        <v>44</v>
      </c>
      <c r="H5" s="76">
        <v>0</v>
      </c>
      <c r="I5" s="76">
        <v>2</v>
      </c>
      <c r="J5" s="76">
        <v>1</v>
      </c>
      <c r="K5" s="76">
        <v>2</v>
      </c>
      <c r="L5" s="76">
        <v>1</v>
      </c>
      <c r="M5" s="76">
        <v>1</v>
      </c>
      <c r="N5" s="76">
        <v>0</v>
      </c>
      <c r="O5" s="76">
        <v>1</v>
      </c>
      <c r="P5" s="76">
        <v>1</v>
      </c>
      <c r="Q5" s="76">
        <v>1</v>
      </c>
      <c r="R5" s="76">
        <v>1</v>
      </c>
      <c r="S5" s="76">
        <v>11</v>
      </c>
    </row>
    <row r="6" spans="1:19" x14ac:dyDescent="0.25">
      <c r="A6" s="76" t="s">
        <v>11</v>
      </c>
      <c r="B6" s="76" t="s">
        <v>14</v>
      </c>
      <c r="C6" s="76">
        <v>11001</v>
      </c>
      <c r="D6" s="76" t="s">
        <v>114</v>
      </c>
      <c r="E6" s="76" t="s">
        <v>15</v>
      </c>
      <c r="F6" s="76">
        <v>48</v>
      </c>
      <c r="G6" s="76">
        <v>44</v>
      </c>
      <c r="H6" s="76">
        <v>2</v>
      </c>
      <c r="I6" s="76">
        <v>0</v>
      </c>
      <c r="J6" s="76">
        <v>0</v>
      </c>
      <c r="K6" s="76">
        <v>1</v>
      </c>
      <c r="L6" s="76">
        <v>2</v>
      </c>
      <c r="M6" s="76">
        <v>0</v>
      </c>
      <c r="N6" s="76">
        <v>1</v>
      </c>
      <c r="O6" s="76">
        <v>0</v>
      </c>
      <c r="P6" s="76">
        <v>1</v>
      </c>
      <c r="Q6" s="76">
        <v>1</v>
      </c>
      <c r="R6" s="76">
        <v>1</v>
      </c>
      <c r="S6" s="76">
        <v>9</v>
      </c>
    </row>
    <row r="7" spans="1:19" x14ac:dyDescent="0.25">
      <c r="A7" s="76" t="s">
        <v>11</v>
      </c>
      <c r="B7" s="76" t="s">
        <v>14</v>
      </c>
      <c r="C7" s="76">
        <v>11001</v>
      </c>
      <c r="D7" s="76" t="s">
        <v>114</v>
      </c>
      <c r="E7" s="76" t="s">
        <v>15</v>
      </c>
      <c r="F7" s="76">
        <v>48</v>
      </c>
      <c r="G7" s="76">
        <v>44</v>
      </c>
      <c r="H7" s="76">
        <v>0</v>
      </c>
      <c r="I7" s="76">
        <v>1</v>
      </c>
      <c r="J7" s="76">
        <v>0</v>
      </c>
      <c r="K7" s="76">
        <v>2</v>
      </c>
      <c r="L7" s="76">
        <v>2</v>
      </c>
      <c r="M7" s="76">
        <v>0</v>
      </c>
      <c r="N7" s="76">
        <v>0</v>
      </c>
      <c r="O7" s="76">
        <v>1</v>
      </c>
      <c r="P7" s="76">
        <v>1</v>
      </c>
      <c r="Q7" s="76">
        <v>0</v>
      </c>
      <c r="R7" s="76">
        <v>1</v>
      </c>
      <c r="S7" s="76">
        <v>8</v>
      </c>
    </row>
    <row r="8" spans="1:19" x14ac:dyDescent="0.25">
      <c r="A8" s="76" t="s">
        <v>11</v>
      </c>
      <c r="B8" s="76" t="s">
        <v>14</v>
      </c>
      <c r="C8" s="76">
        <v>11001</v>
      </c>
      <c r="D8" s="76" t="s">
        <v>114</v>
      </c>
      <c r="E8" s="76" t="s">
        <v>15</v>
      </c>
      <c r="F8" s="76">
        <v>48</v>
      </c>
      <c r="G8" s="76">
        <v>44</v>
      </c>
      <c r="H8" s="76">
        <v>2</v>
      </c>
      <c r="I8" s="76">
        <v>0</v>
      </c>
      <c r="J8" s="76">
        <v>1</v>
      </c>
      <c r="K8" s="76">
        <v>0</v>
      </c>
      <c r="L8" s="76">
        <v>0</v>
      </c>
      <c r="M8" s="76">
        <v>1</v>
      </c>
      <c r="N8" s="76">
        <v>1</v>
      </c>
      <c r="O8" s="76">
        <v>2</v>
      </c>
      <c r="P8" s="76">
        <v>2</v>
      </c>
      <c r="Q8" s="76">
        <v>2</v>
      </c>
      <c r="R8" s="76">
        <v>1</v>
      </c>
      <c r="S8" s="76">
        <v>12</v>
      </c>
    </row>
    <row r="9" spans="1:19" x14ac:dyDescent="0.25">
      <c r="A9" s="76" t="s">
        <v>11</v>
      </c>
      <c r="B9" s="76" t="s">
        <v>14</v>
      </c>
      <c r="C9" s="76">
        <v>11001</v>
      </c>
      <c r="D9" s="76" t="s">
        <v>114</v>
      </c>
      <c r="E9" s="76" t="s">
        <v>15</v>
      </c>
      <c r="F9" s="76">
        <v>48</v>
      </c>
      <c r="G9" s="76">
        <v>44</v>
      </c>
      <c r="H9" s="76">
        <v>2</v>
      </c>
      <c r="I9" s="76">
        <v>2</v>
      </c>
      <c r="J9" s="76">
        <v>1</v>
      </c>
      <c r="K9" s="76">
        <v>2</v>
      </c>
      <c r="L9" s="76">
        <v>2</v>
      </c>
      <c r="M9" s="76">
        <v>1</v>
      </c>
      <c r="N9" s="76">
        <v>1</v>
      </c>
      <c r="O9" s="76">
        <v>2</v>
      </c>
      <c r="P9" s="76">
        <v>2</v>
      </c>
      <c r="Q9" s="76">
        <v>2</v>
      </c>
      <c r="R9" s="76">
        <v>2</v>
      </c>
      <c r="S9" s="76">
        <v>19</v>
      </c>
    </row>
    <row r="10" spans="1:19" x14ac:dyDescent="0.25">
      <c r="A10" s="76" t="s">
        <v>11</v>
      </c>
      <c r="B10" s="76" t="s">
        <v>14</v>
      </c>
      <c r="C10" s="76">
        <v>11001</v>
      </c>
      <c r="D10" s="76" t="s">
        <v>114</v>
      </c>
      <c r="E10" s="76" t="s">
        <v>15</v>
      </c>
      <c r="F10" s="76">
        <v>48</v>
      </c>
      <c r="G10" s="76">
        <v>44</v>
      </c>
      <c r="H10" s="76">
        <v>2</v>
      </c>
      <c r="I10" s="76">
        <v>1</v>
      </c>
      <c r="J10" s="76">
        <v>1</v>
      </c>
      <c r="K10" s="76">
        <v>1</v>
      </c>
      <c r="L10" s="76">
        <v>0</v>
      </c>
      <c r="M10" s="76">
        <v>0</v>
      </c>
      <c r="N10" s="76">
        <v>0</v>
      </c>
      <c r="O10" s="76">
        <v>2</v>
      </c>
      <c r="P10" s="76">
        <v>2</v>
      </c>
      <c r="Q10" s="76">
        <v>2</v>
      </c>
      <c r="R10" s="76">
        <v>2</v>
      </c>
      <c r="S10" s="76">
        <v>13</v>
      </c>
    </row>
    <row r="11" spans="1:19" x14ac:dyDescent="0.25">
      <c r="A11" s="76" t="s">
        <v>11</v>
      </c>
      <c r="B11" s="76" t="s">
        <v>14</v>
      </c>
      <c r="C11" s="76">
        <v>11001</v>
      </c>
      <c r="D11" s="76" t="s">
        <v>114</v>
      </c>
      <c r="E11" s="76" t="s">
        <v>15</v>
      </c>
      <c r="F11" s="76">
        <v>48</v>
      </c>
      <c r="G11" s="76">
        <v>44</v>
      </c>
      <c r="H11" s="76">
        <v>2</v>
      </c>
      <c r="I11" s="76">
        <v>1</v>
      </c>
      <c r="J11" s="76">
        <v>1</v>
      </c>
      <c r="K11" s="76">
        <v>2</v>
      </c>
      <c r="L11" s="76">
        <v>0</v>
      </c>
      <c r="M11" s="76">
        <v>1</v>
      </c>
      <c r="N11" s="76">
        <v>1</v>
      </c>
      <c r="O11" s="76">
        <v>2</v>
      </c>
      <c r="P11" s="76">
        <v>2</v>
      </c>
      <c r="Q11" s="76">
        <v>2</v>
      </c>
      <c r="R11" s="76">
        <v>2</v>
      </c>
      <c r="S11" s="76">
        <v>16</v>
      </c>
    </row>
    <row r="12" spans="1:19" x14ac:dyDescent="0.25">
      <c r="A12" s="76" t="s">
        <v>11</v>
      </c>
      <c r="B12" s="76" t="s">
        <v>14</v>
      </c>
      <c r="C12" s="76">
        <v>11001</v>
      </c>
      <c r="D12" s="76" t="s">
        <v>114</v>
      </c>
      <c r="E12" s="76" t="s">
        <v>15</v>
      </c>
      <c r="F12" s="76">
        <v>48</v>
      </c>
      <c r="G12" s="76">
        <v>44</v>
      </c>
      <c r="H12" s="76">
        <v>0</v>
      </c>
      <c r="I12" s="76">
        <v>1</v>
      </c>
      <c r="J12" s="76">
        <v>1</v>
      </c>
      <c r="K12" s="76">
        <v>2</v>
      </c>
      <c r="L12" s="76">
        <v>2</v>
      </c>
      <c r="M12" s="76">
        <v>1</v>
      </c>
      <c r="N12" s="76">
        <v>0</v>
      </c>
      <c r="O12" s="76">
        <v>0</v>
      </c>
      <c r="P12" s="76">
        <v>0</v>
      </c>
      <c r="Q12" s="76">
        <v>1</v>
      </c>
      <c r="R12" s="76">
        <v>1</v>
      </c>
      <c r="S12" s="76">
        <v>9</v>
      </c>
    </row>
    <row r="13" spans="1:19" x14ac:dyDescent="0.25">
      <c r="A13" s="76" t="s">
        <v>11</v>
      </c>
      <c r="B13" s="76" t="s">
        <v>14</v>
      </c>
      <c r="C13" s="76">
        <v>11001</v>
      </c>
      <c r="D13" s="76" t="s">
        <v>114</v>
      </c>
      <c r="E13" s="76" t="s">
        <v>15</v>
      </c>
      <c r="F13" s="76">
        <v>48</v>
      </c>
      <c r="G13" s="76">
        <v>44</v>
      </c>
      <c r="H13" s="76">
        <v>1</v>
      </c>
      <c r="I13" s="76">
        <v>1</v>
      </c>
      <c r="J13" s="76">
        <v>1</v>
      </c>
      <c r="K13" s="76">
        <v>2</v>
      </c>
      <c r="L13" s="76">
        <v>0</v>
      </c>
      <c r="M13" s="76">
        <v>0</v>
      </c>
      <c r="N13" s="76">
        <v>0</v>
      </c>
      <c r="O13" s="76">
        <v>2</v>
      </c>
      <c r="P13" s="76">
        <v>2</v>
      </c>
      <c r="Q13" s="76">
        <v>2</v>
      </c>
      <c r="R13" s="76">
        <v>1</v>
      </c>
      <c r="S13" s="76">
        <v>12</v>
      </c>
    </row>
    <row r="14" spans="1:19" x14ac:dyDescent="0.25">
      <c r="A14" s="76" t="s">
        <v>11</v>
      </c>
      <c r="B14" s="76" t="s">
        <v>14</v>
      </c>
      <c r="C14" s="76">
        <v>11001</v>
      </c>
      <c r="D14" s="76" t="s">
        <v>114</v>
      </c>
      <c r="E14" s="76" t="s">
        <v>15</v>
      </c>
      <c r="F14" s="76">
        <v>48</v>
      </c>
      <c r="G14" s="76">
        <v>44</v>
      </c>
      <c r="H14" s="76">
        <v>0</v>
      </c>
      <c r="I14" s="76">
        <v>1</v>
      </c>
      <c r="J14" s="76">
        <v>1</v>
      </c>
      <c r="K14" s="76">
        <v>2</v>
      </c>
      <c r="L14" s="76">
        <v>2</v>
      </c>
      <c r="M14" s="76">
        <v>1</v>
      </c>
      <c r="N14" s="76">
        <v>0</v>
      </c>
      <c r="O14" s="76">
        <v>1</v>
      </c>
      <c r="P14" s="76">
        <v>1</v>
      </c>
      <c r="Q14" s="76">
        <v>1</v>
      </c>
      <c r="R14" s="76">
        <v>1</v>
      </c>
      <c r="S14" s="76">
        <v>11</v>
      </c>
    </row>
    <row r="15" spans="1:19" x14ac:dyDescent="0.25">
      <c r="A15" s="76" t="s">
        <v>11</v>
      </c>
      <c r="B15" s="76" t="s">
        <v>14</v>
      </c>
      <c r="C15" s="76">
        <v>11001</v>
      </c>
      <c r="D15" s="76" t="s">
        <v>114</v>
      </c>
      <c r="E15" s="76" t="s">
        <v>15</v>
      </c>
      <c r="F15" s="76">
        <v>48</v>
      </c>
      <c r="G15" s="76">
        <v>44</v>
      </c>
      <c r="H15" s="76">
        <v>1</v>
      </c>
      <c r="I15" s="76">
        <v>2</v>
      </c>
      <c r="J15" s="76">
        <v>1</v>
      </c>
      <c r="K15" s="76">
        <v>2</v>
      </c>
      <c r="L15" s="76">
        <v>2</v>
      </c>
      <c r="M15" s="76">
        <v>0</v>
      </c>
      <c r="N15" s="76">
        <v>0</v>
      </c>
      <c r="O15" s="76">
        <v>2</v>
      </c>
      <c r="P15" s="76">
        <v>2</v>
      </c>
      <c r="Q15" s="76">
        <v>2</v>
      </c>
      <c r="R15" s="76">
        <v>2</v>
      </c>
      <c r="S15" s="76">
        <v>16</v>
      </c>
    </row>
    <row r="16" spans="1:19" x14ac:dyDescent="0.25">
      <c r="A16" s="76" t="s">
        <v>11</v>
      </c>
      <c r="B16" s="76" t="s">
        <v>14</v>
      </c>
      <c r="C16" s="76">
        <v>11001</v>
      </c>
      <c r="D16" s="76" t="s">
        <v>114</v>
      </c>
      <c r="E16" s="76" t="s">
        <v>15</v>
      </c>
      <c r="F16" s="76">
        <v>48</v>
      </c>
      <c r="G16" s="76">
        <v>44</v>
      </c>
      <c r="H16" s="76">
        <v>2</v>
      </c>
      <c r="I16" s="76">
        <v>1</v>
      </c>
      <c r="J16" s="76">
        <v>0</v>
      </c>
      <c r="K16" s="76">
        <v>1</v>
      </c>
      <c r="L16" s="76">
        <v>0</v>
      </c>
      <c r="M16" s="76">
        <v>1</v>
      </c>
      <c r="N16" s="76">
        <v>0</v>
      </c>
      <c r="O16" s="76">
        <v>1</v>
      </c>
      <c r="P16" s="76">
        <v>1</v>
      </c>
      <c r="Q16" s="76">
        <v>0</v>
      </c>
      <c r="R16" s="76">
        <v>1</v>
      </c>
      <c r="S16" s="76">
        <v>8</v>
      </c>
    </row>
    <row r="17" spans="1:19" x14ac:dyDescent="0.25">
      <c r="A17" s="76" t="s">
        <v>11</v>
      </c>
      <c r="B17" s="76" t="s">
        <v>14</v>
      </c>
      <c r="C17" s="76">
        <v>11001</v>
      </c>
      <c r="D17" s="76" t="s">
        <v>114</v>
      </c>
      <c r="E17" s="76" t="s">
        <v>15</v>
      </c>
      <c r="F17" s="76">
        <v>48</v>
      </c>
      <c r="G17" s="76">
        <v>44</v>
      </c>
      <c r="H17" s="76">
        <v>1</v>
      </c>
      <c r="I17" s="76">
        <v>2</v>
      </c>
      <c r="J17" s="76">
        <v>1</v>
      </c>
      <c r="K17" s="76">
        <v>2</v>
      </c>
      <c r="L17" s="76">
        <v>2</v>
      </c>
      <c r="M17" s="76">
        <v>0</v>
      </c>
      <c r="N17" s="76">
        <v>1</v>
      </c>
      <c r="O17" s="76">
        <v>1</v>
      </c>
      <c r="P17" s="76">
        <v>2</v>
      </c>
      <c r="Q17" s="76">
        <v>2</v>
      </c>
      <c r="R17" s="76">
        <v>2</v>
      </c>
      <c r="S17" s="76">
        <v>16</v>
      </c>
    </row>
    <row r="18" spans="1:19" x14ac:dyDescent="0.25">
      <c r="A18" s="76" t="s">
        <v>11</v>
      </c>
      <c r="B18" s="76" t="s">
        <v>14</v>
      </c>
      <c r="C18" s="76">
        <v>11001</v>
      </c>
      <c r="D18" s="76" t="s">
        <v>114</v>
      </c>
      <c r="E18" s="76" t="s">
        <v>15</v>
      </c>
      <c r="F18" s="76">
        <v>48</v>
      </c>
      <c r="G18" s="76">
        <v>44</v>
      </c>
      <c r="H18" s="76">
        <v>0</v>
      </c>
      <c r="I18" s="76">
        <v>1</v>
      </c>
      <c r="J18" s="76">
        <v>1</v>
      </c>
      <c r="K18" s="76">
        <v>1</v>
      </c>
      <c r="L18" s="76">
        <v>1</v>
      </c>
      <c r="M18" s="76">
        <v>0</v>
      </c>
      <c r="N18" s="76">
        <v>0</v>
      </c>
      <c r="O18" s="76">
        <v>2</v>
      </c>
      <c r="P18" s="76">
        <v>2</v>
      </c>
      <c r="Q18" s="76">
        <v>2</v>
      </c>
      <c r="R18" s="76">
        <v>2</v>
      </c>
      <c r="S18" s="76">
        <v>12</v>
      </c>
    </row>
    <row r="19" spans="1:19" x14ac:dyDescent="0.25">
      <c r="A19" s="76" t="s">
        <v>11</v>
      </c>
      <c r="B19" s="76" t="s">
        <v>14</v>
      </c>
      <c r="C19" s="76">
        <v>11001</v>
      </c>
      <c r="D19" s="76" t="s">
        <v>114</v>
      </c>
      <c r="E19" s="76" t="s">
        <v>15</v>
      </c>
      <c r="F19" s="76">
        <v>48</v>
      </c>
      <c r="G19" s="76">
        <v>44</v>
      </c>
      <c r="H19" s="76">
        <v>1</v>
      </c>
      <c r="I19" s="76">
        <v>2</v>
      </c>
      <c r="J19" s="76">
        <v>1</v>
      </c>
      <c r="K19" s="76">
        <v>2</v>
      </c>
      <c r="L19" s="76">
        <v>1</v>
      </c>
      <c r="M19" s="76">
        <v>1</v>
      </c>
      <c r="N19" s="76">
        <v>1</v>
      </c>
      <c r="O19" s="76">
        <v>2</v>
      </c>
      <c r="P19" s="76">
        <v>2</v>
      </c>
      <c r="Q19" s="76">
        <v>2</v>
      </c>
      <c r="R19" s="76">
        <v>2</v>
      </c>
      <c r="S19" s="76">
        <v>17</v>
      </c>
    </row>
    <row r="20" spans="1:19" x14ac:dyDescent="0.25">
      <c r="A20" s="76" t="s">
        <v>11</v>
      </c>
      <c r="B20" s="76" t="s">
        <v>14</v>
      </c>
      <c r="C20" s="76">
        <v>11001</v>
      </c>
      <c r="D20" s="76" t="s">
        <v>114</v>
      </c>
      <c r="E20" s="76" t="s">
        <v>15</v>
      </c>
      <c r="F20" s="76">
        <v>48</v>
      </c>
      <c r="G20" s="76">
        <v>44</v>
      </c>
      <c r="H20" s="76">
        <v>0</v>
      </c>
      <c r="I20" s="76">
        <v>1</v>
      </c>
      <c r="J20" s="76">
        <v>1</v>
      </c>
      <c r="K20" s="76">
        <v>2</v>
      </c>
      <c r="L20" s="76">
        <v>1</v>
      </c>
      <c r="M20" s="76">
        <v>1</v>
      </c>
      <c r="N20" s="76">
        <v>0</v>
      </c>
      <c r="O20" s="76">
        <v>0</v>
      </c>
      <c r="P20" s="76">
        <v>0</v>
      </c>
      <c r="Q20" s="76">
        <v>2</v>
      </c>
      <c r="R20" s="76">
        <v>1</v>
      </c>
      <c r="S20" s="76">
        <v>9</v>
      </c>
    </row>
    <row r="21" spans="1:19" x14ac:dyDescent="0.25">
      <c r="A21" s="76" t="s">
        <v>11</v>
      </c>
      <c r="B21" s="76" t="s">
        <v>14</v>
      </c>
      <c r="C21" s="76">
        <v>11001</v>
      </c>
      <c r="D21" s="76" t="s">
        <v>114</v>
      </c>
      <c r="E21" s="76" t="s">
        <v>15</v>
      </c>
      <c r="F21" s="76">
        <v>48</v>
      </c>
      <c r="G21" s="76">
        <v>44</v>
      </c>
      <c r="H21" s="76">
        <v>2</v>
      </c>
      <c r="I21" s="76">
        <v>1</v>
      </c>
      <c r="J21" s="76">
        <v>1</v>
      </c>
      <c r="K21" s="76">
        <v>2</v>
      </c>
      <c r="L21" s="76">
        <v>2</v>
      </c>
      <c r="M21" s="76">
        <v>1</v>
      </c>
      <c r="N21" s="76">
        <v>0</v>
      </c>
      <c r="O21" s="76">
        <v>2</v>
      </c>
      <c r="P21" s="76">
        <v>2</v>
      </c>
      <c r="Q21" s="76">
        <v>2</v>
      </c>
      <c r="R21" s="76">
        <v>2</v>
      </c>
      <c r="S21" s="76">
        <v>17</v>
      </c>
    </row>
    <row r="22" spans="1:19" x14ac:dyDescent="0.25">
      <c r="A22" s="76" t="s">
        <v>11</v>
      </c>
      <c r="B22" s="76" t="s">
        <v>14</v>
      </c>
      <c r="C22" s="76">
        <v>11001</v>
      </c>
      <c r="D22" s="76" t="s">
        <v>114</v>
      </c>
      <c r="E22" s="76" t="s">
        <v>15</v>
      </c>
      <c r="F22" s="76">
        <v>48</v>
      </c>
      <c r="G22" s="76">
        <v>44</v>
      </c>
      <c r="H22" s="76">
        <v>0</v>
      </c>
      <c r="I22" s="76">
        <v>1</v>
      </c>
      <c r="J22" s="76">
        <v>1</v>
      </c>
      <c r="K22" s="76">
        <v>2</v>
      </c>
      <c r="L22" s="76">
        <v>1</v>
      </c>
      <c r="M22" s="76">
        <v>0</v>
      </c>
      <c r="N22" s="76">
        <v>0</v>
      </c>
      <c r="O22" s="76">
        <v>2</v>
      </c>
      <c r="P22" s="76">
        <v>2</v>
      </c>
      <c r="Q22" s="76">
        <v>2</v>
      </c>
      <c r="R22" s="76">
        <v>2</v>
      </c>
      <c r="S22" s="76">
        <v>13</v>
      </c>
    </row>
    <row r="23" spans="1:19" x14ac:dyDescent="0.25">
      <c r="A23" s="76" t="s">
        <v>11</v>
      </c>
      <c r="B23" s="76" t="s">
        <v>14</v>
      </c>
      <c r="C23" s="76">
        <v>11001</v>
      </c>
      <c r="D23" s="76" t="s">
        <v>114</v>
      </c>
      <c r="E23" s="76" t="s">
        <v>15</v>
      </c>
      <c r="F23" s="76">
        <v>48</v>
      </c>
      <c r="G23" s="76">
        <v>44</v>
      </c>
      <c r="H23" s="76">
        <v>2</v>
      </c>
      <c r="I23" s="76">
        <v>1</v>
      </c>
      <c r="J23" s="76">
        <v>0</v>
      </c>
      <c r="K23" s="76">
        <v>2</v>
      </c>
      <c r="L23" s="76">
        <v>1</v>
      </c>
      <c r="M23" s="76">
        <v>0</v>
      </c>
      <c r="N23" s="76">
        <v>0</v>
      </c>
      <c r="O23" s="76">
        <v>2</v>
      </c>
      <c r="P23" s="76">
        <v>1</v>
      </c>
      <c r="Q23" s="76">
        <v>2</v>
      </c>
      <c r="R23" s="76">
        <v>2</v>
      </c>
      <c r="S23" s="76">
        <v>13</v>
      </c>
    </row>
    <row r="24" spans="1:19" x14ac:dyDescent="0.25">
      <c r="A24" s="76" t="s">
        <v>11</v>
      </c>
      <c r="B24" s="76" t="s">
        <v>14</v>
      </c>
      <c r="C24" s="76">
        <v>11001</v>
      </c>
      <c r="D24" s="76" t="s">
        <v>114</v>
      </c>
      <c r="E24" s="76" t="s">
        <v>15</v>
      </c>
      <c r="F24" s="76">
        <v>48</v>
      </c>
      <c r="G24" s="76">
        <v>44</v>
      </c>
      <c r="H24" s="76">
        <v>0</v>
      </c>
      <c r="I24" s="76">
        <v>2</v>
      </c>
      <c r="J24" s="76">
        <v>1</v>
      </c>
      <c r="K24" s="76">
        <v>2</v>
      </c>
      <c r="L24" s="76">
        <v>2</v>
      </c>
      <c r="M24" s="76">
        <v>0</v>
      </c>
      <c r="N24" s="76">
        <v>1</v>
      </c>
      <c r="O24" s="76">
        <v>2</v>
      </c>
      <c r="P24" s="76">
        <v>2</v>
      </c>
      <c r="Q24" s="76">
        <v>2</v>
      </c>
      <c r="R24" s="76">
        <v>2</v>
      </c>
      <c r="S24" s="76">
        <v>16</v>
      </c>
    </row>
    <row r="25" spans="1:19" x14ac:dyDescent="0.25">
      <c r="A25" s="76" t="s">
        <v>11</v>
      </c>
      <c r="B25" s="76" t="s">
        <v>14</v>
      </c>
      <c r="C25" s="76">
        <v>11001</v>
      </c>
      <c r="D25" s="76" t="s">
        <v>114</v>
      </c>
      <c r="E25" s="76" t="s">
        <v>15</v>
      </c>
      <c r="F25" s="76">
        <v>48</v>
      </c>
      <c r="G25" s="76">
        <v>44</v>
      </c>
      <c r="H25" s="76">
        <v>1</v>
      </c>
      <c r="I25" s="76">
        <v>2</v>
      </c>
      <c r="J25" s="76">
        <v>1</v>
      </c>
      <c r="K25" s="76">
        <v>2</v>
      </c>
      <c r="L25" s="76">
        <v>1</v>
      </c>
      <c r="M25" s="76">
        <v>0</v>
      </c>
      <c r="N25" s="76">
        <v>1</v>
      </c>
      <c r="O25" s="76">
        <v>2</v>
      </c>
      <c r="P25" s="76">
        <v>2</v>
      </c>
      <c r="Q25" s="76">
        <v>2</v>
      </c>
      <c r="R25" s="76">
        <v>2</v>
      </c>
      <c r="S25" s="76">
        <v>16</v>
      </c>
    </row>
    <row r="26" spans="1:19" x14ac:dyDescent="0.25">
      <c r="A26" s="76" t="s">
        <v>11</v>
      </c>
      <c r="B26" s="76" t="s">
        <v>14</v>
      </c>
      <c r="C26" s="76">
        <v>11001</v>
      </c>
      <c r="D26" s="76" t="s">
        <v>114</v>
      </c>
      <c r="E26" s="76" t="s">
        <v>15</v>
      </c>
      <c r="F26" s="76">
        <v>48</v>
      </c>
      <c r="G26" s="76">
        <v>44</v>
      </c>
      <c r="H26" s="76">
        <v>1</v>
      </c>
      <c r="I26" s="76">
        <v>2</v>
      </c>
      <c r="J26" s="76">
        <v>1</v>
      </c>
      <c r="K26" s="76">
        <v>2</v>
      </c>
      <c r="L26" s="76">
        <v>2</v>
      </c>
      <c r="M26" s="76">
        <v>1</v>
      </c>
      <c r="N26" s="76">
        <v>1</v>
      </c>
      <c r="O26" s="76">
        <v>2</v>
      </c>
      <c r="P26" s="76">
        <v>2</v>
      </c>
      <c r="Q26" s="76">
        <v>2</v>
      </c>
      <c r="R26" s="76">
        <v>2</v>
      </c>
      <c r="S26" s="76">
        <v>18</v>
      </c>
    </row>
    <row r="27" spans="1:19" x14ac:dyDescent="0.25">
      <c r="A27" s="76" t="s">
        <v>11</v>
      </c>
      <c r="B27" s="76" t="s">
        <v>14</v>
      </c>
      <c r="C27" s="76">
        <v>11001</v>
      </c>
      <c r="D27" s="76" t="s">
        <v>114</v>
      </c>
      <c r="E27" s="76" t="s">
        <v>15</v>
      </c>
      <c r="F27" s="76">
        <v>48</v>
      </c>
      <c r="G27" s="76">
        <v>44</v>
      </c>
      <c r="H27" s="76">
        <v>2</v>
      </c>
      <c r="I27" s="76">
        <v>2</v>
      </c>
      <c r="J27" s="76">
        <v>1</v>
      </c>
      <c r="K27" s="76">
        <v>2</v>
      </c>
      <c r="L27" s="76">
        <v>1</v>
      </c>
      <c r="M27" s="76">
        <v>1</v>
      </c>
      <c r="N27" s="76">
        <v>1</v>
      </c>
      <c r="O27" s="76">
        <v>2</v>
      </c>
      <c r="P27" s="76">
        <v>1</v>
      </c>
      <c r="Q27" s="76">
        <v>2</v>
      </c>
      <c r="R27" s="76">
        <v>2</v>
      </c>
      <c r="S27" s="76">
        <v>17</v>
      </c>
    </row>
    <row r="28" spans="1:19" x14ac:dyDescent="0.25">
      <c r="A28" s="76" t="s">
        <v>11</v>
      </c>
      <c r="B28" s="76" t="s">
        <v>14</v>
      </c>
      <c r="C28" s="76">
        <v>11001</v>
      </c>
      <c r="D28" s="76" t="s">
        <v>114</v>
      </c>
      <c r="E28" s="76" t="s">
        <v>15</v>
      </c>
      <c r="F28" s="76">
        <v>48</v>
      </c>
      <c r="G28" s="76">
        <v>44</v>
      </c>
      <c r="H28" s="76">
        <v>0</v>
      </c>
      <c r="I28" s="76">
        <v>1</v>
      </c>
      <c r="J28" s="76">
        <v>0</v>
      </c>
      <c r="K28" s="76">
        <v>1</v>
      </c>
      <c r="L28" s="76">
        <v>0</v>
      </c>
      <c r="M28" s="76">
        <v>0</v>
      </c>
      <c r="N28" s="76">
        <v>0</v>
      </c>
      <c r="O28" s="76">
        <v>1</v>
      </c>
      <c r="P28" s="76">
        <v>1</v>
      </c>
      <c r="Q28" s="76">
        <v>2</v>
      </c>
      <c r="R28" s="76">
        <v>2</v>
      </c>
      <c r="S28" s="76">
        <v>8</v>
      </c>
    </row>
    <row r="29" spans="1:19" x14ac:dyDescent="0.25">
      <c r="A29" s="76" t="s">
        <v>11</v>
      </c>
      <c r="B29" s="76" t="s">
        <v>14</v>
      </c>
      <c r="C29" s="76">
        <v>11001</v>
      </c>
      <c r="D29" s="76" t="s">
        <v>114</v>
      </c>
      <c r="E29" s="76" t="s">
        <v>16</v>
      </c>
      <c r="F29" s="76">
        <v>48</v>
      </c>
      <c r="G29" s="76">
        <v>44</v>
      </c>
      <c r="H29" s="76">
        <v>2</v>
      </c>
      <c r="I29" s="76">
        <v>2</v>
      </c>
      <c r="J29" s="76">
        <v>1</v>
      </c>
      <c r="K29" s="76">
        <v>2</v>
      </c>
      <c r="L29" s="76">
        <v>2</v>
      </c>
      <c r="M29" s="76">
        <v>0</v>
      </c>
      <c r="N29" s="76">
        <v>1</v>
      </c>
      <c r="O29" s="76">
        <v>2</v>
      </c>
      <c r="P29" s="76">
        <v>1</v>
      </c>
      <c r="Q29" s="76">
        <v>2</v>
      </c>
      <c r="R29" s="76">
        <v>1</v>
      </c>
      <c r="S29" s="76">
        <v>16</v>
      </c>
    </row>
    <row r="30" spans="1:19" x14ac:dyDescent="0.25">
      <c r="A30" s="76" t="s">
        <v>11</v>
      </c>
      <c r="B30" s="76" t="s">
        <v>14</v>
      </c>
      <c r="C30" s="76">
        <v>11001</v>
      </c>
      <c r="D30" s="76" t="s">
        <v>114</v>
      </c>
      <c r="E30" s="76" t="s">
        <v>16</v>
      </c>
      <c r="F30" s="76">
        <v>48</v>
      </c>
      <c r="G30" s="76">
        <v>44</v>
      </c>
      <c r="H30" s="76">
        <v>0</v>
      </c>
      <c r="I30" s="76">
        <v>1</v>
      </c>
      <c r="J30" s="76">
        <v>1</v>
      </c>
      <c r="K30" s="76">
        <v>2</v>
      </c>
      <c r="L30" s="76">
        <v>2</v>
      </c>
      <c r="M30" s="76">
        <v>1</v>
      </c>
      <c r="N30" s="76">
        <v>0</v>
      </c>
      <c r="O30" s="76">
        <v>1</v>
      </c>
      <c r="P30" s="76">
        <v>2</v>
      </c>
      <c r="Q30" s="76">
        <v>1</v>
      </c>
      <c r="R30" s="76">
        <v>1</v>
      </c>
      <c r="S30" s="76">
        <v>12</v>
      </c>
    </row>
    <row r="31" spans="1:19" x14ac:dyDescent="0.25">
      <c r="A31" s="76" t="s">
        <v>11</v>
      </c>
      <c r="B31" s="76" t="s">
        <v>14</v>
      </c>
      <c r="C31" s="76">
        <v>11001</v>
      </c>
      <c r="D31" s="76" t="s">
        <v>114</v>
      </c>
      <c r="E31" s="76" t="s">
        <v>16</v>
      </c>
      <c r="F31" s="76">
        <v>48</v>
      </c>
      <c r="G31" s="76">
        <v>44</v>
      </c>
      <c r="H31" s="76">
        <v>0</v>
      </c>
      <c r="I31" s="76">
        <v>2</v>
      </c>
      <c r="J31" s="76">
        <v>1</v>
      </c>
      <c r="K31" s="76">
        <v>2</v>
      </c>
      <c r="L31" s="76">
        <v>1</v>
      </c>
      <c r="M31" s="76">
        <v>1</v>
      </c>
      <c r="N31" s="76">
        <v>0</v>
      </c>
      <c r="O31" s="76">
        <v>1</v>
      </c>
      <c r="P31" s="76">
        <v>2</v>
      </c>
      <c r="Q31" s="76">
        <v>2</v>
      </c>
      <c r="R31" s="76">
        <v>1</v>
      </c>
      <c r="S31" s="76">
        <v>13</v>
      </c>
    </row>
    <row r="32" spans="1:19" x14ac:dyDescent="0.25">
      <c r="A32" s="76" t="s">
        <v>11</v>
      </c>
      <c r="B32" s="76" t="s">
        <v>14</v>
      </c>
      <c r="C32" s="76">
        <v>11001</v>
      </c>
      <c r="D32" s="76" t="s">
        <v>114</v>
      </c>
      <c r="E32" s="76" t="s">
        <v>16</v>
      </c>
      <c r="F32" s="76">
        <v>48</v>
      </c>
      <c r="G32" s="76">
        <v>44</v>
      </c>
      <c r="H32" s="76">
        <v>2</v>
      </c>
      <c r="I32" s="76">
        <v>0</v>
      </c>
      <c r="J32" s="76">
        <v>1</v>
      </c>
      <c r="K32" s="76">
        <v>2</v>
      </c>
      <c r="L32" s="76">
        <v>1</v>
      </c>
      <c r="M32" s="76">
        <v>1</v>
      </c>
      <c r="N32" s="76">
        <v>0</v>
      </c>
      <c r="O32" s="76">
        <v>1</v>
      </c>
      <c r="P32" s="76">
        <v>1</v>
      </c>
      <c r="Q32" s="76">
        <v>2</v>
      </c>
      <c r="R32" s="76">
        <v>1</v>
      </c>
      <c r="S32" s="76">
        <v>12</v>
      </c>
    </row>
    <row r="33" spans="1:19" x14ac:dyDescent="0.25">
      <c r="A33" s="76" t="s">
        <v>11</v>
      </c>
      <c r="B33" s="76" t="s">
        <v>14</v>
      </c>
      <c r="C33" s="76">
        <v>11001</v>
      </c>
      <c r="D33" s="76" t="s">
        <v>114</v>
      </c>
      <c r="E33" s="76" t="s">
        <v>16</v>
      </c>
      <c r="F33" s="76">
        <v>48</v>
      </c>
      <c r="G33" s="76">
        <v>44</v>
      </c>
      <c r="H33" s="76">
        <v>2</v>
      </c>
      <c r="I33" s="76">
        <v>2</v>
      </c>
      <c r="J33" s="76">
        <v>0</v>
      </c>
      <c r="K33" s="76">
        <v>2</v>
      </c>
      <c r="L33" s="76">
        <v>1</v>
      </c>
      <c r="M33" s="76">
        <v>0</v>
      </c>
      <c r="N33" s="76">
        <v>1</v>
      </c>
      <c r="O33" s="76">
        <v>1</v>
      </c>
      <c r="P33" s="76">
        <v>2</v>
      </c>
      <c r="Q33" s="76">
        <v>2</v>
      </c>
      <c r="R33" s="76">
        <v>0</v>
      </c>
      <c r="S33" s="76">
        <v>13</v>
      </c>
    </row>
    <row r="34" spans="1:19" x14ac:dyDescent="0.25">
      <c r="A34" s="76" t="s">
        <v>11</v>
      </c>
      <c r="B34" s="76" t="s">
        <v>14</v>
      </c>
      <c r="C34" s="76">
        <v>11001</v>
      </c>
      <c r="D34" s="76" t="s">
        <v>114</v>
      </c>
      <c r="E34" s="76" t="s">
        <v>16</v>
      </c>
      <c r="F34" s="76">
        <v>48</v>
      </c>
      <c r="G34" s="76">
        <v>44</v>
      </c>
      <c r="H34" s="76">
        <v>0</v>
      </c>
      <c r="I34" s="76">
        <v>2</v>
      </c>
      <c r="J34" s="76">
        <v>1</v>
      </c>
      <c r="K34" s="76">
        <v>2</v>
      </c>
      <c r="L34" s="76">
        <v>0</v>
      </c>
      <c r="M34" s="76">
        <v>0</v>
      </c>
      <c r="N34" s="76">
        <v>1</v>
      </c>
      <c r="O34" s="76">
        <v>1</v>
      </c>
      <c r="P34" s="76">
        <v>2</v>
      </c>
      <c r="Q34" s="76">
        <v>0</v>
      </c>
      <c r="R34" s="76">
        <v>2</v>
      </c>
      <c r="S34" s="76">
        <v>11</v>
      </c>
    </row>
    <row r="35" spans="1:19" x14ac:dyDescent="0.25">
      <c r="A35" s="76" t="s">
        <v>11</v>
      </c>
      <c r="B35" s="76" t="s">
        <v>14</v>
      </c>
      <c r="C35" s="76">
        <v>11001</v>
      </c>
      <c r="D35" s="76" t="s">
        <v>114</v>
      </c>
      <c r="E35" s="76" t="s">
        <v>16</v>
      </c>
      <c r="F35" s="76">
        <v>48</v>
      </c>
      <c r="G35" s="76">
        <v>44</v>
      </c>
      <c r="H35" s="76">
        <v>0</v>
      </c>
      <c r="I35" s="76">
        <v>0</v>
      </c>
      <c r="J35" s="76">
        <v>0</v>
      </c>
      <c r="K35" s="76">
        <v>2</v>
      </c>
      <c r="L35" s="76">
        <v>0</v>
      </c>
      <c r="M35" s="76">
        <v>1</v>
      </c>
      <c r="N35" s="76">
        <v>0</v>
      </c>
      <c r="O35" s="76">
        <v>1</v>
      </c>
      <c r="P35" s="76">
        <v>2</v>
      </c>
      <c r="Q35" s="76">
        <v>1</v>
      </c>
      <c r="R35" s="76">
        <v>2</v>
      </c>
      <c r="S35" s="76">
        <v>9</v>
      </c>
    </row>
    <row r="36" spans="1:19" x14ac:dyDescent="0.25">
      <c r="A36" s="76" t="s">
        <v>11</v>
      </c>
      <c r="B36" s="76" t="s">
        <v>14</v>
      </c>
      <c r="C36" s="76">
        <v>11001</v>
      </c>
      <c r="D36" s="76" t="s">
        <v>114</v>
      </c>
      <c r="E36" s="76" t="s">
        <v>16</v>
      </c>
      <c r="F36" s="76">
        <v>48</v>
      </c>
      <c r="G36" s="76">
        <v>44</v>
      </c>
      <c r="H36" s="76">
        <v>2</v>
      </c>
      <c r="I36" s="76">
        <v>2</v>
      </c>
      <c r="J36" s="76">
        <v>1</v>
      </c>
      <c r="K36" s="76">
        <v>2</v>
      </c>
      <c r="L36" s="76">
        <v>1</v>
      </c>
      <c r="M36" s="76">
        <v>1</v>
      </c>
      <c r="N36" s="76">
        <v>0</v>
      </c>
      <c r="O36" s="76">
        <v>1</v>
      </c>
      <c r="P36" s="76">
        <v>2</v>
      </c>
      <c r="Q36" s="76">
        <v>2</v>
      </c>
      <c r="R36" s="76">
        <v>1</v>
      </c>
      <c r="S36" s="76">
        <v>15</v>
      </c>
    </row>
    <row r="37" spans="1:19" x14ac:dyDescent="0.25">
      <c r="A37" s="76" t="s">
        <v>11</v>
      </c>
      <c r="B37" s="76" t="s">
        <v>14</v>
      </c>
      <c r="C37" s="76">
        <v>11001</v>
      </c>
      <c r="D37" s="76" t="s">
        <v>114</v>
      </c>
      <c r="E37" s="76" t="s">
        <v>16</v>
      </c>
      <c r="F37" s="76">
        <v>48</v>
      </c>
      <c r="G37" s="76">
        <v>44</v>
      </c>
      <c r="H37" s="76">
        <v>2</v>
      </c>
      <c r="I37" s="76">
        <v>2</v>
      </c>
      <c r="J37" s="76">
        <v>0</v>
      </c>
      <c r="K37" s="76">
        <v>2</v>
      </c>
      <c r="L37" s="76">
        <v>1</v>
      </c>
      <c r="M37" s="76">
        <v>1</v>
      </c>
      <c r="N37" s="76">
        <v>1</v>
      </c>
      <c r="O37" s="76">
        <v>0</v>
      </c>
      <c r="P37" s="76">
        <v>2</v>
      </c>
      <c r="Q37" s="76">
        <v>0</v>
      </c>
      <c r="R37" s="76">
        <v>1</v>
      </c>
      <c r="S37" s="76">
        <v>12</v>
      </c>
    </row>
    <row r="38" spans="1:19" x14ac:dyDescent="0.25">
      <c r="A38" s="76" t="s">
        <v>11</v>
      </c>
      <c r="B38" s="76" t="s">
        <v>14</v>
      </c>
      <c r="C38" s="76">
        <v>11001</v>
      </c>
      <c r="D38" s="76" t="s">
        <v>114</v>
      </c>
      <c r="E38" s="76" t="s">
        <v>16</v>
      </c>
      <c r="F38" s="76">
        <v>48</v>
      </c>
      <c r="G38" s="76">
        <v>44</v>
      </c>
      <c r="H38" s="76">
        <v>0</v>
      </c>
      <c r="I38" s="76">
        <v>0</v>
      </c>
      <c r="J38" s="76">
        <v>0</v>
      </c>
      <c r="K38" s="76">
        <v>2</v>
      </c>
      <c r="L38" s="76">
        <v>2</v>
      </c>
      <c r="M38" s="76">
        <v>1</v>
      </c>
      <c r="N38" s="76">
        <v>0</v>
      </c>
      <c r="O38" s="76">
        <v>0</v>
      </c>
      <c r="P38" s="76">
        <v>1</v>
      </c>
      <c r="Q38" s="76">
        <v>0</v>
      </c>
      <c r="R38" s="76">
        <v>1</v>
      </c>
      <c r="S38" s="76">
        <v>7</v>
      </c>
    </row>
    <row r="39" spans="1:19" x14ac:dyDescent="0.25">
      <c r="A39" s="76" t="s">
        <v>11</v>
      </c>
      <c r="B39" s="76" t="s">
        <v>14</v>
      </c>
      <c r="C39" s="76">
        <v>11001</v>
      </c>
      <c r="D39" s="76" t="s">
        <v>114</v>
      </c>
      <c r="E39" s="76" t="s">
        <v>16</v>
      </c>
      <c r="F39" s="76">
        <v>48</v>
      </c>
      <c r="G39" s="76">
        <v>44</v>
      </c>
      <c r="H39" s="76">
        <v>2</v>
      </c>
      <c r="I39" s="76">
        <v>1</v>
      </c>
      <c r="J39" s="76">
        <v>0</v>
      </c>
      <c r="K39" s="76">
        <v>2</v>
      </c>
      <c r="L39" s="76">
        <v>1</v>
      </c>
      <c r="M39" s="76">
        <v>0</v>
      </c>
      <c r="N39" s="76">
        <v>1</v>
      </c>
      <c r="O39" s="76">
        <v>1</v>
      </c>
      <c r="P39" s="76">
        <v>2</v>
      </c>
      <c r="Q39" s="76">
        <v>2</v>
      </c>
      <c r="R39" s="76">
        <v>2</v>
      </c>
      <c r="S39" s="76">
        <v>14</v>
      </c>
    </row>
    <row r="40" spans="1:19" x14ac:dyDescent="0.25">
      <c r="A40" s="76" t="s">
        <v>11</v>
      </c>
      <c r="B40" s="76" t="s">
        <v>14</v>
      </c>
      <c r="C40" s="76">
        <v>11001</v>
      </c>
      <c r="D40" s="76" t="s">
        <v>114</v>
      </c>
      <c r="E40" s="76" t="s">
        <v>16</v>
      </c>
      <c r="F40" s="76">
        <v>48</v>
      </c>
      <c r="G40" s="76">
        <v>44</v>
      </c>
      <c r="H40" s="76">
        <v>2</v>
      </c>
      <c r="I40" s="76">
        <v>0</v>
      </c>
      <c r="J40" s="76">
        <v>1</v>
      </c>
      <c r="K40" s="76">
        <v>2</v>
      </c>
      <c r="L40" s="76">
        <v>0</v>
      </c>
      <c r="M40" s="76">
        <v>0</v>
      </c>
      <c r="N40" s="76">
        <v>1</v>
      </c>
      <c r="O40" s="76">
        <v>1</v>
      </c>
      <c r="P40" s="76">
        <v>2</v>
      </c>
      <c r="Q40" s="76">
        <v>2</v>
      </c>
      <c r="R40" s="76">
        <v>2</v>
      </c>
      <c r="S40" s="76">
        <v>13</v>
      </c>
    </row>
    <row r="41" spans="1:19" x14ac:dyDescent="0.25">
      <c r="A41" s="76" t="s">
        <v>11</v>
      </c>
      <c r="B41" s="76" t="s">
        <v>14</v>
      </c>
      <c r="C41" s="76">
        <v>11001</v>
      </c>
      <c r="D41" s="76" t="s">
        <v>114</v>
      </c>
      <c r="E41" s="76" t="s">
        <v>16</v>
      </c>
      <c r="F41" s="76">
        <v>48</v>
      </c>
      <c r="G41" s="76">
        <v>44</v>
      </c>
      <c r="H41" s="76">
        <v>2</v>
      </c>
      <c r="I41" s="76">
        <v>0</v>
      </c>
      <c r="J41" s="76">
        <v>1</v>
      </c>
      <c r="K41" s="76">
        <v>1</v>
      </c>
      <c r="L41" s="76">
        <v>1</v>
      </c>
      <c r="M41" s="76">
        <v>0</v>
      </c>
      <c r="N41" s="76">
        <v>1</v>
      </c>
      <c r="O41" s="76">
        <v>1</v>
      </c>
      <c r="P41" s="76">
        <v>2</v>
      </c>
      <c r="Q41" s="76">
        <v>1</v>
      </c>
      <c r="R41" s="76">
        <v>0</v>
      </c>
      <c r="S41" s="76">
        <v>10</v>
      </c>
    </row>
    <row r="42" spans="1:19" x14ac:dyDescent="0.25">
      <c r="A42" s="76" t="s">
        <v>11</v>
      </c>
      <c r="B42" s="76" t="s">
        <v>14</v>
      </c>
      <c r="C42" s="76">
        <v>11001</v>
      </c>
      <c r="D42" s="76" t="s">
        <v>114</v>
      </c>
      <c r="E42" s="76" t="s">
        <v>16</v>
      </c>
      <c r="F42" s="76">
        <v>48</v>
      </c>
      <c r="G42" s="76">
        <v>44</v>
      </c>
      <c r="H42" s="76">
        <v>0</v>
      </c>
      <c r="I42" s="76">
        <v>2</v>
      </c>
      <c r="J42" s="76">
        <v>0</v>
      </c>
      <c r="K42" s="76">
        <v>2</v>
      </c>
      <c r="L42" s="76">
        <v>1</v>
      </c>
      <c r="M42" s="76">
        <v>0</v>
      </c>
      <c r="N42" s="76">
        <v>1</v>
      </c>
      <c r="O42" s="76">
        <v>2</v>
      </c>
      <c r="P42" s="76">
        <v>2</v>
      </c>
      <c r="Q42" s="76">
        <v>2</v>
      </c>
      <c r="R42" s="76">
        <v>0</v>
      </c>
      <c r="S42" s="76">
        <v>12</v>
      </c>
    </row>
    <row r="43" spans="1:19" x14ac:dyDescent="0.25">
      <c r="A43" s="76" t="s">
        <v>11</v>
      </c>
      <c r="B43" s="76" t="s">
        <v>14</v>
      </c>
      <c r="C43" s="76">
        <v>11001</v>
      </c>
      <c r="D43" s="76" t="s">
        <v>114</v>
      </c>
      <c r="E43" s="76" t="s">
        <v>16</v>
      </c>
      <c r="F43" s="76">
        <v>48</v>
      </c>
      <c r="G43" s="76">
        <v>44</v>
      </c>
      <c r="H43" s="76">
        <v>0</v>
      </c>
      <c r="I43" s="76">
        <v>1</v>
      </c>
      <c r="J43" s="76">
        <v>0</v>
      </c>
      <c r="K43" s="76">
        <v>1</v>
      </c>
      <c r="L43" s="76">
        <v>1</v>
      </c>
      <c r="M43" s="76">
        <v>0</v>
      </c>
      <c r="N43" s="76">
        <v>0</v>
      </c>
      <c r="O43" s="76">
        <v>1</v>
      </c>
      <c r="P43" s="76">
        <v>1</v>
      </c>
      <c r="Q43" s="76">
        <v>1</v>
      </c>
      <c r="R43" s="76">
        <v>2</v>
      </c>
      <c r="S43" s="76">
        <v>8</v>
      </c>
    </row>
    <row r="44" spans="1:19" x14ac:dyDescent="0.25">
      <c r="A44" s="76" t="s">
        <v>11</v>
      </c>
      <c r="B44" s="76" t="s">
        <v>14</v>
      </c>
      <c r="C44" s="76">
        <v>11001</v>
      </c>
      <c r="D44" s="76" t="s">
        <v>114</v>
      </c>
      <c r="E44" s="76" t="s">
        <v>16</v>
      </c>
      <c r="F44" s="76">
        <v>48</v>
      </c>
      <c r="G44" s="76">
        <v>44</v>
      </c>
      <c r="H44" s="76">
        <v>0</v>
      </c>
      <c r="I44" s="76">
        <v>1</v>
      </c>
      <c r="J44" s="76">
        <v>1</v>
      </c>
      <c r="K44" s="76">
        <v>2</v>
      </c>
      <c r="L44" s="76">
        <v>1</v>
      </c>
      <c r="M44" s="76">
        <v>1</v>
      </c>
      <c r="N44" s="76">
        <v>1</v>
      </c>
      <c r="O44" s="76">
        <v>1</v>
      </c>
      <c r="P44" s="76">
        <v>1</v>
      </c>
      <c r="Q44" s="76">
        <v>1</v>
      </c>
      <c r="R44" s="76">
        <v>2</v>
      </c>
      <c r="S44" s="76">
        <v>12</v>
      </c>
    </row>
    <row r="45" spans="1:19" x14ac:dyDescent="0.25">
      <c r="A45" s="76" t="s">
        <v>11</v>
      </c>
      <c r="B45" s="76" t="s">
        <v>14</v>
      </c>
      <c r="C45" s="76">
        <v>11001</v>
      </c>
      <c r="D45" s="76" t="s">
        <v>114</v>
      </c>
      <c r="E45" s="76" t="s">
        <v>16</v>
      </c>
      <c r="F45" s="76">
        <v>48</v>
      </c>
      <c r="G45" s="76">
        <v>44</v>
      </c>
      <c r="H45" s="76">
        <v>0</v>
      </c>
      <c r="I45" s="76">
        <v>2</v>
      </c>
      <c r="J45" s="76">
        <v>1</v>
      </c>
      <c r="K45" s="76">
        <v>2</v>
      </c>
      <c r="L45" s="76">
        <v>0</v>
      </c>
      <c r="M45" s="76">
        <v>0</v>
      </c>
      <c r="N45" s="76">
        <v>1</v>
      </c>
      <c r="O45" s="76">
        <v>2</v>
      </c>
      <c r="P45" s="76">
        <v>2</v>
      </c>
      <c r="Q45" s="76">
        <v>0</v>
      </c>
      <c r="R45" s="76">
        <v>1</v>
      </c>
      <c r="S45" s="76">
        <v>11</v>
      </c>
    </row>
    <row r="46" spans="1:19" x14ac:dyDescent="0.25">
      <c r="A46" s="76" t="s">
        <v>11</v>
      </c>
      <c r="B46" s="76" t="s">
        <v>14</v>
      </c>
      <c r="C46" s="76">
        <v>11001</v>
      </c>
      <c r="D46" s="76" t="s">
        <v>114</v>
      </c>
      <c r="E46" s="76" t="s">
        <v>16</v>
      </c>
      <c r="F46" s="76">
        <v>48</v>
      </c>
      <c r="G46" s="76">
        <v>44</v>
      </c>
      <c r="H46" s="76">
        <v>2</v>
      </c>
      <c r="I46" s="76">
        <v>2</v>
      </c>
      <c r="J46" s="76">
        <v>1</v>
      </c>
      <c r="K46" s="76">
        <v>2</v>
      </c>
      <c r="L46" s="76">
        <v>0</v>
      </c>
      <c r="M46" s="76">
        <v>1</v>
      </c>
      <c r="N46" s="76">
        <v>1</v>
      </c>
      <c r="O46" s="76">
        <v>2</v>
      </c>
      <c r="P46" s="76">
        <v>2</v>
      </c>
      <c r="Q46" s="76">
        <v>2</v>
      </c>
      <c r="R46" s="76">
        <v>2</v>
      </c>
      <c r="S46" s="76">
        <v>17</v>
      </c>
    </row>
    <row r="47" spans="1:19" x14ac:dyDescent="0.25">
      <c r="A47" s="76" t="s">
        <v>11</v>
      </c>
      <c r="B47" s="76" t="s">
        <v>14</v>
      </c>
      <c r="C47" s="76">
        <v>11001</v>
      </c>
      <c r="D47" s="76" t="s">
        <v>114</v>
      </c>
      <c r="E47" s="76" t="s">
        <v>16</v>
      </c>
      <c r="F47" s="76">
        <v>48</v>
      </c>
      <c r="G47" s="76">
        <v>44</v>
      </c>
      <c r="H47" s="76">
        <v>0</v>
      </c>
      <c r="I47" s="76">
        <v>0</v>
      </c>
      <c r="J47" s="76">
        <v>0</v>
      </c>
      <c r="K47" s="76">
        <v>0</v>
      </c>
      <c r="L47" s="76">
        <v>0</v>
      </c>
      <c r="M47" s="76">
        <v>0</v>
      </c>
      <c r="N47" s="76">
        <v>1</v>
      </c>
      <c r="O47" s="76">
        <v>1</v>
      </c>
      <c r="P47" s="76">
        <v>0</v>
      </c>
      <c r="Q47" s="76">
        <v>2</v>
      </c>
      <c r="R47" s="76">
        <v>0</v>
      </c>
      <c r="S47" s="76">
        <v>4</v>
      </c>
    </row>
    <row r="48" spans="1:19" x14ac:dyDescent="0.25">
      <c r="A48" s="76" t="s">
        <v>11</v>
      </c>
      <c r="B48" s="76" t="s">
        <v>14</v>
      </c>
      <c r="C48" s="76">
        <v>11001</v>
      </c>
      <c r="D48" s="76" t="s">
        <v>114</v>
      </c>
      <c r="E48" s="76" t="s">
        <v>16</v>
      </c>
      <c r="F48" s="76">
        <v>48</v>
      </c>
      <c r="G48" s="76">
        <v>44</v>
      </c>
      <c r="H48" s="76">
        <v>0</v>
      </c>
      <c r="I48" s="76">
        <v>2</v>
      </c>
      <c r="J48" s="76">
        <v>0</v>
      </c>
      <c r="K48" s="76">
        <v>2</v>
      </c>
      <c r="L48" s="76">
        <v>1</v>
      </c>
      <c r="M48" s="76">
        <v>1</v>
      </c>
      <c r="N48" s="76">
        <v>0</v>
      </c>
      <c r="O48" s="76">
        <v>1</v>
      </c>
      <c r="P48" s="76">
        <v>0</v>
      </c>
      <c r="Q48" s="76">
        <v>2</v>
      </c>
      <c r="R48" s="76">
        <v>0</v>
      </c>
      <c r="S48" s="76">
        <v>9</v>
      </c>
    </row>
    <row r="49" spans="1:19" x14ac:dyDescent="0.25">
      <c r="A49" s="76" t="s">
        <v>11</v>
      </c>
      <c r="B49" s="76" t="s">
        <v>17</v>
      </c>
      <c r="C49" s="76">
        <v>11002</v>
      </c>
      <c r="D49" s="76" t="s">
        <v>113</v>
      </c>
      <c r="E49" s="76" t="s">
        <v>18</v>
      </c>
      <c r="F49" s="76">
        <v>101</v>
      </c>
      <c r="G49" s="76">
        <v>89</v>
      </c>
      <c r="H49" s="76">
        <v>2</v>
      </c>
      <c r="I49" s="76">
        <v>2</v>
      </c>
      <c r="J49" s="76">
        <v>1</v>
      </c>
      <c r="K49" s="76">
        <v>2</v>
      </c>
      <c r="L49" s="76">
        <v>2</v>
      </c>
      <c r="M49" s="76">
        <v>1</v>
      </c>
      <c r="N49" s="76">
        <v>1</v>
      </c>
      <c r="O49" s="76">
        <v>2</v>
      </c>
      <c r="P49" s="76">
        <v>2</v>
      </c>
      <c r="Q49" s="76">
        <v>2</v>
      </c>
      <c r="R49" s="76">
        <v>1</v>
      </c>
      <c r="S49" s="76">
        <v>18</v>
      </c>
    </row>
    <row r="50" spans="1:19" x14ac:dyDescent="0.25">
      <c r="A50" s="76" t="s">
        <v>11</v>
      </c>
      <c r="B50" s="76" t="s">
        <v>17</v>
      </c>
      <c r="C50" s="76">
        <v>11002</v>
      </c>
      <c r="D50" s="76" t="s">
        <v>113</v>
      </c>
      <c r="E50" s="76" t="s">
        <v>18</v>
      </c>
      <c r="F50" s="76">
        <v>101</v>
      </c>
      <c r="G50" s="76">
        <v>89</v>
      </c>
      <c r="H50" s="76">
        <v>2</v>
      </c>
      <c r="I50" s="76">
        <v>0</v>
      </c>
      <c r="J50" s="76">
        <v>1</v>
      </c>
      <c r="K50" s="76">
        <v>2</v>
      </c>
      <c r="L50" s="76">
        <v>2</v>
      </c>
      <c r="M50" s="76">
        <v>0</v>
      </c>
      <c r="N50" s="76">
        <v>1</v>
      </c>
      <c r="O50" s="76">
        <v>2</v>
      </c>
      <c r="P50" s="76">
        <v>2</v>
      </c>
      <c r="Q50" s="76">
        <v>1</v>
      </c>
      <c r="R50" s="76">
        <v>2</v>
      </c>
      <c r="S50" s="76">
        <v>15</v>
      </c>
    </row>
    <row r="51" spans="1:19" x14ac:dyDescent="0.25">
      <c r="A51" s="76" t="s">
        <v>11</v>
      </c>
      <c r="B51" s="76" t="s">
        <v>17</v>
      </c>
      <c r="C51" s="76">
        <v>11002</v>
      </c>
      <c r="D51" s="76" t="s">
        <v>113</v>
      </c>
      <c r="E51" s="76" t="s">
        <v>18</v>
      </c>
      <c r="F51" s="76">
        <v>101</v>
      </c>
      <c r="G51" s="76">
        <v>89</v>
      </c>
      <c r="H51" s="76">
        <v>1</v>
      </c>
      <c r="I51" s="76">
        <v>2</v>
      </c>
      <c r="J51" s="76">
        <v>1</v>
      </c>
      <c r="K51" s="76">
        <v>2</v>
      </c>
      <c r="L51" s="76">
        <v>1</v>
      </c>
      <c r="M51" s="76">
        <v>1</v>
      </c>
      <c r="N51" s="76">
        <v>0</v>
      </c>
      <c r="O51" s="76">
        <v>2</v>
      </c>
      <c r="P51" s="76">
        <v>2</v>
      </c>
      <c r="Q51" s="76">
        <v>2</v>
      </c>
      <c r="R51" s="76">
        <v>2</v>
      </c>
      <c r="S51" s="76">
        <v>16</v>
      </c>
    </row>
    <row r="52" spans="1:19" x14ac:dyDescent="0.25">
      <c r="A52" s="76" t="s">
        <v>11</v>
      </c>
      <c r="B52" s="76" t="s">
        <v>17</v>
      </c>
      <c r="C52" s="76">
        <v>11002</v>
      </c>
      <c r="D52" s="76" t="s">
        <v>113</v>
      </c>
      <c r="E52" s="76" t="s">
        <v>18</v>
      </c>
      <c r="F52" s="76">
        <v>101</v>
      </c>
      <c r="G52" s="76">
        <v>89</v>
      </c>
      <c r="H52" s="76">
        <v>2</v>
      </c>
      <c r="I52" s="76">
        <v>1</v>
      </c>
      <c r="J52" s="76">
        <v>1</v>
      </c>
      <c r="K52" s="76">
        <v>2</v>
      </c>
      <c r="L52" s="76">
        <v>2</v>
      </c>
      <c r="M52" s="76">
        <v>1</v>
      </c>
      <c r="N52" s="76">
        <v>1</v>
      </c>
      <c r="O52" s="76">
        <v>2</v>
      </c>
      <c r="P52" s="76">
        <v>2</v>
      </c>
      <c r="Q52" s="76">
        <v>2</v>
      </c>
      <c r="R52" s="76">
        <v>2</v>
      </c>
      <c r="S52" s="76">
        <v>18</v>
      </c>
    </row>
    <row r="53" spans="1:19" x14ac:dyDescent="0.25">
      <c r="A53" s="76" t="s">
        <v>11</v>
      </c>
      <c r="B53" s="76" t="s">
        <v>17</v>
      </c>
      <c r="C53" s="76">
        <v>11002</v>
      </c>
      <c r="D53" s="76" t="s">
        <v>113</v>
      </c>
      <c r="E53" s="76" t="s">
        <v>18</v>
      </c>
      <c r="F53" s="76">
        <v>101</v>
      </c>
      <c r="G53" s="76">
        <v>89</v>
      </c>
      <c r="H53" s="76">
        <v>0</v>
      </c>
      <c r="I53" s="76">
        <v>2</v>
      </c>
      <c r="J53" s="76">
        <v>1</v>
      </c>
      <c r="K53" s="76">
        <v>2</v>
      </c>
      <c r="L53" s="76">
        <v>2</v>
      </c>
      <c r="M53" s="76">
        <v>0</v>
      </c>
      <c r="N53" s="76">
        <v>1</v>
      </c>
      <c r="O53" s="76">
        <v>2</v>
      </c>
      <c r="P53" s="76">
        <v>1</v>
      </c>
      <c r="Q53" s="76">
        <v>2</v>
      </c>
      <c r="R53" s="76">
        <v>2</v>
      </c>
      <c r="S53" s="76">
        <v>15</v>
      </c>
    </row>
    <row r="54" spans="1:19" x14ac:dyDescent="0.25">
      <c r="A54" s="76" t="s">
        <v>11</v>
      </c>
      <c r="B54" s="76" t="s">
        <v>17</v>
      </c>
      <c r="C54" s="76">
        <v>11002</v>
      </c>
      <c r="D54" s="76" t="s">
        <v>113</v>
      </c>
      <c r="E54" s="76" t="s">
        <v>18</v>
      </c>
      <c r="F54" s="76">
        <v>101</v>
      </c>
      <c r="G54" s="76">
        <v>89</v>
      </c>
      <c r="H54" s="76">
        <v>2</v>
      </c>
      <c r="I54" s="76">
        <v>2</v>
      </c>
      <c r="J54" s="76">
        <v>1</v>
      </c>
      <c r="K54" s="76">
        <v>2</v>
      </c>
      <c r="L54" s="76">
        <v>2</v>
      </c>
      <c r="M54" s="76">
        <v>1</v>
      </c>
      <c r="N54" s="76">
        <v>1</v>
      </c>
      <c r="O54" s="76">
        <v>2</v>
      </c>
      <c r="P54" s="76">
        <v>2</v>
      </c>
      <c r="Q54" s="76">
        <v>2</v>
      </c>
      <c r="R54" s="76">
        <v>2</v>
      </c>
      <c r="S54" s="76">
        <v>19</v>
      </c>
    </row>
    <row r="55" spans="1:19" x14ac:dyDescent="0.25">
      <c r="A55" s="76" t="s">
        <v>11</v>
      </c>
      <c r="B55" s="76" t="s">
        <v>17</v>
      </c>
      <c r="C55" s="76">
        <v>11002</v>
      </c>
      <c r="D55" s="76" t="s">
        <v>113</v>
      </c>
      <c r="E55" s="76" t="s">
        <v>18</v>
      </c>
      <c r="F55" s="76">
        <v>101</v>
      </c>
      <c r="G55" s="76">
        <v>89</v>
      </c>
      <c r="H55" s="76">
        <v>1</v>
      </c>
      <c r="I55" s="76">
        <v>1</v>
      </c>
      <c r="J55" s="76">
        <v>1</v>
      </c>
      <c r="K55" s="76">
        <v>2</v>
      </c>
      <c r="L55" s="76">
        <v>1</v>
      </c>
      <c r="M55" s="76">
        <v>0</v>
      </c>
      <c r="N55" s="76">
        <v>1</v>
      </c>
      <c r="O55" s="76">
        <v>2</v>
      </c>
      <c r="P55" s="76">
        <v>2</v>
      </c>
      <c r="Q55" s="76">
        <v>2</v>
      </c>
      <c r="R55" s="76">
        <v>2</v>
      </c>
      <c r="S55" s="76">
        <v>15</v>
      </c>
    </row>
    <row r="56" spans="1:19" x14ac:dyDescent="0.25">
      <c r="A56" s="76" t="s">
        <v>11</v>
      </c>
      <c r="B56" s="76" t="s">
        <v>17</v>
      </c>
      <c r="C56" s="76">
        <v>11002</v>
      </c>
      <c r="D56" s="76" t="s">
        <v>113</v>
      </c>
      <c r="E56" s="76" t="s">
        <v>18</v>
      </c>
      <c r="F56" s="76">
        <v>101</v>
      </c>
      <c r="G56" s="76">
        <v>89</v>
      </c>
      <c r="H56" s="76">
        <v>2</v>
      </c>
      <c r="I56" s="76">
        <v>0</v>
      </c>
      <c r="J56" s="76">
        <v>1</v>
      </c>
      <c r="K56" s="76">
        <v>2</v>
      </c>
      <c r="L56" s="76">
        <v>2</v>
      </c>
      <c r="M56" s="76">
        <v>0</v>
      </c>
      <c r="N56" s="76">
        <v>1</v>
      </c>
      <c r="O56" s="76">
        <v>2</v>
      </c>
      <c r="P56" s="76">
        <v>2</v>
      </c>
      <c r="Q56" s="76">
        <v>1</v>
      </c>
      <c r="R56" s="76">
        <v>2</v>
      </c>
      <c r="S56" s="76">
        <v>15</v>
      </c>
    </row>
    <row r="57" spans="1:19" x14ac:dyDescent="0.25">
      <c r="A57" s="76" t="s">
        <v>11</v>
      </c>
      <c r="B57" s="76" t="s">
        <v>17</v>
      </c>
      <c r="C57" s="76">
        <v>11002</v>
      </c>
      <c r="D57" s="76" t="s">
        <v>113</v>
      </c>
      <c r="E57" s="76" t="s">
        <v>18</v>
      </c>
      <c r="F57" s="76">
        <v>101</v>
      </c>
      <c r="G57" s="76">
        <v>89</v>
      </c>
      <c r="H57" s="76">
        <v>2</v>
      </c>
      <c r="I57" s="76">
        <v>1</v>
      </c>
      <c r="J57" s="76">
        <v>0</v>
      </c>
      <c r="K57" s="76">
        <v>2</v>
      </c>
      <c r="L57" s="76">
        <v>2</v>
      </c>
      <c r="M57" s="76">
        <v>0</v>
      </c>
      <c r="N57" s="76">
        <v>0</v>
      </c>
      <c r="O57" s="76">
        <v>0</v>
      </c>
      <c r="P57" s="76">
        <v>2</v>
      </c>
      <c r="Q57" s="76">
        <v>2</v>
      </c>
      <c r="R57" s="76">
        <v>2</v>
      </c>
      <c r="S57" s="76">
        <v>13</v>
      </c>
    </row>
    <row r="58" spans="1:19" x14ac:dyDescent="0.25">
      <c r="A58" s="76" t="s">
        <v>11</v>
      </c>
      <c r="B58" s="76" t="s">
        <v>17</v>
      </c>
      <c r="C58" s="76">
        <v>11002</v>
      </c>
      <c r="D58" s="76" t="s">
        <v>113</v>
      </c>
      <c r="E58" s="76" t="s">
        <v>18</v>
      </c>
      <c r="F58" s="76">
        <v>101</v>
      </c>
      <c r="G58" s="76">
        <v>89</v>
      </c>
      <c r="H58" s="76">
        <v>2</v>
      </c>
      <c r="I58" s="76">
        <v>2</v>
      </c>
      <c r="J58" s="76">
        <v>1</v>
      </c>
      <c r="K58" s="76">
        <v>2</v>
      </c>
      <c r="L58" s="76">
        <v>2</v>
      </c>
      <c r="M58" s="76">
        <v>0</v>
      </c>
      <c r="N58" s="76">
        <v>1</v>
      </c>
      <c r="O58" s="76">
        <v>2</v>
      </c>
      <c r="P58" s="76">
        <v>2</v>
      </c>
      <c r="Q58" s="76">
        <v>2</v>
      </c>
      <c r="R58" s="76">
        <v>2</v>
      </c>
      <c r="S58" s="76">
        <v>18</v>
      </c>
    </row>
    <row r="59" spans="1:19" x14ac:dyDescent="0.25">
      <c r="A59" s="76" t="s">
        <v>11</v>
      </c>
      <c r="B59" s="76" t="s">
        <v>17</v>
      </c>
      <c r="C59" s="76">
        <v>11002</v>
      </c>
      <c r="D59" s="76" t="s">
        <v>113</v>
      </c>
      <c r="E59" s="76" t="s">
        <v>18</v>
      </c>
      <c r="F59" s="76">
        <v>101</v>
      </c>
      <c r="G59" s="76">
        <v>89</v>
      </c>
      <c r="H59" s="76">
        <v>2</v>
      </c>
      <c r="I59" s="76">
        <v>2</v>
      </c>
      <c r="J59" s="76">
        <v>1</v>
      </c>
      <c r="K59" s="76">
        <v>2</v>
      </c>
      <c r="L59" s="76">
        <v>1</v>
      </c>
      <c r="M59" s="76">
        <v>1</v>
      </c>
      <c r="N59" s="76">
        <v>1</v>
      </c>
      <c r="O59" s="76">
        <v>2</v>
      </c>
      <c r="P59" s="76">
        <v>2</v>
      </c>
      <c r="Q59" s="76">
        <v>2</v>
      </c>
      <c r="R59" s="76">
        <v>2</v>
      </c>
      <c r="S59" s="76">
        <v>18</v>
      </c>
    </row>
    <row r="60" spans="1:19" x14ac:dyDescent="0.25">
      <c r="A60" s="76" t="s">
        <v>11</v>
      </c>
      <c r="B60" s="76" t="s">
        <v>17</v>
      </c>
      <c r="C60" s="76">
        <v>11002</v>
      </c>
      <c r="D60" s="76" t="s">
        <v>113</v>
      </c>
      <c r="E60" s="76" t="s">
        <v>18</v>
      </c>
      <c r="F60" s="76">
        <v>101</v>
      </c>
      <c r="G60" s="76">
        <v>89</v>
      </c>
      <c r="H60" s="76">
        <v>2</v>
      </c>
      <c r="I60" s="76">
        <v>1</v>
      </c>
      <c r="J60" s="76">
        <v>1</v>
      </c>
      <c r="K60" s="76">
        <v>2</v>
      </c>
      <c r="L60" s="76">
        <v>2</v>
      </c>
      <c r="M60" s="76">
        <v>1</v>
      </c>
      <c r="N60" s="76">
        <v>1</v>
      </c>
      <c r="O60" s="76">
        <v>2</v>
      </c>
      <c r="P60" s="76">
        <v>2</v>
      </c>
      <c r="Q60" s="76">
        <v>1</v>
      </c>
      <c r="R60" s="76">
        <v>2</v>
      </c>
      <c r="S60" s="76">
        <v>17</v>
      </c>
    </row>
    <row r="61" spans="1:19" x14ac:dyDescent="0.25">
      <c r="A61" s="76" t="s">
        <v>11</v>
      </c>
      <c r="B61" s="76" t="s">
        <v>17</v>
      </c>
      <c r="C61" s="76">
        <v>11002</v>
      </c>
      <c r="D61" s="76" t="s">
        <v>113</v>
      </c>
      <c r="E61" s="76" t="s">
        <v>18</v>
      </c>
      <c r="F61" s="76">
        <v>101</v>
      </c>
      <c r="G61" s="76">
        <v>89</v>
      </c>
      <c r="H61" s="76">
        <v>2</v>
      </c>
      <c r="I61" s="76">
        <v>0</v>
      </c>
      <c r="J61" s="76">
        <v>0</v>
      </c>
      <c r="K61" s="76">
        <v>2</v>
      </c>
      <c r="L61" s="76">
        <v>1</v>
      </c>
      <c r="M61" s="76">
        <v>1</v>
      </c>
      <c r="N61" s="76">
        <v>0</v>
      </c>
      <c r="O61" s="76">
        <v>1</v>
      </c>
      <c r="P61" s="76">
        <v>2</v>
      </c>
      <c r="Q61" s="76">
        <v>0</v>
      </c>
      <c r="R61" s="76">
        <v>2</v>
      </c>
      <c r="S61" s="76">
        <v>11</v>
      </c>
    </row>
    <row r="62" spans="1:19" x14ac:dyDescent="0.25">
      <c r="A62" s="76" t="s">
        <v>11</v>
      </c>
      <c r="B62" s="76" t="s">
        <v>17</v>
      </c>
      <c r="C62" s="76">
        <v>11002</v>
      </c>
      <c r="D62" s="76" t="s">
        <v>113</v>
      </c>
      <c r="E62" s="76" t="s">
        <v>18</v>
      </c>
      <c r="F62" s="76">
        <v>101</v>
      </c>
      <c r="G62" s="76">
        <v>89</v>
      </c>
      <c r="H62" s="76">
        <v>2</v>
      </c>
      <c r="I62" s="76">
        <v>2</v>
      </c>
      <c r="J62" s="76">
        <v>1</v>
      </c>
      <c r="K62" s="76">
        <v>2</v>
      </c>
      <c r="L62" s="76">
        <v>2</v>
      </c>
      <c r="M62" s="76">
        <v>0</v>
      </c>
      <c r="N62" s="76">
        <v>0</v>
      </c>
      <c r="O62" s="76">
        <v>2</v>
      </c>
      <c r="P62" s="76">
        <v>2</v>
      </c>
      <c r="Q62" s="76">
        <v>2</v>
      </c>
      <c r="R62" s="76">
        <v>2</v>
      </c>
      <c r="S62" s="76">
        <v>17</v>
      </c>
    </row>
    <row r="63" spans="1:19" x14ac:dyDescent="0.25">
      <c r="A63" s="76" t="s">
        <v>11</v>
      </c>
      <c r="B63" s="76" t="s">
        <v>17</v>
      </c>
      <c r="C63" s="76">
        <v>11002</v>
      </c>
      <c r="D63" s="76" t="s">
        <v>113</v>
      </c>
      <c r="E63" s="76" t="s">
        <v>18</v>
      </c>
      <c r="F63" s="76">
        <v>101</v>
      </c>
      <c r="G63" s="76">
        <v>89</v>
      </c>
      <c r="H63" s="76">
        <v>2</v>
      </c>
      <c r="I63" s="76">
        <v>2</v>
      </c>
      <c r="J63" s="76">
        <v>1</v>
      </c>
      <c r="K63" s="76">
        <v>2</v>
      </c>
      <c r="L63" s="76">
        <v>1</v>
      </c>
      <c r="M63" s="76">
        <v>0</v>
      </c>
      <c r="N63" s="76">
        <v>0</v>
      </c>
      <c r="O63" s="76">
        <v>1</v>
      </c>
      <c r="P63" s="76">
        <v>2</v>
      </c>
      <c r="Q63" s="76">
        <v>2</v>
      </c>
      <c r="R63" s="76">
        <v>2</v>
      </c>
      <c r="S63" s="76">
        <v>15</v>
      </c>
    </row>
    <row r="64" spans="1:19" x14ac:dyDescent="0.25">
      <c r="A64" s="76" t="s">
        <v>11</v>
      </c>
      <c r="B64" s="76" t="s">
        <v>17</v>
      </c>
      <c r="C64" s="76">
        <v>11002</v>
      </c>
      <c r="D64" s="76" t="s">
        <v>113</v>
      </c>
      <c r="E64" s="76" t="s">
        <v>18</v>
      </c>
      <c r="F64" s="76">
        <v>101</v>
      </c>
      <c r="G64" s="76">
        <v>89</v>
      </c>
      <c r="H64" s="76">
        <v>0</v>
      </c>
      <c r="I64" s="76">
        <v>1</v>
      </c>
      <c r="J64" s="76">
        <v>1</v>
      </c>
      <c r="K64" s="76">
        <v>2</v>
      </c>
      <c r="L64" s="76">
        <v>1</v>
      </c>
      <c r="M64" s="76">
        <v>0</v>
      </c>
      <c r="N64" s="76">
        <v>1</v>
      </c>
      <c r="O64" s="76">
        <v>0</v>
      </c>
      <c r="P64" s="76">
        <v>1</v>
      </c>
      <c r="Q64" s="76">
        <v>2</v>
      </c>
      <c r="R64" s="76">
        <v>2</v>
      </c>
      <c r="S64" s="76">
        <v>11</v>
      </c>
    </row>
    <row r="65" spans="1:19" x14ac:dyDescent="0.25">
      <c r="A65" s="76" t="s">
        <v>11</v>
      </c>
      <c r="B65" s="76" t="s">
        <v>17</v>
      </c>
      <c r="C65" s="76">
        <v>11002</v>
      </c>
      <c r="D65" s="76" t="s">
        <v>113</v>
      </c>
      <c r="E65" s="76" t="s">
        <v>18</v>
      </c>
      <c r="F65" s="76">
        <v>101</v>
      </c>
      <c r="G65" s="76">
        <v>89</v>
      </c>
      <c r="H65" s="76">
        <v>0</v>
      </c>
      <c r="I65" s="76">
        <v>2</v>
      </c>
      <c r="J65" s="76">
        <v>1</v>
      </c>
      <c r="K65" s="76">
        <v>2</v>
      </c>
      <c r="L65" s="76">
        <v>2</v>
      </c>
      <c r="M65" s="76">
        <v>1</v>
      </c>
      <c r="N65" s="76">
        <v>0</v>
      </c>
      <c r="O65" s="76">
        <v>2</v>
      </c>
      <c r="P65" s="76">
        <v>1</v>
      </c>
      <c r="Q65" s="76">
        <v>1</v>
      </c>
      <c r="R65" s="76">
        <v>2</v>
      </c>
      <c r="S65" s="76">
        <v>14</v>
      </c>
    </row>
    <row r="66" spans="1:19" x14ac:dyDescent="0.25">
      <c r="A66" s="76" t="s">
        <v>11</v>
      </c>
      <c r="B66" s="76" t="s">
        <v>17</v>
      </c>
      <c r="C66" s="76">
        <v>11002</v>
      </c>
      <c r="D66" s="76" t="s">
        <v>113</v>
      </c>
      <c r="E66" s="76" t="s">
        <v>18</v>
      </c>
      <c r="F66" s="76">
        <v>101</v>
      </c>
      <c r="G66" s="76">
        <v>89</v>
      </c>
      <c r="H66" s="76">
        <v>2</v>
      </c>
      <c r="I66" s="76">
        <v>2</v>
      </c>
      <c r="J66" s="76">
        <v>1</v>
      </c>
      <c r="K66" s="76">
        <v>2</v>
      </c>
      <c r="L66" s="76">
        <v>1</v>
      </c>
      <c r="M66" s="76">
        <v>1</v>
      </c>
      <c r="N66" s="76">
        <v>1</v>
      </c>
      <c r="O66" s="76">
        <v>2</v>
      </c>
      <c r="P66" s="76">
        <v>2</v>
      </c>
      <c r="Q66" s="76">
        <v>2</v>
      </c>
      <c r="R66" s="76">
        <v>2</v>
      </c>
      <c r="S66" s="76">
        <v>18</v>
      </c>
    </row>
    <row r="67" spans="1:19" x14ac:dyDescent="0.25">
      <c r="A67" s="76" t="s">
        <v>11</v>
      </c>
      <c r="B67" s="76" t="s">
        <v>17</v>
      </c>
      <c r="C67" s="76">
        <v>11002</v>
      </c>
      <c r="D67" s="76" t="s">
        <v>113</v>
      </c>
      <c r="E67" s="76" t="s">
        <v>18</v>
      </c>
      <c r="F67" s="76">
        <v>101</v>
      </c>
      <c r="G67" s="76">
        <v>89</v>
      </c>
      <c r="H67" s="76">
        <v>2</v>
      </c>
      <c r="I67" s="76">
        <v>2</v>
      </c>
      <c r="J67" s="76">
        <v>1</v>
      </c>
      <c r="K67" s="76">
        <v>2</v>
      </c>
      <c r="L67" s="76">
        <v>2</v>
      </c>
      <c r="M67" s="76">
        <v>1</v>
      </c>
      <c r="N67" s="76">
        <v>0</v>
      </c>
      <c r="O67" s="76">
        <v>2</v>
      </c>
      <c r="P67" s="76">
        <v>2</v>
      </c>
      <c r="Q67" s="76">
        <v>2</v>
      </c>
      <c r="R67" s="76">
        <v>2</v>
      </c>
      <c r="S67" s="76">
        <v>18</v>
      </c>
    </row>
    <row r="68" spans="1:19" x14ac:dyDescent="0.25">
      <c r="A68" s="76" t="s">
        <v>11</v>
      </c>
      <c r="B68" s="76" t="s">
        <v>17</v>
      </c>
      <c r="C68" s="76">
        <v>11002</v>
      </c>
      <c r="D68" s="76" t="s">
        <v>113</v>
      </c>
      <c r="E68" s="76" t="s">
        <v>19</v>
      </c>
      <c r="F68" s="76">
        <v>101</v>
      </c>
      <c r="G68" s="76">
        <v>89</v>
      </c>
      <c r="H68" s="76">
        <v>1</v>
      </c>
      <c r="I68" s="76">
        <v>0</v>
      </c>
      <c r="J68" s="76">
        <v>0</v>
      </c>
      <c r="K68" s="76">
        <v>2</v>
      </c>
      <c r="L68" s="76">
        <v>2</v>
      </c>
      <c r="M68" s="76">
        <v>0</v>
      </c>
      <c r="N68" s="76">
        <v>0</v>
      </c>
      <c r="O68" s="76">
        <v>0</v>
      </c>
      <c r="P68" s="76">
        <v>0</v>
      </c>
      <c r="Q68" s="76">
        <v>0</v>
      </c>
      <c r="R68" s="76">
        <v>2</v>
      </c>
      <c r="S68" s="76">
        <v>7</v>
      </c>
    </row>
    <row r="69" spans="1:19" x14ac:dyDescent="0.25">
      <c r="A69" s="76" t="s">
        <v>11</v>
      </c>
      <c r="B69" s="76" t="s">
        <v>17</v>
      </c>
      <c r="C69" s="76">
        <v>11002</v>
      </c>
      <c r="D69" s="76" t="s">
        <v>113</v>
      </c>
      <c r="E69" s="76" t="s">
        <v>20</v>
      </c>
      <c r="F69" s="76">
        <v>101</v>
      </c>
      <c r="G69" s="76">
        <v>89</v>
      </c>
      <c r="H69" s="76">
        <v>0</v>
      </c>
      <c r="I69" s="76">
        <v>0</v>
      </c>
      <c r="J69" s="76">
        <v>0</v>
      </c>
      <c r="K69" s="76">
        <v>2</v>
      </c>
      <c r="L69" s="76">
        <v>2</v>
      </c>
      <c r="M69" s="76">
        <v>0</v>
      </c>
      <c r="N69" s="76">
        <v>1</v>
      </c>
      <c r="O69" s="76">
        <v>2</v>
      </c>
      <c r="P69" s="76">
        <v>1</v>
      </c>
      <c r="Q69" s="76">
        <v>1</v>
      </c>
      <c r="R69" s="76">
        <v>1</v>
      </c>
      <c r="S69" s="76">
        <v>10</v>
      </c>
    </row>
    <row r="70" spans="1:19" x14ac:dyDescent="0.25">
      <c r="A70" s="76" t="s">
        <v>11</v>
      </c>
      <c r="B70" s="76" t="s">
        <v>17</v>
      </c>
      <c r="C70" s="76">
        <v>11002</v>
      </c>
      <c r="D70" s="76" t="s">
        <v>113</v>
      </c>
      <c r="E70" s="76" t="s">
        <v>20</v>
      </c>
      <c r="F70" s="76">
        <v>101</v>
      </c>
      <c r="G70" s="76">
        <v>89</v>
      </c>
      <c r="H70" s="76">
        <v>0</v>
      </c>
      <c r="I70" s="76">
        <v>1</v>
      </c>
      <c r="J70" s="76">
        <v>1</v>
      </c>
      <c r="K70" s="76">
        <v>2</v>
      </c>
      <c r="L70" s="76">
        <v>0</v>
      </c>
      <c r="M70" s="76">
        <v>0</v>
      </c>
      <c r="N70" s="76">
        <v>1</v>
      </c>
      <c r="O70" s="76">
        <v>2</v>
      </c>
      <c r="P70" s="76">
        <v>1</v>
      </c>
      <c r="Q70" s="76">
        <v>2</v>
      </c>
      <c r="R70" s="76">
        <v>2</v>
      </c>
      <c r="S70" s="76">
        <v>12</v>
      </c>
    </row>
    <row r="71" spans="1:19" x14ac:dyDescent="0.25">
      <c r="A71" s="76" t="s">
        <v>11</v>
      </c>
      <c r="B71" s="76" t="s">
        <v>17</v>
      </c>
      <c r="C71" s="76">
        <v>11002</v>
      </c>
      <c r="D71" s="76" t="s">
        <v>113</v>
      </c>
      <c r="E71" s="76" t="s">
        <v>20</v>
      </c>
      <c r="F71" s="76">
        <v>101</v>
      </c>
      <c r="G71" s="76">
        <v>89</v>
      </c>
      <c r="H71" s="76">
        <v>0</v>
      </c>
      <c r="I71" s="76">
        <v>0</v>
      </c>
      <c r="J71" s="76">
        <v>1</v>
      </c>
      <c r="K71" s="76">
        <v>2</v>
      </c>
      <c r="L71" s="76">
        <v>2</v>
      </c>
      <c r="M71" s="76">
        <v>1</v>
      </c>
      <c r="N71" s="76">
        <v>0</v>
      </c>
      <c r="O71" s="76">
        <v>1</v>
      </c>
      <c r="P71" s="76">
        <v>1</v>
      </c>
      <c r="Q71" s="76">
        <v>2</v>
      </c>
      <c r="R71" s="76">
        <v>0</v>
      </c>
      <c r="S71" s="76">
        <v>10</v>
      </c>
    </row>
    <row r="72" spans="1:19" x14ac:dyDescent="0.25">
      <c r="A72" s="76" t="s">
        <v>11</v>
      </c>
      <c r="B72" s="76" t="s">
        <v>17</v>
      </c>
      <c r="C72" s="76">
        <v>11002</v>
      </c>
      <c r="D72" s="76" t="s">
        <v>113</v>
      </c>
      <c r="E72" s="76" t="s">
        <v>20</v>
      </c>
      <c r="F72" s="76">
        <v>101</v>
      </c>
      <c r="G72" s="76">
        <v>89</v>
      </c>
      <c r="H72" s="76">
        <v>1</v>
      </c>
      <c r="I72" s="76">
        <v>0</v>
      </c>
      <c r="J72" s="76">
        <v>1</v>
      </c>
      <c r="K72" s="76">
        <v>2</v>
      </c>
      <c r="L72" s="76">
        <v>2</v>
      </c>
      <c r="M72" s="76">
        <v>1</v>
      </c>
      <c r="N72" s="76">
        <v>0</v>
      </c>
      <c r="O72" s="76">
        <v>1</v>
      </c>
      <c r="P72" s="76">
        <v>1</v>
      </c>
      <c r="Q72" s="76">
        <v>1</v>
      </c>
      <c r="R72" s="76">
        <v>0</v>
      </c>
      <c r="S72" s="76">
        <v>10</v>
      </c>
    </row>
    <row r="73" spans="1:19" x14ac:dyDescent="0.25">
      <c r="A73" s="76" t="s">
        <v>11</v>
      </c>
      <c r="B73" s="76" t="s">
        <v>17</v>
      </c>
      <c r="C73" s="76">
        <v>11002</v>
      </c>
      <c r="D73" s="76" t="s">
        <v>113</v>
      </c>
      <c r="E73" s="76" t="s">
        <v>20</v>
      </c>
      <c r="F73" s="76">
        <v>101</v>
      </c>
      <c r="G73" s="76">
        <v>89</v>
      </c>
      <c r="H73" s="76">
        <v>2</v>
      </c>
      <c r="I73" s="76">
        <v>2</v>
      </c>
      <c r="J73" s="76">
        <v>1</v>
      </c>
      <c r="K73" s="76">
        <v>2</v>
      </c>
      <c r="L73" s="76">
        <v>2</v>
      </c>
      <c r="M73" s="76">
        <v>1</v>
      </c>
      <c r="N73" s="76">
        <v>0</v>
      </c>
      <c r="O73" s="76">
        <v>2</v>
      </c>
      <c r="P73" s="76">
        <v>2</v>
      </c>
      <c r="Q73" s="76">
        <v>2</v>
      </c>
      <c r="R73" s="76">
        <v>2</v>
      </c>
      <c r="S73" s="76">
        <v>18</v>
      </c>
    </row>
    <row r="74" spans="1:19" x14ac:dyDescent="0.25">
      <c r="A74" s="76" t="s">
        <v>11</v>
      </c>
      <c r="B74" s="76" t="s">
        <v>17</v>
      </c>
      <c r="C74" s="76">
        <v>11002</v>
      </c>
      <c r="D74" s="76" t="s">
        <v>113</v>
      </c>
      <c r="E74" s="76" t="s">
        <v>20</v>
      </c>
      <c r="F74" s="76">
        <v>101</v>
      </c>
      <c r="G74" s="76">
        <v>89</v>
      </c>
      <c r="H74" s="76">
        <v>2</v>
      </c>
      <c r="I74" s="76">
        <v>0</v>
      </c>
      <c r="J74" s="76">
        <v>1</v>
      </c>
      <c r="K74" s="76">
        <v>2</v>
      </c>
      <c r="L74" s="76">
        <v>1</v>
      </c>
      <c r="M74" s="76">
        <v>0</v>
      </c>
      <c r="N74" s="76">
        <v>0</v>
      </c>
      <c r="O74" s="76">
        <v>2</v>
      </c>
      <c r="P74" s="76">
        <v>2</v>
      </c>
      <c r="Q74" s="76">
        <v>2</v>
      </c>
      <c r="R74" s="76">
        <v>2</v>
      </c>
      <c r="S74" s="76">
        <v>14</v>
      </c>
    </row>
    <row r="75" spans="1:19" x14ac:dyDescent="0.25">
      <c r="A75" s="76" t="s">
        <v>11</v>
      </c>
      <c r="B75" s="76" t="s">
        <v>17</v>
      </c>
      <c r="C75" s="76">
        <v>11002</v>
      </c>
      <c r="D75" s="76" t="s">
        <v>113</v>
      </c>
      <c r="E75" s="76" t="s">
        <v>20</v>
      </c>
      <c r="F75" s="76">
        <v>101</v>
      </c>
      <c r="G75" s="76">
        <v>89</v>
      </c>
      <c r="H75" s="76">
        <v>1</v>
      </c>
      <c r="I75" s="76">
        <v>0</v>
      </c>
      <c r="J75" s="76">
        <v>1</v>
      </c>
      <c r="K75" s="76">
        <v>2</v>
      </c>
      <c r="L75" s="76">
        <v>1</v>
      </c>
      <c r="M75" s="76">
        <v>0</v>
      </c>
      <c r="N75" s="76">
        <v>1</v>
      </c>
      <c r="O75" s="76">
        <v>2</v>
      </c>
      <c r="P75" s="76">
        <v>1</v>
      </c>
      <c r="Q75" s="76">
        <v>2</v>
      </c>
      <c r="R75" s="76">
        <v>2</v>
      </c>
      <c r="S75" s="76">
        <v>13</v>
      </c>
    </row>
    <row r="76" spans="1:19" x14ac:dyDescent="0.25">
      <c r="A76" s="76" t="s">
        <v>11</v>
      </c>
      <c r="B76" s="76" t="s">
        <v>17</v>
      </c>
      <c r="C76" s="76">
        <v>11002</v>
      </c>
      <c r="D76" s="76" t="s">
        <v>113</v>
      </c>
      <c r="E76" s="76" t="s">
        <v>20</v>
      </c>
      <c r="F76" s="76">
        <v>101</v>
      </c>
      <c r="G76" s="76">
        <v>89</v>
      </c>
      <c r="H76" s="76">
        <v>0</v>
      </c>
      <c r="I76" s="76">
        <v>1</v>
      </c>
      <c r="J76" s="76">
        <v>1</v>
      </c>
      <c r="K76" s="76">
        <v>1</v>
      </c>
      <c r="L76" s="76">
        <v>2</v>
      </c>
      <c r="M76" s="76">
        <v>0</v>
      </c>
      <c r="N76" s="76">
        <v>1</v>
      </c>
      <c r="O76" s="76">
        <v>2</v>
      </c>
      <c r="P76" s="76">
        <v>2</v>
      </c>
      <c r="Q76" s="76">
        <v>1</v>
      </c>
      <c r="R76" s="76">
        <v>0</v>
      </c>
      <c r="S76" s="76">
        <v>11</v>
      </c>
    </row>
    <row r="77" spans="1:19" x14ac:dyDescent="0.25">
      <c r="A77" s="76" t="s">
        <v>11</v>
      </c>
      <c r="B77" s="76" t="s">
        <v>17</v>
      </c>
      <c r="C77" s="76">
        <v>11002</v>
      </c>
      <c r="D77" s="76" t="s">
        <v>113</v>
      </c>
      <c r="E77" s="76" t="s">
        <v>20</v>
      </c>
      <c r="F77" s="76">
        <v>101</v>
      </c>
      <c r="G77" s="76">
        <v>89</v>
      </c>
      <c r="H77" s="76">
        <v>0</v>
      </c>
      <c r="I77" s="76">
        <v>0</v>
      </c>
      <c r="J77" s="76">
        <v>1</v>
      </c>
      <c r="K77" s="76">
        <v>2</v>
      </c>
      <c r="L77" s="76">
        <v>1</v>
      </c>
      <c r="M77" s="76">
        <v>1</v>
      </c>
      <c r="N77" s="76">
        <v>0</v>
      </c>
      <c r="O77" s="76">
        <v>0</v>
      </c>
      <c r="P77" s="76">
        <v>2</v>
      </c>
      <c r="Q77" s="76">
        <v>2</v>
      </c>
      <c r="R77" s="76">
        <v>2</v>
      </c>
      <c r="S77" s="76">
        <v>11</v>
      </c>
    </row>
    <row r="78" spans="1:19" x14ac:dyDescent="0.25">
      <c r="A78" s="76" t="s">
        <v>11</v>
      </c>
      <c r="B78" s="76" t="s">
        <v>17</v>
      </c>
      <c r="C78" s="76">
        <v>11002</v>
      </c>
      <c r="D78" s="76" t="s">
        <v>113</v>
      </c>
      <c r="E78" s="76" t="s">
        <v>20</v>
      </c>
      <c r="F78" s="76">
        <v>101</v>
      </c>
      <c r="G78" s="76">
        <v>89</v>
      </c>
      <c r="H78" s="76">
        <v>0</v>
      </c>
      <c r="I78" s="76">
        <v>0</v>
      </c>
      <c r="J78" s="76">
        <v>0</v>
      </c>
      <c r="K78" s="76">
        <v>2</v>
      </c>
      <c r="L78" s="76">
        <v>2</v>
      </c>
      <c r="M78" s="76">
        <v>0</v>
      </c>
      <c r="N78" s="76">
        <v>1</v>
      </c>
      <c r="O78" s="76">
        <v>2</v>
      </c>
      <c r="P78" s="76">
        <v>2</v>
      </c>
      <c r="Q78" s="76">
        <v>2</v>
      </c>
      <c r="R78" s="76">
        <v>2</v>
      </c>
      <c r="S78" s="76">
        <v>13</v>
      </c>
    </row>
    <row r="79" spans="1:19" x14ac:dyDescent="0.25">
      <c r="A79" s="76" t="s">
        <v>11</v>
      </c>
      <c r="B79" s="76" t="s">
        <v>17</v>
      </c>
      <c r="C79" s="76">
        <v>11002</v>
      </c>
      <c r="D79" s="76" t="s">
        <v>113</v>
      </c>
      <c r="E79" s="76" t="s">
        <v>20</v>
      </c>
      <c r="F79" s="76">
        <v>101</v>
      </c>
      <c r="G79" s="76">
        <v>89</v>
      </c>
      <c r="H79" s="76">
        <v>0</v>
      </c>
      <c r="I79" s="76">
        <v>2</v>
      </c>
      <c r="J79" s="76">
        <v>0</v>
      </c>
      <c r="K79" s="76">
        <v>2</v>
      </c>
      <c r="L79" s="76">
        <v>2</v>
      </c>
      <c r="M79" s="76">
        <v>0</v>
      </c>
      <c r="N79" s="76">
        <v>1</v>
      </c>
      <c r="O79" s="76">
        <v>2</v>
      </c>
      <c r="P79" s="76">
        <v>2</v>
      </c>
      <c r="Q79" s="76">
        <v>0</v>
      </c>
      <c r="R79" s="76">
        <v>2</v>
      </c>
      <c r="S79" s="76">
        <v>13</v>
      </c>
    </row>
    <row r="80" spans="1:19" x14ac:dyDescent="0.25">
      <c r="A80" s="76" t="s">
        <v>11</v>
      </c>
      <c r="B80" s="76" t="s">
        <v>17</v>
      </c>
      <c r="C80" s="76">
        <v>11002</v>
      </c>
      <c r="D80" s="76" t="s">
        <v>113</v>
      </c>
      <c r="E80" s="76" t="s">
        <v>20</v>
      </c>
      <c r="F80" s="76">
        <v>101</v>
      </c>
      <c r="G80" s="76">
        <v>89</v>
      </c>
      <c r="H80" s="76">
        <v>1</v>
      </c>
      <c r="I80" s="76">
        <v>0</v>
      </c>
      <c r="J80" s="76">
        <v>1</v>
      </c>
      <c r="K80" s="76">
        <v>2</v>
      </c>
      <c r="L80" s="76">
        <v>2</v>
      </c>
      <c r="M80" s="76">
        <v>0</v>
      </c>
      <c r="N80" s="76">
        <v>0</v>
      </c>
      <c r="O80" s="76">
        <v>0</v>
      </c>
      <c r="P80" s="76">
        <v>0</v>
      </c>
      <c r="Q80" s="76">
        <v>2</v>
      </c>
      <c r="R80" s="76">
        <v>2</v>
      </c>
      <c r="S80" s="76">
        <v>10</v>
      </c>
    </row>
    <row r="81" spans="1:19" x14ac:dyDescent="0.25">
      <c r="A81" s="76" t="s">
        <v>11</v>
      </c>
      <c r="B81" s="76" t="s">
        <v>17</v>
      </c>
      <c r="C81" s="76">
        <v>11002</v>
      </c>
      <c r="D81" s="76" t="s">
        <v>113</v>
      </c>
      <c r="E81" s="76" t="s">
        <v>20</v>
      </c>
      <c r="F81" s="76">
        <v>101</v>
      </c>
      <c r="G81" s="76">
        <v>89</v>
      </c>
      <c r="H81" s="76">
        <v>0</v>
      </c>
      <c r="I81" s="76">
        <v>0</v>
      </c>
      <c r="J81" s="76">
        <v>0</v>
      </c>
      <c r="K81" s="76">
        <v>2</v>
      </c>
      <c r="L81" s="76">
        <v>0</v>
      </c>
      <c r="M81" s="76">
        <v>1</v>
      </c>
      <c r="N81" s="76">
        <v>0</v>
      </c>
      <c r="O81" s="76">
        <v>0</v>
      </c>
      <c r="P81" s="76">
        <v>0</v>
      </c>
      <c r="Q81" s="76">
        <v>2</v>
      </c>
      <c r="R81" s="76">
        <v>1</v>
      </c>
      <c r="S81" s="76">
        <v>6</v>
      </c>
    </row>
    <row r="82" spans="1:19" x14ac:dyDescent="0.25">
      <c r="A82" s="76" t="s">
        <v>11</v>
      </c>
      <c r="B82" s="76" t="s">
        <v>17</v>
      </c>
      <c r="C82" s="76">
        <v>11002</v>
      </c>
      <c r="D82" s="76" t="s">
        <v>113</v>
      </c>
      <c r="E82" s="76" t="s">
        <v>20</v>
      </c>
      <c r="F82" s="76">
        <v>101</v>
      </c>
      <c r="G82" s="76">
        <v>89</v>
      </c>
      <c r="H82" s="76">
        <v>2</v>
      </c>
      <c r="I82" s="76">
        <v>0</v>
      </c>
      <c r="J82" s="76">
        <v>1</v>
      </c>
      <c r="K82" s="76">
        <v>2</v>
      </c>
      <c r="L82" s="76">
        <v>0</v>
      </c>
      <c r="M82" s="76">
        <v>0</v>
      </c>
      <c r="N82" s="76">
        <v>0</v>
      </c>
      <c r="O82" s="76">
        <v>2</v>
      </c>
      <c r="P82" s="76">
        <v>2</v>
      </c>
      <c r="Q82" s="76">
        <v>2</v>
      </c>
      <c r="R82" s="76">
        <v>2</v>
      </c>
      <c r="S82" s="76">
        <v>13</v>
      </c>
    </row>
    <row r="83" spans="1:19" x14ac:dyDescent="0.25">
      <c r="A83" s="76" t="s">
        <v>11</v>
      </c>
      <c r="B83" s="76" t="s">
        <v>17</v>
      </c>
      <c r="C83" s="76">
        <v>11002</v>
      </c>
      <c r="D83" s="76" t="s">
        <v>113</v>
      </c>
      <c r="E83" s="76" t="s">
        <v>20</v>
      </c>
      <c r="F83" s="76">
        <v>101</v>
      </c>
      <c r="G83" s="76">
        <v>89</v>
      </c>
      <c r="H83" s="76">
        <v>2</v>
      </c>
      <c r="I83" s="76">
        <v>2</v>
      </c>
      <c r="J83" s="76">
        <v>0</v>
      </c>
      <c r="K83" s="76">
        <v>2</v>
      </c>
      <c r="L83" s="76">
        <v>2</v>
      </c>
      <c r="M83" s="76">
        <v>1</v>
      </c>
      <c r="N83" s="76">
        <v>0</v>
      </c>
      <c r="O83" s="76">
        <v>2</v>
      </c>
      <c r="P83" s="76">
        <v>2</v>
      </c>
      <c r="Q83" s="76">
        <v>2</v>
      </c>
      <c r="R83" s="76">
        <v>2</v>
      </c>
      <c r="S83" s="76">
        <v>17</v>
      </c>
    </row>
    <row r="84" spans="1:19" x14ac:dyDescent="0.25">
      <c r="A84" s="76" t="s">
        <v>11</v>
      </c>
      <c r="B84" s="76" t="s">
        <v>17</v>
      </c>
      <c r="C84" s="76">
        <v>11002</v>
      </c>
      <c r="D84" s="76" t="s">
        <v>113</v>
      </c>
      <c r="E84" s="76" t="s">
        <v>20</v>
      </c>
      <c r="F84" s="76">
        <v>101</v>
      </c>
      <c r="G84" s="76">
        <v>89</v>
      </c>
      <c r="H84" s="76">
        <v>0</v>
      </c>
      <c r="I84" s="76">
        <v>2</v>
      </c>
      <c r="J84" s="76">
        <v>1</v>
      </c>
      <c r="K84" s="76">
        <v>2</v>
      </c>
      <c r="L84" s="76">
        <v>0</v>
      </c>
      <c r="M84" s="76">
        <v>1</v>
      </c>
      <c r="N84" s="76">
        <v>0</v>
      </c>
      <c r="O84" s="76">
        <v>2</v>
      </c>
      <c r="P84" s="76">
        <v>2</v>
      </c>
      <c r="Q84" s="76">
        <v>2</v>
      </c>
      <c r="R84" s="76">
        <v>2</v>
      </c>
      <c r="S84" s="76">
        <v>14</v>
      </c>
    </row>
    <row r="85" spans="1:19" x14ac:dyDescent="0.25">
      <c r="A85" s="76" t="s">
        <v>11</v>
      </c>
      <c r="B85" s="76" t="s">
        <v>17</v>
      </c>
      <c r="C85" s="76">
        <v>11002</v>
      </c>
      <c r="D85" s="76" t="s">
        <v>113</v>
      </c>
      <c r="E85" s="76" t="s">
        <v>20</v>
      </c>
      <c r="F85" s="76">
        <v>101</v>
      </c>
      <c r="G85" s="76">
        <v>89</v>
      </c>
      <c r="H85" s="76">
        <v>0</v>
      </c>
      <c r="I85" s="76">
        <v>2</v>
      </c>
      <c r="J85" s="76">
        <v>1</v>
      </c>
      <c r="K85" s="76">
        <v>2</v>
      </c>
      <c r="L85" s="76">
        <v>2</v>
      </c>
      <c r="M85" s="76">
        <v>1</v>
      </c>
      <c r="N85" s="76">
        <v>1</v>
      </c>
      <c r="O85" s="76">
        <v>1</v>
      </c>
      <c r="P85" s="76">
        <v>2</v>
      </c>
      <c r="Q85" s="76">
        <v>2</v>
      </c>
      <c r="R85" s="76">
        <v>2</v>
      </c>
      <c r="S85" s="76">
        <v>16</v>
      </c>
    </row>
    <row r="86" spans="1:19" x14ac:dyDescent="0.25">
      <c r="A86" s="76" t="s">
        <v>11</v>
      </c>
      <c r="B86" s="76" t="s">
        <v>17</v>
      </c>
      <c r="C86" s="76">
        <v>11002</v>
      </c>
      <c r="D86" s="76" t="s">
        <v>113</v>
      </c>
      <c r="E86" s="76" t="s">
        <v>20</v>
      </c>
      <c r="F86" s="76">
        <v>101</v>
      </c>
      <c r="G86" s="76">
        <v>89</v>
      </c>
      <c r="H86" s="76">
        <v>1</v>
      </c>
      <c r="I86" s="76">
        <v>2</v>
      </c>
      <c r="J86" s="76">
        <v>0</v>
      </c>
      <c r="K86" s="76">
        <v>2</v>
      </c>
      <c r="L86" s="76">
        <v>2</v>
      </c>
      <c r="M86" s="76">
        <v>0</v>
      </c>
      <c r="N86" s="76">
        <v>1</v>
      </c>
      <c r="O86" s="76">
        <v>2</v>
      </c>
      <c r="P86" s="76">
        <v>2</v>
      </c>
      <c r="Q86" s="76">
        <v>2</v>
      </c>
      <c r="R86" s="76">
        <v>2</v>
      </c>
      <c r="S86" s="76">
        <v>16</v>
      </c>
    </row>
    <row r="87" spans="1:19" x14ac:dyDescent="0.25">
      <c r="A87" s="76" t="s">
        <v>11</v>
      </c>
      <c r="B87" s="76" t="s">
        <v>17</v>
      </c>
      <c r="C87" s="76">
        <v>11002</v>
      </c>
      <c r="D87" s="76" t="s">
        <v>113</v>
      </c>
      <c r="E87" s="76" t="s">
        <v>20</v>
      </c>
      <c r="F87" s="76">
        <v>101</v>
      </c>
      <c r="G87" s="76">
        <v>89</v>
      </c>
      <c r="H87" s="76">
        <v>0</v>
      </c>
      <c r="I87" s="76">
        <v>0</v>
      </c>
      <c r="J87" s="76">
        <v>1</v>
      </c>
      <c r="K87" s="76">
        <v>1</v>
      </c>
      <c r="L87" s="76">
        <v>2</v>
      </c>
      <c r="M87" s="76">
        <v>1</v>
      </c>
      <c r="N87" s="76">
        <v>0</v>
      </c>
      <c r="O87" s="76">
        <v>2</v>
      </c>
      <c r="P87" s="76">
        <v>2</v>
      </c>
      <c r="Q87" s="76">
        <v>2</v>
      </c>
      <c r="R87" s="76">
        <v>2</v>
      </c>
      <c r="S87" s="76">
        <v>13</v>
      </c>
    </row>
    <row r="88" spans="1:19" x14ac:dyDescent="0.25">
      <c r="A88" s="76" t="s">
        <v>11</v>
      </c>
      <c r="B88" s="76" t="s">
        <v>17</v>
      </c>
      <c r="C88" s="76">
        <v>11002</v>
      </c>
      <c r="D88" s="76" t="s">
        <v>113</v>
      </c>
      <c r="E88" s="76" t="s">
        <v>20</v>
      </c>
      <c r="F88" s="76">
        <v>101</v>
      </c>
      <c r="G88" s="76">
        <v>89</v>
      </c>
      <c r="H88" s="76">
        <v>0</v>
      </c>
      <c r="I88" s="76">
        <v>1</v>
      </c>
      <c r="J88" s="76">
        <v>0</v>
      </c>
      <c r="K88" s="76">
        <v>2</v>
      </c>
      <c r="L88" s="76">
        <v>0</v>
      </c>
      <c r="M88" s="76">
        <v>0</v>
      </c>
      <c r="N88" s="76">
        <v>1</v>
      </c>
      <c r="O88" s="76">
        <v>2</v>
      </c>
      <c r="P88" s="76">
        <v>2</v>
      </c>
      <c r="Q88" s="76">
        <v>2</v>
      </c>
      <c r="R88" s="76">
        <v>2</v>
      </c>
      <c r="S88" s="76">
        <v>12</v>
      </c>
    </row>
    <row r="89" spans="1:19" x14ac:dyDescent="0.25">
      <c r="A89" s="76" t="s">
        <v>11</v>
      </c>
      <c r="B89" s="76" t="s">
        <v>17</v>
      </c>
      <c r="C89" s="76">
        <v>11002</v>
      </c>
      <c r="D89" s="76" t="s">
        <v>113</v>
      </c>
      <c r="E89" s="76" t="s">
        <v>20</v>
      </c>
      <c r="F89" s="76">
        <v>101</v>
      </c>
      <c r="G89" s="76">
        <v>89</v>
      </c>
      <c r="H89" s="76">
        <v>0</v>
      </c>
      <c r="I89" s="76">
        <v>0</v>
      </c>
      <c r="J89" s="76">
        <v>0</v>
      </c>
      <c r="K89" s="76">
        <v>2</v>
      </c>
      <c r="L89" s="76">
        <v>0</v>
      </c>
      <c r="M89" s="76">
        <v>0</v>
      </c>
      <c r="N89" s="76">
        <v>1</v>
      </c>
      <c r="O89" s="76">
        <v>0</v>
      </c>
      <c r="P89" s="76">
        <v>0</v>
      </c>
      <c r="Q89" s="76">
        <v>2</v>
      </c>
      <c r="R89" s="76">
        <v>1</v>
      </c>
      <c r="S89" s="76">
        <v>6</v>
      </c>
    </row>
    <row r="90" spans="1:19" x14ac:dyDescent="0.25">
      <c r="A90" s="76" t="s">
        <v>11</v>
      </c>
      <c r="B90" s="76" t="s">
        <v>17</v>
      </c>
      <c r="C90" s="76">
        <v>11002</v>
      </c>
      <c r="D90" s="76" t="s">
        <v>113</v>
      </c>
      <c r="E90" s="76" t="s">
        <v>20</v>
      </c>
      <c r="F90" s="76">
        <v>101</v>
      </c>
      <c r="G90" s="76">
        <v>89</v>
      </c>
      <c r="H90" s="76">
        <v>0</v>
      </c>
      <c r="I90" s="76">
        <v>0</v>
      </c>
      <c r="J90" s="76">
        <v>1</v>
      </c>
      <c r="K90" s="76">
        <v>2</v>
      </c>
      <c r="L90" s="76">
        <v>1</v>
      </c>
      <c r="M90" s="76">
        <v>1</v>
      </c>
      <c r="N90" s="76">
        <v>1</v>
      </c>
      <c r="O90" s="76">
        <v>0</v>
      </c>
      <c r="P90" s="76">
        <v>0</v>
      </c>
      <c r="Q90" s="76">
        <v>0</v>
      </c>
      <c r="R90" s="76">
        <v>0</v>
      </c>
      <c r="S90" s="76">
        <v>6</v>
      </c>
    </row>
    <row r="91" spans="1:19" x14ac:dyDescent="0.25">
      <c r="A91" s="76" t="s">
        <v>11</v>
      </c>
      <c r="B91" s="76" t="s">
        <v>17</v>
      </c>
      <c r="C91" s="76">
        <v>11002</v>
      </c>
      <c r="D91" s="76" t="s">
        <v>113</v>
      </c>
      <c r="E91" s="76" t="s">
        <v>20</v>
      </c>
      <c r="F91" s="76">
        <v>101</v>
      </c>
      <c r="G91" s="76">
        <v>89</v>
      </c>
      <c r="H91" s="76">
        <v>0</v>
      </c>
      <c r="I91" s="76">
        <v>0</v>
      </c>
      <c r="J91" s="76">
        <v>0</v>
      </c>
      <c r="K91" s="76">
        <v>2</v>
      </c>
      <c r="L91" s="76">
        <v>0</v>
      </c>
      <c r="M91" s="76">
        <v>0</v>
      </c>
      <c r="N91" s="76">
        <v>0</v>
      </c>
      <c r="O91" s="76">
        <v>0</v>
      </c>
      <c r="P91" s="76">
        <v>0</v>
      </c>
      <c r="Q91" s="76">
        <v>0</v>
      </c>
      <c r="R91" s="76">
        <v>0</v>
      </c>
      <c r="S91" s="76">
        <v>2</v>
      </c>
    </row>
    <row r="92" spans="1:19" x14ac:dyDescent="0.25">
      <c r="A92" s="76" t="s">
        <v>11</v>
      </c>
      <c r="B92" s="76" t="s">
        <v>17</v>
      </c>
      <c r="C92" s="76">
        <v>11002</v>
      </c>
      <c r="D92" s="76" t="s">
        <v>113</v>
      </c>
      <c r="E92" s="76" t="s">
        <v>21</v>
      </c>
      <c r="F92" s="76">
        <v>101</v>
      </c>
      <c r="G92" s="76">
        <v>89</v>
      </c>
      <c r="H92" s="76">
        <v>0</v>
      </c>
      <c r="I92" s="76">
        <v>2</v>
      </c>
      <c r="J92" s="76">
        <v>0</v>
      </c>
      <c r="K92" s="76">
        <v>2</v>
      </c>
      <c r="L92" s="76">
        <v>0</v>
      </c>
      <c r="M92" s="76">
        <v>0</v>
      </c>
      <c r="N92" s="76">
        <v>0</v>
      </c>
      <c r="O92" s="76">
        <v>0</v>
      </c>
      <c r="P92" s="76">
        <v>0</v>
      </c>
      <c r="Q92" s="76">
        <v>0</v>
      </c>
      <c r="R92" s="76">
        <v>0</v>
      </c>
      <c r="S92" s="76">
        <v>4</v>
      </c>
    </row>
    <row r="93" spans="1:19" x14ac:dyDescent="0.25">
      <c r="A93" s="76" t="s">
        <v>11</v>
      </c>
      <c r="B93" s="76" t="s">
        <v>17</v>
      </c>
      <c r="C93" s="76">
        <v>11002</v>
      </c>
      <c r="D93" s="76" t="s">
        <v>113</v>
      </c>
      <c r="E93" s="76" t="s">
        <v>21</v>
      </c>
      <c r="F93" s="76">
        <v>101</v>
      </c>
      <c r="G93" s="76">
        <v>89</v>
      </c>
      <c r="H93" s="76">
        <v>0</v>
      </c>
      <c r="I93" s="76">
        <v>1</v>
      </c>
      <c r="J93" s="76">
        <v>0</v>
      </c>
      <c r="K93" s="76">
        <v>2</v>
      </c>
      <c r="L93" s="76">
        <v>0</v>
      </c>
      <c r="M93" s="76">
        <v>0</v>
      </c>
      <c r="N93" s="76">
        <v>0</v>
      </c>
      <c r="O93" s="76">
        <v>1</v>
      </c>
      <c r="P93" s="76">
        <v>0</v>
      </c>
      <c r="Q93" s="76">
        <v>1</v>
      </c>
      <c r="R93" s="76">
        <v>1</v>
      </c>
      <c r="S93" s="76">
        <v>6</v>
      </c>
    </row>
    <row r="94" spans="1:19" x14ac:dyDescent="0.25">
      <c r="A94" s="76" t="s">
        <v>11</v>
      </c>
      <c r="B94" s="76" t="s">
        <v>17</v>
      </c>
      <c r="C94" s="76">
        <v>11002</v>
      </c>
      <c r="D94" s="76" t="s">
        <v>113</v>
      </c>
      <c r="E94" s="76" t="s">
        <v>21</v>
      </c>
      <c r="F94" s="76">
        <v>101</v>
      </c>
      <c r="G94" s="76">
        <v>89</v>
      </c>
      <c r="H94" s="76">
        <v>0</v>
      </c>
      <c r="I94" s="76">
        <v>0</v>
      </c>
      <c r="J94" s="76">
        <v>0</v>
      </c>
      <c r="K94" s="76">
        <v>2</v>
      </c>
      <c r="L94" s="76">
        <v>1</v>
      </c>
      <c r="M94" s="76">
        <v>1</v>
      </c>
      <c r="N94" s="76">
        <v>1</v>
      </c>
      <c r="O94" s="76">
        <v>1</v>
      </c>
      <c r="P94" s="76">
        <v>1</v>
      </c>
      <c r="Q94" s="76">
        <v>0</v>
      </c>
      <c r="R94" s="76">
        <v>1</v>
      </c>
      <c r="S94" s="76">
        <v>8</v>
      </c>
    </row>
    <row r="95" spans="1:19" x14ac:dyDescent="0.25">
      <c r="A95" s="76" t="s">
        <v>11</v>
      </c>
      <c r="B95" s="76" t="s">
        <v>17</v>
      </c>
      <c r="C95" s="76">
        <v>11002</v>
      </c>
      <c r="D95" s="76" t="s">
        <v>113</v>
      </c>
      <c r="E95" s="76" t="s">
        <v>21</v>
      </c>
      <c r="F95" s="76">
        <v>101</v>
      </c>
      <c r="G95" s="76">
        <v>89</v>
      </c>
      <c r="H95" s="76">
        <v>0</v>
      </c>
      <c r="I95" s="76">
        <v>0</v>
      </c>
      <c r="J95" s="76">
        <v>1</v>
      </c>
      <c r="K95" s="76">
        <v>2</v>
      </c>
      <c r="L95" s="76">
        <v>1</v>
      </c>
      <c r="M95" s="76">
        <v>1</v>
      </c>
      <c r="N95" s="76">
        <v>0</v>
      </c>
      <c r="O95" s="76">
        <v>1</v>
      </c>
      <c r="P95" s="76">
        <v>2</v>
      </c>
      <c r="Q95" s="76">
        <v>1</v>
      </c>
      <c r="R95" s="76">
        <v>2</v>
      </c>
      <c r="S95" s="76">
        <v>11</v>
      </c>
    </row>
    <row r="96" spans="1:19" x14ac:dyDescent="0.25">
      <c r="A96" s="76" t="s">
        <v>11</v>
      </c>
      <c r="B96" s="76" t="s">
        <v>17</v>
      </c>
      <c r="C96" s="76">
        <v>11002</v>
      </c>
      <c r="D96" s="76" t="s">
        <v>113</v>
      </c>
      <c r="E96" s="76" t="s">
        <v>21</v>
      </c>
      <c r="F96" s="76">
        <v>101</v>
      </c>
      <c r="G96" s="76">
        <v>89</v>
      </c>
      <c r="H96" s="76">
        <v>0</v>
      </c>
      <c r="I96" s="76">
        <v>0</v>
      </c>
      <c r="J96" s="76">
        <v>1</v>
      </c>
      <c r="K96" s="76">
        <v>2</v>
      </c>
      <c r="L96" s="76">
        <v>0</v>
      </c>
      <c r="M96" s="76">
        <v>1</v>
      </c>
      <c r="N96" s="76">
        <v>0</v>
      </c>
      <c r="O96" s="76">
        <v>1</v>
      </c>
      <c r="P96" s="76">
        <v>2</v>
      </c>
      <c r="Q96" s="76">
        <v>1</v>
      </c>
      <c r="R96" s="76">
        <v>1</v>
      </c>
      <c r="S96" s="76">
        <v>9</v>
      </c>
    </row>
    <row r="97" spans="1:19" x14ac:dyDescent="0.25">
      <c r="A97" s="76" t="s">
        <v>11</v>
      </c>
      <c r="B97" s="76" t="s">
        <v>17</v>
      </c>
      <c r="C97" s="76">
        <v>11002</v>
      </c>
      <c r="D97" s="76" t="s">
        <v>113</v>
      </c>
      <c r="E97" s="76" t="s">
        <v>21</v>
      </c>
      <c r="F97" s="76">
        <v>101</v>
      </c>
      <c r="G97" s="76">
        <v>89</v>
      </c>
      <c r="H97" s="76">
        <v>0</v>
      </c>
      <c r="I97" s="76">
        <v>0</v>
      </c>
      <c r="J97" s="76">
        <v>0</v>
      </c>
      <c r="K97" s="76">
        <v>1</v>
      </c>
      <c r="L97" s="76">
        <v>1</v>
      </c>
      <c r="M97" s="76">
        <v>0</v>
      </c>
      <c r="N97" s="76">
        <v>1</v>
      </c>
      <c r="O97" s="76">
        <v>1</v>
      </c>
      <c r="P97" s="76">
        <v>1</v>
      </c>
      <c r="Q97" s="76">
        <v>1</v>
      </c>
      <c r="R97" s="76">
        <v>0</v>
      </c>
      <c r="S97" s="76">
        <v>6</v>
      </c>
    </row>
    <row r="98" spans="1:19" x14ac:dyDescent="0.25">
      <c r="A98" s="76" t="s">
        <v>11</v>
      </c>
      <c r="B98" s="76" t="s">
        <v>17</v>
      </c>
      <c r="C98" s="76">
        <v>11002</v>
      </c>
      <c r="D98" s="76" t="s">
        <v>113</v>
      </c>
      <c r="E98" s="76" t="s">
        <v>21</v>
      </c>
      <c r="F98" s="76">
        <v>101</v>
      </c>
      <c r="G98" s="76">
        <v>89</v>
      </c>
      <c r="H98" s="76">
        <v>0</v>
      </c>
      <c r="I98" s="76">
        <v>0</v>
      </c>
      <c r="J98" s="76">
        <v>1</v>
      </c>
      <c r="K98" s="76">
        <v>2</v>
      </c>
      <c r="L98" s="76">
        <v>0</v>
      </c>
      <c r="M98" s="76">
        <v>0</v>
      </c>
      <c r="N98" s="76">
        <v>0</v>
      </c>
      <c r="O98" s="76">
        <v>0</v>
      </c>
      <c r="P98" s="76">
        <v>2</v>
      </c>
      <c r="Q98" s="76">
        <v>0</v>
      </c>
      <c r="R98" s="76">
        <v>2</v>
      </c>
      <c r="S98" s="76">
        <v>7</v>
      </c>
    </row>
    <row r="99" spans="1:19" x14ac:dyDescent="0.25">
      <c r="A99" s="76" t="s">
        <v>11</v>
      </c>
      <c r="B99" s="76" t="s">
        <v>17</v>
      </c>
      <c r="C99" s="76">
        <v>11002</v>
      </c>
      <c r="D99" s="76" t="s">
        <v>113</v>
      </c>
      <c r="E99" s="76" t="s">
        <v>21</v>
      </c>
      <c r="F99" s="76">
        <v>101</v>
      </c>
      <c r="G99" s="76">
        <v>89</v>
      </c>
      <c r="H99" s="76">
        <v>0</v>
      </c>
      <c r="I99" s="76">
        <v>0</v>
      </c>
      <c r="J99" s="76">
        <v>0</v>
      </c>
      <c r="K99" s="76">
        <v>2</v>
      </c>
      <c r="L99" s="76">
        <v>1</v>
      </c>
      <c r="M99" s="76">
        <v>0</v>
      </c>
      <c r="N99" s="76">
        <v>1</v>
      </c>
      <c r="O99" s="76">
        <v>0</v>
      </c>
      <c r="P99" s="76">
        <v>0</v>
      </c>
      <c r="Q99" s="76">
        <v>0</v>
      </c>
      <c r="R99" s="76">
        <v>0</v>
      </c>
      <c r="S99" s="76">
        <v>4</v>
      </c>
    </row>
    <row r="100" spans="1:19" x14ac:dyDescent="0.25">
      <c r="A100" s="76" t="s">
        <v>11</v>
      </c>
      <c r="B100" s="76" t="s">
        <v>17</v>
      </c>
      <c r="C100" s="76">
        <v>11002</v>
      </c>
      <c r="D100" s="76" t="s">
        <v>113</v>
      </c>
      <c r="E100" s="76" t="s">
        <v>21</v>
      </c>
      <c r="F100" s="76">
        <v>101</v>
      </c>
      <c r="G100" s="76">
        <v>89</v>
      </c>
      <c r="H100" s="76">
        <v>0</v>
      </c>
      <c r="I100" s="76">
        <v>2</v>
      </c>
      <c r="J100" s="76">
        <v>1</v>
      </c>
      <c r="K100" s="76">
        <v>2</v>
      </c>
      <c r="L100" s="76">
        <v>0</v>
      </c>
      <c r="M100" s="76">
        <v>0</v>
      </c>
      <c r="N100" s="76">
        <v>0</v>
      </c>
      <c r="O100" s="76">
        <v>1</v>
      </c>
      <c r="P100" s="76">
        <v>1</v>
      </c>
      <c r="Q100" s="76">
        <v>1</v>
      </c>
      <c r="R100" s="76">
        <v>2</v>
      </c>
      <c r="S100" s="76">
        <v>10</v>
      </c>
    </row>
    <row r="101" spans="1:19" x14ac:dyDescent="0.25">
      <c r="A101" s="76" t="s">
        <v>11</v>
      </c>
      <c r="B101" s="76" t="s">
        <v>17</v>
      </c>
      <c r="C101" s="76">
        <v>11002</v>
      </c>
      <c r="D101" s="76" t="s">
        <v>113</v>
      </c>
      <c r="E101" s="76" t="s">
        <v>21</v>
      </c>
      <c r="F101" s="76">
        <v>101</v>
      </c>
      <c r="G101" s="76">
        <v>89</v>
      </c>
      <c r="H101" s="76">
        <v>0</v>
      </c>
      <c r="I101" s="76">
        <v>2</v>
      </c>
      <c r="J101" s="76">
        <v>0</v>
      </c>
      <c r="K101" s="76">
        <v>2</v>
      </c>
      <c r="L101" s="76">
        <v>0</v>
      </c>
      <c r="M101" s="76">
        <v>1</v>
      </c>
      <c r="N101" s="76">
        <v>0</v>
      </c>
      <c r="O101" s="76">
        <v>1</v>
      </c>
      <c r="P101" s="76">
        <v>0</v>
      </c>
      <c r="Q101" s="76">
        <v>1</v>
      </c>
      <c r="R101" s="76">
        <v>1</v>
      </c>
      <c r="S101" s="76">
        <v>8</v>
      </c>
    </row>
    <row r="102" spans="1:19" x14ac:dyDescent="0.25">
      <c r="A102" s="76" t="s">
        <v>11</v>
      </c>
      <c r="B102" s="76" t="s">
        <v>17</v>
      </c>
      <c r="C102" s="76">
        <v>11002</v>
      </c>
      <c r="D102" s="76" t="s">
        <v>113</v>
      </c>
      <c r="E102" s="76" t="s">
        <v>21</v>
      </c>
      <c r="F102" s="76">
        <v>101</v>
      </c>
      <c r="G102" s="76">
        <v>89</v>
      </c>
      <c r="H102" s="76">
        <v>0</v>
      </c>
      <c r="I102" s="76">
        <v>1</v>
      </c>
      <c r="J102" s="76">
        <v>1</v>
      </c>
      <c r="K102" s="76">
        <v>2</v>
      </c>
      <c r="L102" s="76">
        <v>2</v>
      </c>
      <c r="M102" s="76">
        <v>0</v>
      </c>
      <c r="N102" s="76">
        <v>0</v>
      </c>
      <c r="O102" s="76">
        <v>1</v>
      </c>
      <c r="P102" s="76">
        <v>1</v>
      </c>
      <c r="Q102" s="76">
        <v>1</v>
      </c>
      <c r="R102" s="76">
        <v>1</v>
      </c>
      <c r="S102" s="76">
        <v>10</v>
      </c>
    </row>
    <row r="103" spans="1:19" x14ac:dyDescent="0.25">
      <c r="A103" s="76" t="s">
        <v>11</v>
      </c>
      <c r="B103" s="76" t="s">
        <v>17</v>
      </c>
      <c r="C103" s="76">
        <v>11002</v>
      </c>
      <c r="D103" s="76" t="s">
        <v>113</v>
      </c>
      <c r="E103" s="76" t="s">
        <v>21</v>
      </c>
      <c r="F103" s="76">
        <v>101</v>
      </c>
      <c r="G103" s="76">
        <v>89</v>
      </c>
      <c r="H103" s="76">
        <v>0</v>
      </c>
      <c r="I103" s="76">
        <v>1</v>
      </c>
      <c r="J103" s="76">
        <v>1</v>
      </c>
      <c r="K103" s="76">
        <v>2</v>
      </c>
      <c r="L103" s="76">
        <v>2</v>
      </c>
      <c r="M103" s="76">
        <v>0</v>
      </c>
      <c r="N103" s="76">
        <v>1</v>
      </c>
      <c r="O103" s="76">
        <v>0</v>
      </c>
      <c r="P103" s="76">
        <v>0</v>
      </c>
      <c r="Q103" s="76">
        <v>0</v>
      </c>
      <c r="R103" s="76">
        <v>1</v>
      </c>
      <c r="S103" s="76">
        <v>8</v>
      </c>
    </row>
    <row r="104" spans="1:19" x14ac:dyDescent="0.25">
      <c r="A104" s="76" t="s">
        <v>11</v>
      </c>
      <c r="B104" s="76" t="s">
        <v>17</v>
      </c>
      <c r="C104" s="76">
        <v>11002</v>
      </c>
      <c r="D104" s="76" t="s">
        <v>113</v>
      </c>
      <c r="E104" s="76" t="s">
        <v>21</v>
      </c>
      <c r="F104" s="76">
        <v>101</v>
      </c>
      <c r="G104" s="76">
        <v>89</v>
      </c>
      <c r="H104" s="76">
        <v>0</v>
      </c>
      <c r="I104" s="76">
        <v>1</v>
      </c>
      <c r="J104" s="76">
        <v>1</v>
      </c>
      <c r="K104" s="76">
        <v>2</v>
      </c>
      <c r="L104" s="76">
        <v>2</v>
      </c>
      <c r="M104" s="76">
        <v>1</v>
      </c>
      <c r="N104" s="76">
        <v>0</v>
      </c>
      <c r="O104" s="76">
        <v>0</v>
      </c>
      <c r="P104" s="76">
        <v>2</v>
      </c>
      <c r="Q104" s="76">
        <v>1</v>
      </c>
      <c r="R104" s="76">
        <v>1</v>
      </c>
      <c r="S104" s="76">
        <v>11</v>
      </c>
    </row>
    <row r="105" spans="1:19" x14ac:dyDescent="0.25">
      <c r="A105" s="76" t="s">
        <v>11</v>
      </c>
      <c r="B105" s="76" t="s">
        <v>17</v>
      </c>
      <c r="C105" s="76">
        <v>11002</v>
      </c>
      <c r="D105" s="76" t="s">
        <v>113</v>
      </c>
      <c r="E105" s="76" t="s">
        <v>21</v>
      </c>
      <c r="F105" s="76">
        <v>101</v>
      </c>
      <c r="G105" s="76">
        <v>89</v>
      </c>
      <c r="H105" s="76">
        <v>0</v>
      </c>
      <c r="I105" s="76">
        <v>1</v>
      </c>
      <c r="J105" s="76">
        <v>0</v>
      </c>
      <c r="K105" s="76">
        <v>2</v>
      </c>
      <c r="L105" s="76">
        <v>2</v>
      </c>
      <c r="M105" s="76">
        <v>1</v>
      </c>
      <c r="N105" s="76">
        <v>1</v>
      </c>
      <c r="O105" s="76">
        <v>1</v>
      </c>
      <c r="P105" s="76">
        <v>1</v>
      </c>
      <c r="Q105" s="76">
        <v>1</v>
      </c>
      <c r="R105" s="76">
        <v>1</v>
      </c>
      <c r="S105" s="76">
        <v>11</v>
      </c>
    </row>
    <row r="106" spans="1:19" x14ac:dyDescent="0.25">
      <c r="A106" s="76" t="s">
        <v>11</v>
      </c>
      <c r="B106" s="76" t="s">
        <v>17</v>
      </c>
      <c r="C106" s="76">
        <v>11002</v>
      </c>
      <c r="D106" s="76" t="s">
        <v>113</v>
      </c>
      <c r="E106" s="76" t="s">
        <v>21</v>
      </c>
      <c r="F106" s="76">
        <v>101</v>
      </c>
      <c r="G106" s="76">
        <v>89</v>
      </c>
      <c r="H106" s="76">
        <v>0</v>
      </c>
      <c r="I106" s="76">
        <v>0</v>
      </c>
      <c r="J106" s="76">
        <v>1</v>
      </c>
      <c r="K106" s="76">
        <v>1</v>
      </c>
      <c r="L106" s="76">
        <v>0</v>
      </c>
      <c r="M106" s="76">
        <v>1</v>
      </c>
      <c r="N106" s="76">
        <v>0</v>
      </c>
      <c r="O106" s="76">
        <v>0</v>
      </c>
      <c r="P106" s="76">
        <v>1</v>
      </c>
      <c r="Q106" s="76">
        <v>0</v>
      </c>
      <c r="R106" s="76">
        <v>2</v>
      </c>
      <c r="S106" s="76">
        <v>6</v>
      </c>
    </row>
    <row r="107" spans="1:19" x14ac:dyDescent="0.25">
      <c r="A107" s="76" t="s">
        <v>11</v>
      </c>
      <c r="B107" s="76" t="s">
        <v>17</v>
      </c>
      <c r="C107" s="76">
        <v>11002</v>
      </c>
      <c r="D107" s="76" t="s">
        <v>113</v>
      </c>
      <c r="E107" s="76" t="s">
        <v>21</v>
      </c>
      <c r="F107" s="76">
        <v>101</v>
      </c>
      <c r="G107" s="76">
        <v>89</v>
      </c>
      <c r="H107" s="76">
        <v>0</v>
      </c>
      <c r="I107" s="76">
        <v>2</v>
      </c>
      <c r="J107" s="76">
        <v>1</v>
      </c>
      <c r="K107" s="76">
        <v>2</v>
      </c>
      <c r="L107" s="76">
        <v>1</v>
      </c>
      <c r="M107" s="76">
        <v>1</v>
      </c>
      <c r="N107" s="76">
        <v>1</v>
      </c>
      <c r="O107" s="76">
        <v>1</v>
      </c>
      <c r="P107" s="76">
        <v>2</v>
      </c>
      <c r="Q107" s="76">
        <v>2</v>
      </c>
      <c r="R107" s="76">
        <v>2</v>
      </c>
      <c r="S107" s="76">
        <v>15</v>
      </c>
    </row>
    <row r="108" spans="1:19" x14ac:dyDescent="0.25">
      <c r="A108" s="76" t="s">
        <v>11</v>
      </c>
      <c r="B108" s="76" t="s">
        <v>17</v>
      </c>
      <c r="C108" s="76">
        <v>11002</v>
      </c>
      <c r="D108" s="76" t="s">
        <v>113</v>
      </c>
      <c r="E108" s="76" t="s">
        <v>21</v>
      </c>
      <c r="F108" s="76">
        <v>101</v>
      </c>
      <c r="G108" s="76">
        <v>89</v>
      </c>
      <c r="H108" s="76">
        <v>0</v>
      </c>
      <c r="I108" s="76">
        <v>0</v>
      </c>
      <c r="J108" s="76">
        <v>0</v>
      </c>
      <c r="K108" s="76">
        <v>2</v>
      </c>
      <c r="L108" s="76">
        <v>2</v>
      </c>
      <c r="M108" s="76">
        <v>1</v>
      </c>
      <c r="N108" s="76">
        <v>0</v>
      </c>
      <c r="O108" s="76">
        <v>0</v>
      </c>
      <c r="P108" s="76">
        <v>2</v>
      </c>
      <c r="Q108" s="76">
        <v>1</v>
      </c>
      <c r="R108" s="76">
        <v>1</v>
      </c>
      <c r="S108" s="76">
        <v>9</v>
      </c>
    </row>
    <row r="109" spans="1:19" x14ac:dyDescent="0.25">
      <c r="A109" s="76" t="s">
        <v>11</v>
      </c>
      <c r="B109" s="76" t="s">
        <v>17</v>
      </c>
      <c r="C109" s="76">
        <v>11002</v>
      </c>
      <c r="D109" s="76" t="s">
        <v>113</v>
      </c>
      <c r="E109" s="76" t="s">
        <v>21</v>
      </c>
      <c r="F109" s="76">
        <v>101</v>
      </c>
      <c r="G109" s="76">
        <v>89</v>
      </c>
      <c r="H109" s="76">
        <v>0</v>
      </c>
      <c r="I109" s="76">
        <v>0</v>
      </c>
      <c r="J109" s="76">
        <v>0</v>
      </c>
      <c r="K109" s="76">
        <v>2</v>
      </c>
      <c r="L109" s="76">
        <v>2</v>
      </c>
      <c r="M109" s="76">
        <v>0</v>
      </c>
      <c r="N109" s="76">
        <v>1</v>
      </c>
      <c r="O109" s="76">
        <v>0</v>
      </c>
      <c r="P109" s="76">
        <v>0</v>
      </c>
      <c r="Q109" s="76">
        <v>0</v>
      </c>
      <c r="R109" s="76">
        <v>1</v>
      </c>
      <c r="S109" s="76">
        <v>6</v>
      </c>
    </row>
    <row r="110" spans="1:19" x14ac:dyDescent="0.25">
      <c r="A110" s="76" t="s">
        <v>11</v>
      </c>
      <c r="B110" s="76" t="s">
        <v>17</v>
      </c>
      <c r="C110" s="76">
        <v>11002</v>
      </c>
      <c r="D110" s="76" t="s">
        <v>113</v>
      </c>
      <c r="E110" s="76" t="s">
        <v>21</v>
      </c>
      <c r="F110" s="76">
        <v>101</v>
      </c>
      <c r="G110" s="76">
        <v>89</v>
      </c>
      <c r="H110" s="76">
        <v>0</v>
      </c>
      <c r="I110" s="76">
        <v>0</v>
      </c>
      <c r="J110" s="76">
        <v>0</v>
      </c>
      <c r="K110" s="76">
        <v>2</v>
      </c>
      <c r="L110" s="76">
        <v>2</v>
      </c>
      <c r="M110" s="76">
        <v>0</v>
      </c>
      <c r="N110" s="76">
        <v>0</v>
      </c>
      <c r="O110" s="76">
        <v>0</v>
      </c>
      <c r="P110" s="76">
        <v>2</v>
      </c>
      <c r="Q110" s="76">
        <v>0</v>
      </c>
      <c r="R110" s="76">
        <v>0</v>
      </c>
      <c r="S110" s="76">
        <v>6</v>
      </c>
    </row>
    <row r="111" spans="1:19" x14ac:dyDescent="0.25">
      <c r="A111" s="76" t="s">
        <v>11</v>
      </c>
      <c r="B111" s="76" t="s">
        <v>17</v>
      </c>
      <c r="C111" s="76">
        <v>11002</v>
      </c>
      <c r="D111" s="76" t="s">
        <v>113</v>
      </c>
      <c r="E111" s="76" t="s">
        <v>21</v>
      </c>
      <c r="F111" s="76">
        <v>101</v>
      </c>
      <c r="G111" s="76">
        <v>89</v>
      </c>
      <c r="H111" s="76">
        <v>0</v>
      </c>
      <c r="I111" s="76">
        <v>0</v>
      </c>
      <c r="J111" s="76">
        <v>0</v>
      </c>
      <c r="K111" s="76">
        <v>2</v>
      </c>
      <c r="L111" s="76">
        <v>1</v>
      </c>
      <c r="M111" s="76">
        <v>0</v>
      </c>
      <c r="N111" s="76">
        <v>1</v>
      </c>
      <c r="O111" s="76">
        <v>0</v>
      </c>
      <c r="P111" s="76">
        <v>0</v>
      </c>
      <c r="Q111" s="76">
        <v>0</v>
      </c>
      <c r="R111" s="76">
        <v>1</v>
      </c>
      <c r="S111" s="76">
        <v>5</v>
      </c>
    </row>
    <row r="112" spans="1:19" x14ac:dyDescent="0.25">
      <c r="A112" s="76" t="s">
        <v>11</v>
      </c>
      <c r="B112" s="76" t="s">
        <v>17</v>
      </c>
      <c r="C112" s="76">
        <v>11002</v>
      </c>
      <c r="D112" s="76" t="s">
        <v>113</v>
      </c>
      <c r="E112" s="76" t="s">
        <v>21</v>
      </c>
      <c r="F112" s="76">
        <v>101</v>
      </c>
      <c r="G112" s="76">
        <v>89</v>
      </c>
      <c r="H112" s="76">
        <v>0</v>
      </c>
      <c r="I112" s="76">
        <v>2</v>
      </c>
      <c r="J112" s="76">
        <v>0</v>
      </c>
      <c r="K112" s="76">
        <v>1</v>
      </c>
      <c r="L112" s="76">
        <v>0</v>
      </c>
      <c r="M112" s="76">
        <v>0</v>
      </c>
      <c r="N112" s="76">
        <v>1</v>
      </c>
      <c r="O112" s="76">
        <v>0</v>
      </c>
      <c r="P112" s="76">
        <v>1</v>
      </c>
      <c r="Q112" s="76">
        <v>0</v>
      </c>
      <c r="R112" s="76">
        <v>0</v>
      </c>
      <c r="S112" s="76">
        <v>5</v>
      </c>
    </row>
    <row r="113" spans="1:19" x14ac:dyDescent="0.25">
      <c r="A113" s="76" t="s">
        <v>11</v>
      </c>
      <c r="B113" s="76" t="s">
        <v>17</v>
      </c>
      <c r="C113" s="76">
        <v>11002</v>
      </c>
      <c r="D113" s="76" t="s">
        <v>113</v>
      </c>
      <c r="E113" s="76" t="s">
        <v>22</v>
      </c>
      <c r="F113" s="76">
        <v>101</v>
      </c>
      <c r="G113" s="76">
        <v>89</v>
      </c>
      <c r="H113" s="76">
        <v>0</v>
      </c>
      <c r="I113" s="76">
        <v>1</v>
      </c>
      <c r="J113" s="76">
        <v>1</v>
      </c>
      <c r="K113" s="76">
        <v>2</v>
      </c>
      <c r="L113" s="76">
        <v>2</v>
      </c>
      <c r="M113" s="76">
        <v>1</v>
      </c>
      <c r="N113" s="76">
        <v>1</v>
      </c>
      <c r="O113" s="76">
        <v>1</v>
      </c>
      <c r="P113" s="76">
        <v>2</v>
      </c>
      <c r="Q113" s="76">
        <v>1</v>
      </c>
      <c r="R113" s="76">
        <v>2</v>
      </c>
      <c r="S113" s="76">
        <v>14</v>
      </c>
    </row>
    <row r="114" spans="1:19" x14ac:dyDescent="0.25">
      <c r="A114" s="76" t="s">
        <v>11</v>
      </c>
      <c r="B114" s="76" t="s">
        <v>17</v>
      </c>
      <c r="C114" s="76">
        <v>11002</v>
      </c>
      <c r="D114" s="76" t="s">
        <v>113</v>
      </c>
      <c r="E114" s="76" t="s">
        <v>22</v>
      </c>
      <c r="F114" s="76">
        <v>101</v>
      </c>
      <c r="G114" s="76">
        <v>89</v>
      </c>
      <c r="H114" s="76">
        <v>0</v>
      </c>
      <c r="I114" s="76">
        <v>0</v>
      </c>
      <c r="J114" s="76">
        <v>0</v>
      </c>
      <c r="K114" s="76">
        <v>2</v>
      </c>
      <c r="L114" s="76">
        <v>0</v>
      </c>
      <c r="M114" s="76">
        <v>0</v>
      </c>
      <c r="N114" s="76">
        <v>0</v>
      </c>
      <c r="O114" s="76">
        <v>1</v>
      </c>
      <c r="P114" s="76">
        <v>0</v>
      </c>
      <c r="Q114" s="76">
        <v>0</v>
      </c>
      <c r="R114" s="76">
        <v>0</v>
      </c>
      <c r="S114" s="76">
        <v>3</v>
      </c>
    </row>
    <row r="115" spans="1:19" x14ac:dyDescent="0.25">
      <c r="A115" s="76" t="s">
        <v>11</v>
      </c>
      <c r="B115" s="76" t="s">
        <v>17</v>
      </c>
      <c r="C115" s="76">
        <v>11002</v>
      </c>
      <c r="D115" s="76" t="s">
        <v>113</v>
      </c>
      <c r="E115" s="76" t="s">
        <v>22</v>
      </c>
      <c r="F115" s="76">
        <v>101</v>
      </c>
      <c r="G115" s="76">
        <v>89</v>
      </c>
      <c r="H115" s="76">
        <v>0</v>
      </c>
      <c r="I115" s="76">
        <v>1</v>
      </c>
      <c r="J115" s="76">
        <v>1</v>
      </c>
      <c r="K115" s="76">
        <v>2</v>
      </c>
      <c r="L115" s="76">
        <v>0</v>
      </c>
      <c r="M115" s="76">
        <v>1</v>
      </c>
      <c r="N115" s="76">
        <v>0</v>
      </c>
      <c r="O115" s="76">
        <v>1</v>
      </c>
      <c r="P115" s="76">
        <v>2</v>
      </c>
      <c r="Q115" s="76">
        <v>0</v>
      </c>
      <c r="R115" s="76">
        <v>1</v>
      </c>
      <c r="S115" s="76">
        <v>9</v>
      </c>
    </row>
    <row r="116" spans="1:19" x14ac:dyDescent="0.25">
      <c r="A116" s="76" t="s">
        <v>11</v>
      </c>
      <c r="B116" s="76" t="s">
        <v>17</v>
      </c>
      <c r="C116" s="76">
        <v>11002</v>
      </c>
      <c r="D116" s="76" t="s">
        <v>113</v>
      </c>
      <c r="E116" s="76" t="s">
        <v>22</v>
      </c>
      <c r="F116" s="76">
        <v>101</v>
      </c>
      <c r="G116" s="76">
        <v>89</v>
      </c>
      <c r="H116" s="76">
        <v>0</v>
      </c>
      <c r="I116" s="76">
        <v>0</v>
      </c>
      <c r="J116" s="76">
        <v>0</v>
      </c>
      <c r="K116" s="76">
        <v>2</v>
      </c>
      <c r="L116" s="76">
        <v>2</v>
      </c>
      <c r="M116" s="76">
        <v>0</v>
      </c>
      <c r="N116" s="76">
        <v>1</v>
      </c>
      <c r="O116" s="76">
        <v>1</v>
      </c>
      <c r="P116" s="76">
        <v>0</v>
      </c>
      <c r="Q116" s="76">
        <v>0</v>
      </c>
      <c r="R116" s="76">
        <v>2</v>
      </c>
      <c r="S116" s="76">
        <v>8</v>
      </c>
    </row>
    <row r="117" spans="1:19" x14ac:dyDescent="0.25">
      <c r="A117" s="76" t="s">
        <v>11</v>
      </c>
      <c r="B117" s="76" t="s">
        <v>17</v>
      </c>
      <c r="C117" s="76">
        <v>11002</v>
      </c>
      <c r="D117" s="76" t="s">
        <v>113</v>
      </c>
      <c r="E117" s="76" t="s">
        <v>22</v>
      </c>
      <c r="F117" s="76">
        <v>101</v>
      </c>
      <c r="G117" s="76">
        <v>89</v>
      </c>
      <c r="H117" s="76">
        <v>0</v>
      </c>
      <c r="I117" s="76">
        <v>1</v>
      </c>
      <c r="J117" s="76">
        <v>1</v>
      </c>
      <c r="K117" s="76">
        <v>2</v>
      </c>
      <c r="L117" s="76">
        <v>0</v>
      </c>
      <c r="M117" s="76">
        <v>0</v>
      </c>
      <c r="N117" s="76">
        <v>1</v>
      </c>
      <c r="O117" s="76">
        <v>0</v>
      </c>
      <c r="P117" s="76">
        <v>0</v>
      </c>
      <c r="Q117" s="76">
        <v>0</v>
      </c>
      <c r="R117" s="76">
        <v>2</v>
      </c>
      <c r="S117" s="76">
        <v>7</v>
      </c>
    </row>
    <row r="118" spans="1:19" x14ac:dyDescent="0.25">
      <c r="A118" s="76" t="s">
        <v>11</v>
      </c>
      <c r="B118" s="76" t="s">
        <v>17</v>
      </c>
      <c r="C118" s="76">
        <v>11002</v>
      </c>
      <c r="D118" s="76" t="s">
        <v>113</v>
      </c>
      <c r="E118" s="76" t="s">
        <v>22</v>
      </c>
      <c r="F118" s="76">
        <v>101</v>
      </c>
      <c r="G118" s="76">
        <v>89</v>
      </c>
      <c r="H118" s="76">
        <v>0</v>
      </c>
      <c r="I118" s="76">
        <v>1</v>
      </c>
      <c r="J118" s="76">
        <v>0</v>
      </c>
      <c r="K118" s="76">
        <v>2</v>
      </c>
      <c r="L118" s="76">
        <v>2</v>
      </c>
      <c r="M118" s="76">
        <v>0</v>
      </c>
      <c r="N118" s="76">
        <v>1</v>
      </c>
      <c r="O118" s="76">
        <v>1</v>
      </c>
      <c r="P118" s="76">
        <v>2</v>
      </c>
      <c r="Q118" s="76">
        <v>1</v>
      </c>
      <c r="R118" s="76">
        <v>2</v>
      </c>
      <c r="S118" s="76">
        <v>12</v>
      </c>
    </row>
    <row r="119" spans="1:19" x14ac:dyDescent="0.25">
      <c r="A119" s="76" t="s">
        <v>11</v>
      </c>
      <c r="B119" s="76" t="s">
        <v>17</v>
      </c>
      <c r="C119" s="76">
        <v>11002</v>
      </c>
      <c r="D119" s="76" t="s">
        <v>113</v>
      </c>
      <c r="E119" s="76" t="s">
        <v>22</v>
      </c>
      <c r="F119" s="76">
        <v>101</v>
      </c>
      <c r="G119" s="76">
        <v>89</v>
      </c>
      <c r="H119" s="76">
        <v>0</v>
      </c>
      <c r="I119" s="76">
        <v>2</v>
      </c>
      <c r="J119" s="76">
        <v>1</v>
      </c>
      <c r="K119" s="76">
        <v>2</v>
      </c>
      <c r="L119" s="76">
        <v>2</v>
      </c>
      <c r="M119" s="76">
        <v>1</v>
      </c>
      <c r="N119" s="76">
        <v>0</v>
      </c>
      <c r="O119" s="76">
        <v>1</v>
      </c>
      <c r="P119" s="76">
        <v>2</v>
      </c>
      <c r="Q119" s="76">
        <v>1</v>
      </c>
      <c r="R119" s="76">
        <v>2</v>
      </c>
      <c r="S119" s="76">
        <v>14</v>
      </c>
    </row>
    <row r="120" spans="1:19" x14ac:dyDescent="0.25">
      <c r="A120" s="76" t="s">
        <v>11</v>
      </c>
      <c r="B120" s="76" t="s">
        <v>17</v>
      </c>
      <c r="C120" s="76">
        <v>11002</v>
      </c>
      <c r="D120" s="76" t="s">
        <v>113</v>
      </c>
      <c r="E120" s="76" t="s">
        <v>22</v>
      </c>
      <c r="F120" s="76">
        <v>101</v>
      </c>
      <c r="G120" s="76">
        <v>89</v>
      </c>
      <c r="H120" s="76">
        <v>0</v>
      </c>
      <c r="I120" s="76">
        <v>1</v>
      </c>
      <c r="J120" s="76">
        <v>1</v>
      </c>
      <c r="K120" s="76">
        <v>2</v>
      </c>
      <c r="L120" s="76">
        <v>1</v>
      </c>
      <c r="M120" s="76">
        <v>0</v>
      </c>
      <c r="N120" s="76">
        <v>1</v>
      </c>
      <c r="O120" s="76">
        <v>1</v>
      </c>
      <c r="P120" s="76">
        <v>1</v>
      </c>
      <c r="Q120" s="76">
        <v>1</v>
      </c>
      <c r="R120" s="76">
        <v>0</v>
      </c>
      <c r="S120" s="76">
        <v>9</v>
      </c>
    </row>
    <row r="121" spans="1:19" x14ac:dyDescent="0.25">
      <c r="A121" s="76" t="s">
        <v>11</v>
      </c>
      <c r="B121" s="76" t="s">
        <v>17</v>
      </c>
      <c r="C121" s="76">
        <v>11002</v>
      </c>
      <c r="D121" s="76" t="s">
        <v>113</v>
      </c>
      <c r="E121" s="76" t="s">
        <v>22</v>
      </c>
      <c r="F121" s="76">
        <v>101</v>
      </c>
      <c r="G121" s="76">
        <v>89</v>
      </c>
      <c r="H121" s="76">
        <v>0</v>
      </c>
      <c r="I121" s="76">
        <v>1</v>
      </c>
      <c r="J121" s="76">
        <v>1</v>
      </c>
      <c r="K121" s="76">
        <v>2</v>
      </c>
      <c r="L121" s="76">
        <v>1</v>
      </c>
      <c r="M121" s="76">
        <v>1</v>
      </c>
      <c r="N121" s="76">
        <v>0</v>
      </c>
      <c r="O121" s="76">
        <v>0</v>
      </c>
      <c r="P121" s="76">
        <v>1</v>
      </c>
      <c r="Q121" s="76">
        <v>1</v>
      </c>
      <c r="R121" s="76">
        <v>1</v>
      </c>
      <c r="S121" s="76">
        <v>9</v>
      </c>
    </row>
    <row r="122" spans="1:19" x14ac:dyDescent="0.25">
      <c r="A122" s="76" t="s">
        <v>11</v>
      </c>
      <c r="B122" s="76" t="s">
        <v>17</v>
      </c>
      <c r="C122" s="76">
        <v>11002</v>
      </c>
      <c r="D122" s="76" t="s">
        <v>113</v>
      </c>
      <c r="E122" s="76" t="s">
        <v>22</v>
      </c>
      <c r="F122" s="76">
        <v>101</v>
      </c>
      <c r="G122" s="76">
        <v>89</v>
      </c>
      <c r="H122" s="76">
        <v>0</v>
      </c>
      <c r="I122" s="76">
        <v>1</v>
      </c>
      <c r="J122" s="76">
        <v>0</v>
      </c>
      <c r="K122" s="76">
        <v>2</v>
      </c>
      <c r="L122" s="76">
        <v>1</v>
      </c>
      <c r="M122" s="76">
        <v>0</v>
      </c>
      <c r="N122" s="76">
        <v>1</v>
      </c>
      <c r="O122" s="76">
        <v>1</v>
      </c>
      <c r="P122" s="76">
        <v>1</v>
      </c>
      <c r="Q122" s="76">
        <v>0</v>
      </c>
      <c r="R122" s="76">
        <v>2</v>
      </c>
      <c r="S122" s="76">
        <v>9</v>
      </c>
    </row>
    <row r="123" spans="1:19" x14ac:dyDescent="0.25">
      <c r="A123" s="76" t="s">
        <v>11</v>
      </c>
      <c r="B123" s="76" t="s">
        <v>17</v>
      </c>
      <c r="C123" s="76">
        <v>11002</v>
      </c>
      <c r="D123" s="76" t="s">
        <v>113</v>
      </c>
      <c r="E123" s="76" t="s">
        <v>22</v>
      </c>
      <c r="F123" s="76">
        <v>101</v>
      </c>
      <c r="G123" s="76">
        <v>89</v>
      </c>
      <c r="H123" s="76">
        <v>0</v>
      </c>
      <c r="I123" s="76">
        <v>2</v>
      </c>
      <c r="J123" s="76">
        <v>0</v>
      </c>
      <c r="K123" s="76">
        <v>2</v>
      </c>
      <c r="L123" s="76">
        <v>2</v>
      </c>
      <c r="M123" s="76">
        <v>1</v>
      </c>
      <c r="N123" s="76">
        <v>1</v>
      </c>
      <c r="O123" s="76">
        <v>1</v>
      </c>
      <c r="P123" s="76">
        <v>2</v>
      </c>
      <c r="Q123" s="76">
        <v>1</v>
      </c>
      <c r="R123" s="76">
        <v>2</v>
      </c>
      <c r="S123" s="76">
        <v>14</v>
      </c>
    </row>
    <row r="124" spans="1:19" x14ac:dyDescent="0.25">
      <c r="A124" s="76" t="s">
        <v>11</v>
      </c>
      <c r="B124" s="76" t="s">
        <v>17</v>
      </c>
      <c r="C124" s="76">
        <v>11002</v>
      </c>
      <c r="D124" s="76" t="s">
        <v>113</v>
      </c>
      <c r="E124" s="76" t="s">
        <v>22</v>
      </c>
      <c r="F124" s="76">
        <v>101</v>
      </c>
      <c r="G124" s="76">
        <v>89</v>
      </c>
      <c r="H124" s="76">
        <v>0</v>
      </c>
      <c r="I124" s="76">
        <v>1</v>
      </c>
      <c r="J124" s="76">
        <v>0</v>
      </c>
      <c r="K124" s="76">
        <v>2</v>
      </c>
      <c r="L124" s="76">
        <v>1</v>
      </c>
      <c r="M124" s="76">
        <v>1</v>
      </c>
      <c r="N124" s="76">
        <v>1</v>
      </c>
      <c r="O124" s="76">
        <v>1</v>
      </c>
      <c r="P124" s="76">
        <v>0</v>
      </c>
      <c r="Q124" s="76">
        <v>1</v>
      </c>
      <c r="R124" s="76">
        <v>1</v>
      </c>
      <c r="S124" s="76">
        <v>9</v>
      </c>
    </row>
    <row r="125" spans="1:19" x14ac:dyDescent="0.25">
      <c r="A125" s="76" t="s">
        <v>11</v>
      </c>
      <c r="B125" s="76" t="s">
        <v>17</v>
      </c>
      <c r="C125" s="76">
        <v>11002</v>
      </c>
      <c r="D125" s="76" t="s">
        <v>113</v>
      </c>
      <c r="E125" s="76" t="s">
        <v>22</v>
      </c>
      <c r="F125" s="76">
        <v>101</v>
      </c>
      <c r="G125" s="76">
        <v>89</v>
      </c>
      <c r="H125" s="76">
        <v>0</v>
      </c>
      <c r="I125" s="76">
        <v>1</v>
      </c>
      <c r="J125" s="76">
        <v>1</v>
      </c>
      <c r="K125" s="76">
        <v>2</v>
      </c>
      <c r="L125" s="76">
        <v>2</v>
      </c>
      <c r="M125" s="76">
        <v>1</v>
      </c>
      <c r="N125" s="76">
        <v>1</v>
      </c>
      <c r="O125" s="76">
        <v>1</v>
      </c>
      <c r="P125" s="76">
        <v>1</v>
      </c>
      <c r="Q125" s="76">
        <v>1</v>
      </c>
      <c r="R125" s="76">
        <v>1</v>
      </c>
      <c r="S125" s="76">
        <v>12</v>
      </c>
    </row>
    <row r="126" spans="1:19" x14ac:dyDescent="0.25">
      <c r="A126" s="76" t="s">
        <v>11</v>
      </c>
      <c r="B126" s="76" t="s">
        <v>17</v>
      </c>
      <c r="C126" s="76">
        <v>11002</v>
      </c>
      <c r="D126" s="76" t="s">
        <v>113</v>
      </c>
      <c r="E126" s="76" t="s">
        <v>22</v>
      </c>
      <c r="F126" s="76">
        <v>101</v>
      </c>
      <c r="G126" s="76">
        <v>89</v>
      </c>
      <c r="H126" s="76">
        <v>0</v>
      </c>
      <c r="I126" s="76">
        <v>2</v>
      </c>
      <c r="J126" s="76">
        <v>0</v>
      </c>
      <c r="K126" s="76">
        <v>2</v>
      </c>
      <c r="L126" s="76">
        <v>0</v>
      </c>
      <c r="M126" s="76">
        <v>0</v>
      </c>
      <c r="N126" s="76">
        <v>0</v>
      </c>
      <c r="O126" s="76">
        <v>0</v>
      </c>
      <c r="P126" s="76">
        <v>0</v>
      </c>
      <c r="Q126" s="76">
        <v>0</v>
      </c>
      <c r="R126" s="76">
        <v>0</v>
      </c>
      <c r="S126" s="76">
        <v>4</v>
      </c>
    </row>
    <row r="127" spans="1:19" x14ac:dyDescent="0.25">
      <c r="A127" s="76" t="s">
        <v>11</v>
      </c>
      <c r="B127" s="76" t="s">
        <v>17</v>
      </c>
      <c r="C127" s="76">
        <v>11002</v>
      </c>
      <c r="D127" s="76" t="s">
        <v>113</v>
      </c>
      <c r="E127" s="76" t="s">
        <v>22</v>
      </c>
      <c r="F127" s="76">
        <v>101</v>
      </c>
      <c r="G127" s="76">
        <v>89</v>
      </c>
      <c r="H127" s="76">
        <v>0</v>
      </c>
      <c r="I127" s="76">
        <v>0</v>
      </c>
      <c r="J127" s="76">
        <v>0</v>
      </c>
      <c r="K127" s="76">
        <v>2</v>
      </c>
      <c r="L127" s="76">
        <v>2</v>
      </c>
      <c r="M127" s="76">
        <v>1</v>
      </c>
      <c r="N127" s="76">
        <v>0</v>
      </c>
      <c r="O127" s="76">
        <v>0</v>
      </c>
      <c r="P127" s="76">
        <v>0</v>
      </c>
      <c r="Q127" s="76">
        <v>0</v>
      </c>
      <c r="R127" s="76">
        <v>1</v>
      </c>
      <c r="S127" s="76">
        <v>6</v>
      </c>
    </row>
    <row r="128" spans="1:19" x14ac:dyDescent="0.25">
      <c r="A128" s="76" t="s">
        <v>11</v>
      </c>
      <c r="B128" s="76" t="s">
        <v>17</v>
      </c>
      <c r="C128" s="76">
        <v>11002</v>
      </c>
      <c r="D128" s="76" t="s">
        <v>113</v>
      </c>
      <c r="E128" s="76" t="s">
        <v>22</v>
      </c>
      <c r="F128" s="76">
        <v>101</v>
      </c>
      <c r="G128" s="76">
        <v>89</v>
      </c>
      <c r="H128" s="76">
        <v>0</v>
      </c>
      <c r="I128" s="76">
        <v>1</v>
      </c>
      <c r="J128" s="76">
        <v>0</v>
      </c>
      <c r="K128" s="76">
        <v>2</v>
      </c>
      <c r="L128" s="76">
        <v>2</v>
      </c>
      <c r="M128" s="76">
        <v>0</v>
      </c>
      <c r="N128" s="76">
        <v>1</v>
      </c>
      <c r="O128" s="76">
        <v>1</v>
      </c>
      <c r="P128" s="76">
        <v>0</v>
      </c>
      <c r="Q128" s="76">
        <v>0</v>
      </c>
      <c r="R128" s="76">
        <v>0</v>
      </c>
      <c r="S128" s="76">
        <v>7</v>
      </c>
    </row>
    <row r="129" spans="1:19" x14ac:dyDescent="0.25">
      <c r="A129" s="76" t="s">
        <v>11</v>
      </c>
      <c r="B129" s="76" t="s">
        <v>17</v>
      </c>
      <c r="C129" s="76">
        <v>11002</v>
      </c>
      <c r="D129" s="76" t="s">
        <v>113</v>
      </c>
      <c r="E129" s="76" t="s">
        <v>22</v>
      </c>
      <c r="F129" s="76">
        <v>101</v>
      </c>
      <c r="G129" s="76">
        <v>89</v>
      </c>
      <c r="H129" s="76">
        <v>0</v>
      </c>
      <c r="I129" s="76">
        <v>2</v>
      </c>
      <c r="J129" s="76">
        <v>0</v>
      </c>
      <c r="K129" s="76">
        <v>2</v>
      </c>
      <c r="L129" s="76">
        <v>2</v>
      </c>
      <c r="M129" s="76">
        <v>1</v>
      </c>
      <c r="N129" s="76">
        <v>0</v>
      </c>
      <c r="O129" s="76">
        <v>0</v>
      </c>
      <c r="P129" s="76">
        <v>1</v>
      </c>
      <c r="Q129" s="76">
        <v>1</v>
      </c>
      <c r="R129" s="76">
        <v>1</v>
      </c>
      <c r="S129" s="76">
        <v>10</v>
      </c>
    </row>
    <row r="130" spans="1:19" x14ac:dyDescent="0.25">
      <c r="A130" s="76" t="s">
        <v>11</v>
      </c>
      <c r="B130" s="76" t="s">
        <v>17</v>
      </c>
      <c r="C130" s="76">
        <v>11002</v>
      </c>
      <c r="D130" s="76" t="s">
        <v>113</v>
      </c>
      <c r="E130" s="76" t="s">
        <v>22</v>
      </c>
      <c r="F130" s="76">
        <v>101</v>
      </c>
      <c r="G130" s="76">
        <v>89</v>
      </c>
      <c r="H130" s="76">
        <v>0</v>
      </c>
      <c r="I130" s="76">
        <v>1</v>
      </c>
      <c r="J130" s="76">
        <v>1</v>
      </c>
      <c r="K130" s="76">
        <v>2</v>
      </c>
      <c r="L130" s="76">
        <v>2</v>
      </c>
      <c r="M130" s="76">
        <v>0</v>
      </c>
      <c r="N130" s="76">
        <v>0</v>
      </c>
      <c r="O130" s="76">
        <v>1</v>
      </c>
      <c r="P130" s="76">
        <v>1</v>
      </c>
      <c r="Q130" s="76">
        <v>1</v>
      </c>
      <c r="R130" s="76">
        <v>2</v>
      </c>
      <c r="S130" s="76">
        <v>11</v>
      </c>
    </row>
    <row r="131" spans="1:19" x14ac:dyDescent="0.25">
      <c r="A131" s="76" t="s">
        <v>11</v>
      </c>
      <c r="B131" s="76" t="s">
        <v>17</v>
      </c>
      <c r="C131" s="76">
        <v>11002</v>
      </c>
      <c r="D131" s="76" t="s">
        <v>113</v>
      </c>
      <c r="E131" s="76" t="s">
        <v>22</v>
      </c>
      <c r="F131" s="76">
        <v>101</v>
      </c>
      <c r="G131" s="76">
        <v>89</v>
      </c>
      <c r="H131" s="76">
        <v>0</v>
      </c>
      <c r="I131" s="76">
        <v>1</v>
      </c>
      <c r="J131" s="76">
        <v>0</v>
      </c>
      <c r="K131" s="76">
        <v>2</v>
      </c>
      <c r="L131" s="76">
        <v>1</v>
      </c>
      <c r="M131" s="76">
        <v>1</v>
      </c>
      <c r="N131" s="76">
        <v>0</v>
      </c>
      <c r="O131" s="76">
        <v>1</v>
      </c>
      <c r="P131" s="76">
        <v>2</v>
      </c>
      <c r="Q131" s="76">
        <v>0</v>
      </c>
      <c r="R131" s="76">
        <v>2</v>
      </c>
      <c r="S131" s="76">
        <v>10</v>
      </c>
    </row>
    <row r="132" spans="1:19" x14ac:dyDescent="0.25">
      <c r="A132" s="76" t="s">
        <v>11</v>
      </c>
      <c r="B132" s="76" t="s">
        <v>17</v>
      </c>
      <c r="C132" s="76">
        <v>11002</v>
      </c>
      <c r="D132" s="76" t="s">
        <v>113</v>
      </c>
      <c r="E132" s="76" t="s">
        <v>22</v>
      </c>
      <c r="F132" s="76">
        <v>101</v>
      </c>
      <c r="G132" s="76">
        <v>89</v>
      </c>
      <c r="H132" s="76">
        <v>0</v>
      </c>
      <c r="I132" s="76">
        <v>1</v>
      </c>
      <c r="J132" s="76">
        <v>0</v>
      </c>
      <c r="K132" s="76">
        <v>2</v>
      </c>
      <c r="L132" s="76">
        <v>2</v>
      </c>
      <c r="M132" s="76">
        <v>0</v>
      </c>
      <c r="N132" s="76">
        <v>1</v>
      </c>
      <c r="O132" s="76">
        <v>0</v>
      </c>
      <c r="P132" s="76">
        <v>2</v>
      </c>
      <c r="Q132" s="76">
        <v>1</v>
      </c>
      <c r="R132" s="76">
        <v>1</v>
      </c>
      <c r="S132" s="76">
        <v>10</v>
      </c>
    </row>
    <row r="133" spans="1:19" x14ac:dyDescent="0.25">
      <c r="A133" s="76" t="s">
        <v>11</v>
      </c>
      <c r="B133" s="76" t="s">
        <v>17</v>
      </c>
      <c r="C133" s="76">
        <v>11002</v>
      </c>
      <c r="D133" s="76" t="s">
        <v>113</v>
      </c>
      <c r="E133" s="76" t="s">
        <v>22</v>
      </c>
      <c r="F133" s="76">
        <v>101</v>
      </c>
      <c r="G133" s="76">
        <v>89</v>
      </c>
      <c r="H133" s="76">
        <v>0</v>
      </c>
      <c r="I133" s="76">
        <v>1</v>
      </c>
      <c r="J133" s="76">
        <v>1</v>
      </c>
      <c r="K133" s="76">
        <v>2</v>
      </c>
      <c r="L133" s="76">
        <v>2</v>
      </c>
      <c r="M133" s="76">
        <v>1</v>
      </c>
      <c r="N133" s="76">
        <v>1</v>
      </c>
      <c r="O133" s="76">
        <v>1</v>
      </c>
      <c r="P133" s="76">
        <v>2</v>
      </c>
      <c r="Q133" s="76">
        <v>2</v>
      </c>
      <c r="R133" s="76">
        <v>2</v>
      </c>
      <c r="S133" s="76">
        <v>15</v>
      </c>
    </row>
    <row r="134" spans="1:19" x14ac:dyDescent="0.25">
      <c r="A134" s="76" t="s">
        <v>11</v>
      </c>
      <c r="B134" s="76" t="s">
        <v>17</v>
      </c>
      <c r="C134" s="76">
        <v>11002</v>
      </c>
      <c r="D134" s="76" t="s">
        <v>113</v>
      </c>
      <c r="E134" s="76" t="s">
        <v>22</v>
      </c>
      <c r="F134" s="76">
        <v>101</v>
      </c>
      <c r="G134" s="76">
        <v>89</v>
      </c>
      <c r="H134" s="76">
        <v>0</v>
      </c>
      <c r="I134" s="76">
        <v>1</v>
      </c>
      <c r="J134" s="76">
        <v>1</v>
      </c>
      <c r="K134" s="76">
        <v>2</v>
      </c>
      <c r="L134" s="76">
        <v>1</v>
      </c>
      <c r="M134" s="76">
        <v>0</v>
      </c>
      <c r="N134" s="76">
        <v>1</v>
      </c>
      <c r="O134" s="76">
        <v>1</v>
      </c>
      <c r="P134" s="76">
        <v>1</v>
      </c>
      <c r="Q134" s="76">
        <v>1</v>
      </c>
      <c r="R134" s="76">
        <v>1</v>
      </c>
      <c r="S134" s="76">
        <v>10</v>
      </c>
    </row>
    <row r="135" spans="1:19" x14ac:dyDescent="0.25">
      <c r="A135" s="76" t="s">
        <v>11</v>
      </c>
      <c r="B135" s="76" t="s">
        <v>17</v>
      </c>
      <c r="C135" s="76">
        <v>11002</v>
      </c>
      <c r="D135" s="76" t="s">
        <v>113</v>
      </c>
      <c r="E135" s="76" t="s">
        <v>22</v>
      </c>
      <c r="F135" s="76">
        <v>101</v>
      </c>
      <c r="G135" s="76">
        <v>89</v>
      </c>
      <c r="H135" s="76">
        <v>0</v>
      </c>
      <c r="I135" s="76">
        <v>0</v>
      </c>
      <c r="J135" s="76">
        <v>0</v>
      </c>
      <c r="K135" s="76">
        <v>2</v>
      </c>
      <c r="L135" s="76">
        <v>1</v>
      </c>
      <c r="M135" s="76">
        <v>1</v>
      </c>
      <c r="N135" s="76">
        <v>0</v>
      </c>
      <c r="O135" s="76">
        <v>1</v>
      </c>
      <c r="P135" s="76">
        <v>2</v>
      </c>
      <c r="Q135" s="76">
        <v>1</v>
      </c>
      <c r="R135" s="76">
        <v>1</v>
      </c>
      <c r="S135" s="76">
        <v>9</v>
      </c>
    </row>
    <row r="136" spans="1:19" x14ac:dyDescent="0.25">
      <c r="A136" s="76" t="s">
        <v>11</v>
      </c>
      <c r="B136" s="76" t="s">
        <v>17</v>
      </c>
      <c r="C136" s="76">
        <v>11002</v>
      </c>
      <c r="D136" s="76" t="s">
        <v>113</v>
      </c>
      <c r="E136" s="76" t="s">
        <v>22</v>
      </c>
      <c r="F136" s="76">
        <v>101</v>
      </c>
      <c r="G136" s="76">
        <v>89</v>
      </c>
      <c r="H136" s="76">
        <v>0</v>
      </c>
      <c r="I136" s="76">
        <v>0</v>
      </c>
      <c r="J136" s="76">
        <v>0</v>
      </c>
      <c r="K136" s="76">
        <v>2</v>
      </c>
      <c r="L136" s="76">
        <v>0</v>
      </c>
      <c r="M136" s="76">
        <v>0</v>
      </c>
      <c r="N136" s="76">
        <v>1</v>
      </c>
      <c r="O136" s="76">
        <v>1</v>
      </c>
      <c r="P136" s="76">
        <v>1</v>
      </c>
      <c r="Q136" s="76">
        <v>0</v>
      </c>
      <c r="R136" s="76">
        <v>2</v>
      </c>
      <c r="S136" s="76">
        <v>7</v>
      </c>
    </row>
    <row r="137" spans="1:19" x14ac:dyDescent="0.25">
      <c r="A137" s="76" t="s">
        <v>11</v>
      </c>
      <c r="B137" s="76" t="s">
        <v>17</v>
      </c>
      <c r="C137" s="76">
        <v>11002</v>
      </c>
      <c r="D137" s="76" t="s">
        <v>113</v>
      </c>
      <c r="E137" s="76" t="s">
        <v>22</v>
      </c>
      <c r="F137" s="76">
        <v>101</v>
      </c>
      <c r="G137" s="76">
        <v>89</v>
      </c>
      <c r="H137" s="76">
        <v>0</v>
      </c>
      <c r="I137" s="76">
        <v>0</v>
      </c>
      <c r="J137" s="76">
        <v>0</v>
      </c>
      <c r="K137" s="76">
        <v>2</v>
      </c>
      <c r="L137" s="76">
        <v>1</v>
      </c>
      <c r="M137" s="76">
        <v>1</v>
      </c>
      <c r="N137" s="76">
        <v>1</v>
      </c>
      <c r="O137" s="76">
        <v>1</v>
      </c>
      <c r="P137" s="76">
        <v>1</v>
      </c>
      <c r="Q137" s="76">
        <v>1</v>
      </c>
      <c r="R137" s="76">
        <v>2</v>
      </c>
      <c r="S137" s="76">
        <v>10</v>
      </c>
    </row>
    <row r="138" spans="1:19" x14ac:dyDescent="0.25">
      <c r="A138" s="76" t="s">
        <v>11</v>
      </c>
      <c r="B138" s="76" t="s">
        <v>23</v>
      </c>
      <c r="C138" s="76">
        <v>11351</v>
      </c>
      <c r="D138" s="76" t="s">
        <v>114</v>
      </c>
      <c r="E138" s="76" t="s">
        <v>15</v>
      </c>
      <c r="F138" s="76">
        <v>38</v>
      </c>
      <c r="G138" s="76">
        <v>35</v>
      </c>
      <c r="H138" s="76">
        <v>1</v>
      </c>
      <c r="I138" s="76">
        <v>2</v>
      </c>
      <c r="J138" s="76">
        <v>1</v>
      </c>
      <c r="K138" s="76">
        <v>2</v>
      </c>
      <c r="L138" s="76">
        <v>2</v>
      </c>
      <c r="M138" s="76">
        <v>1</v>
      </c>
      <c r="N138" s="76">
        <v>1</v>
      </c>
      <c r="O138" s="76">
        <v>2</v>
      </c>
      <c r="P138" s="76">
        <v>2</v>
      </c>
      <c r="Q138" s="76">
        <v>2</v>
      </c>
      <c r="R138" s="76">
        <v>2</v>
      </c>
      <c r="S138" s="76">
        <v>18</v>
      </c>
    </row>
    <row r="139" spans="1:19" x14ac:dyDescent="0.25">
      <c r="A139" s="76" t="s">
        <v>11</v>
      </c>
      <c r="B139" s="76" t="s">
        <v>23</v>
      </c>
      <c r="C139" s="76">
        <v>11351</v>
      </c>
      <c r="D139" s="76" t="s">
        <v>114</v>
      </c>
      <c r="E139" s="76" t="s">
        <v>15</v>
      </c>
      <c r="F139" s="76">
        <v>38</v>
      </c>
      <c r="G139" s="76">
        <v>35</v>
      </c>
      <c r="H139" s="76">
        <v>0</v>
      </c>
      <c r="I139" s="76">
        <v>2</v>
      </c>
      <c r="J139" s="76">
        <v>1</v>
      </c>
      <c r="K139" s="76">
        <v>2</v>
      </c>
      <c r="L139" s="76">
        <v>1</v>
      </c>
      <c r="M139" s="76">
        <v>1</v>
      </c>
      <c r="N139" s="76">
        <v>1</v>
      </c>
      <c r="O139" s="76">
        <v>0</v>
      </c>
      <c r="P139" s="76">
        <v>0</v>
      </c>
      <c r="Q139" s="76">
        <v>2</v>
      </c>
      <c r="R139" s="76">
        <v>1</v>
      </c>
      <c r="S139" s="76">
        <v>11</v>
      </c>
    </row>
    <row r="140" spans="1:19" x14ac:dyDescent="0.25">
      <c r="A140" s="76" t="s">
        <v>11</v>
      </c>
      <c r="B140" s="76" t="s">
        <v>23</v>
      </c>
      <c r="C140" s="76">
        <v>11351</v>
      </c>
      <c r="D140" s="76" t="s">
        <v>114</v>
      </c>
      <c r="E140" s="76" t="s">
        <v>15</v>
      </c>
      <c r="F140" s="76">
        <v>38</v>
      </c>
      <c r="G140" s="76">
        <v>35</v>
      </c>
      <c r="H140" s="76">
        <v>1</v>
      </c>
      <c r="I140" s="76">
        <v>2</v>
      </c>
      <c r="J140" s="76">
        <v>0</v>
      </c>
      <c r="K140" s="76">
        <v>2</v>
      </c>
      <c r="L140" s="76">
        <v>0</v>
      </c>
      <c r="M140" s="76">
        <v>0</v>
      </c>
      <c r="N140" s="76">
        <v>0</v>
      </c>
      <c r="O140" s="76">
        <v>2</v>
      </c>
      <c r="P140" s="76">
        <v>1</v>
      </c>
      <c r="Q140" s="76">
        <v>2</v>
      </c>
      <c r="R140" s="76">
        <v>2</v>
      </c>
      <c r="S140" s="76">
        <v>12</v>
      </c>
    </row>
    <row r="141" spans="1:19" x14ac:dyDescent="0.25">
      <c r="A141" s="76" t="s">
        <v>11</v>
      </c>
      <c r="B141" s="76" t="s">
        <v>23</v>
      </c>
      <c r="C141" s="76">
        <v>11351</v>
      </c>
      <c r="D141" s="76" t="s">
        <v>114</v>
      </c>
      <c r="E141" s="76" t="s">
        <v>15</v>
      </c>
      <c r="F141" s="76">
        <v>38</v>
      </c>
      <c r="G141" s="76">
        <v>35</v>
      </c>
      <c r="H141" s="76">
        <v>0</v>
      </c>
      <c r="I141" s="76">
        <v>0</v>
      </c>
      <c r="J141" s="76">
        <v>0</v>
      </c>
      <c r="K141" s="76">
        <v>2</v>
      </c>
      <c r="L141" s="76">
        <v>1</v>
      </c>
      <c r="M141" s="76">
        <v>0</v>
      </c>
      <c r="N141" s="76">
        <v>0</v>
      </c>
      <c r="O141" s="76">
        <v>1</v>
      </c>
      <c r="P141" s="76">
        <v>1</v>
      </c>
      <c r="Q141" s="76">
        <v>2</v>
      </c>
      <c r="R141" s="76">
        <v>2</v>
      </c>
      <c r="S141" s="76">
        <v>9</v>
      </c>
    </row>
    <row r="142" spans="1:19" x14ac:dyDescent="0.25">
      <c r="A142" s="76" t="s">
        <v>11</v>
      </c>
      <c r="B142" s="76" t="s">
        <v>23</v>
      </c>
      <c r="C142" s="76">
        <v>11351</v>
      </c>
      <c r="D142" s="76" t="s">
        <v>114</v>
      </c>
      <c r="E142" s="76" t="s">
        <v>15</v>
      </c>
      <c r="F142" s="76">
        <v>38</v>
      </c>
      <c r="G142" s="76">
        <v>35</v>
      </c>
      <c r="H142" s="76">
        <v>1</v>
      </c>
      <c r="I142" s="76">
        <v>2</v>
      </c>
      <c r="J142" s="76">
        <v>1</v>
      </c>
      <c r="K142" s="76">
        <v>2</v>
      </c>
      <c r="L142" s="76">
        <v>2</v>
      </c>
      <c r="M142" s="76">
        <v>1</v>
      </c>
      <c r="N142" s="76">
        <v>0</v>
      </c>
      <c r="O142" s="76">
        <v>2</v>
      </c>
      <c r="P142" s="76">
        <v>2</v>
      </c>
      <c r="Q142" s="76">
        <v>2</v>
      </c>
      <c r="R142" s="76">
        <v>1</v>
      </c>
      <c r="S142" s="76">
        <v>16</v>
      </c>
    </row>
    <row r="143" spans="1:19" x14ac:dyDescent="0.25">
      <c r="A143" s="76" t="s">
        <v>11</v>
      </c>
      <c r="B143" s="76" t="s">
        <v>23</v>
      </c>
      <c r="C143" s="76">
        <v>11351</v>
      </c>
      <c r="D143" s="76" t="s">
        <v>114</v>
      </c>
      <c r="E143" s="76" t="s">
        <v>15</v>
      </c>
      <c r="F143" s="76">
        <v>38</v>
      </c>
      <c r="G143" s="76">
        <v>35</v>
      </c>
      <c r="H143" s="76">
        <v>0</v>
      </c>
      <c r="I143" s="76">
        <v>2</v>
      </c>
      <c r="J143" s="76">
        <v>1</v>
      </c>
      <c r="K143" s="76">
        <v>2</v>
      </c>
      <c r="L143" s="76">
        <v>0</v>
      </c>
      <c r="M143" s="76">
        <v>1</v>
      </c>
      <c r="N143" s="76">
        <v>1</v>
      </c>
      <c r="O143" s="76">
        <v>2</v>
      </c>
      <c r="P143" s="76">
        <v>1</v>
      </c>
      <c r="Q143" s="76">
        <v>2</v>
      </c>
      <c r="R143" s="76">
        <v>1</v>
      </c>
      <c r="S143" s="76">
        <v>13</v>
      </c>
    </row>
    <row r="144" spans="1:19" x14ac:dyDescent="0.25">
      <c r="A144" s="76" t="s">
        <v>11</v>
      </c>
      <c r="B144" s="76" t="s">
        <v>23</v>
      </c>
      <c r="C144" s="76">
        <v>11351</v>
      </c>
      <c r="D144" s="76" t="s">
        <v>114</v>
      </c>
      <c r="E144" s="76" t="s">
        <v>15</v>
      </c>
      <c r="F144" s="76">
        <v>38</v>
      </c>
      <c r="G144" s="76">
        <v>35</v>
      </c>
      <c r="H144" s="76">
        <v>0</v>
      </c>
      <c r="I144" s="76">
        <v>1</v>
      </c>
      <c r="J144" s="76">
        <v>1</v>
      </c>
      <c r="K144" s="76">
        <v>2</v>
      </c>
      <c r="L144" s="76">
        <v>2</v>
      </c>
      <c r="M144" s="76">
        <v>0</v>
      </c>
      <c r="N144" s="76">
        <v>0</v>
      </c>
      <c r="O144" s="76">
        <v>2</v>
      </c>
      <c r="P144" s="76">
        <v>2</v>
      </c>
      <c r="Q144" s="76">
        <v>2</v>
      </c>
      <c r="R144" s="76">
        <v>2</v>
      </c>
      <c r="S144" s="76">
        <v>14</v>
      </c>
    </row>
    <row r="145" spans="1:19" x14ac:dyDescent="0.25">
      <c r="A145" s="76" t="s">
        <v>11</v>
      </c>
      <c r="B145" s="76" t="s">
        <v>23</v>
      </c>
      <c r="C145" s="76">
        <v>11351</v>
      </c>
      <c r="D145" s="76" t="s">
        <v>114</v>
      </c>
      <c r="E145" s="76" t="s">
        <v>15</v>
      </c>
      <c r="F145" s="76">
        <v>38</v>
      </c>
      <c r="G145" s="76">
        <v>35</v>
      </c>
      <c r="H145" s="76">
        <v>1</v>
      </c>
      <c r="I145" s="76">
        <v>0</v>
      </c>
      <c r="J145" s="76">
        <v>1</v>
      </c>
      <c r="K145" s="76">
        <v>2</v>
      </c>
      <c r="L145" s="76">
        <v>1</v>
      </c>
      <c r="M145" s="76">
        <v>1</v>
      </c>
      <c r="N145" s="76">
        <v>1</v>
      </c>
      <c r="O145" s="76">
        <v>2</v>
      </c>
      <c r="P145" s="76">
        <v>2</v>
      </c>
      <c r="Q145" s="76">
        <v>1</v>
      </c>
      <c r="R145" s="76">
        <v>1</v>
      </c>
      <c r="S145" s="76">
        <v>13</v>
      </c>
    </row>
    <row r="146" spans="1:19" x14ac:dyDescent="0.25">
      <c r="A146" s="76" t="s">
        <v>11</v>
      </c>
      <c r="B146" s="76" t="s">
        <v>23</v>
      </c>
      <c r="C146" s="76">
        <v>11351</v>
      </c>
      <c r="D146" s="76" t="s">
        <v>114</v>
      </c>
      <c r="E146" s="76" t="s">
        <v>15</v>
      </c>
      <c r="F146" s="76">
        <v>38</v>
      </c>
      <c r="G146" s="76">
        <v>35</v>
      </c>
      <c r="H146" s="76">
        <v>1</v>
      </c>
      <c r="I146" s="76">
        <v>2</v>
      </c>
      <c r="J146" s="76">
        <v>0</v>
      </c>
      <c r="K146" s="76">
        <v>2</v>
      </c>
      <c r="L146" s="76">
        <v>1</v>
      </c>
      <c r="M146" s="76">
        <v>1</v>
      </c>
      <c r="N146" s="76">
        <v>1</v>
      </c>
      <c r="O146" s="76">
        <v>2</v>
      </c>
      <c r="P146" s="76">
        <v>2</v>
      </c>
      <c r="Q146" s="76">
        <v>2</v>
      </c>
      <c r="R146" s="76">
        <v>2</v>
      </c>
      <c r="S146" s="76">
        <v>16</v>
      </c>
    </row>
    <row r="147" spans="1:19" x14ac:dyDescent="0.25">
      <c r="A147" s="76" t="s">
        <v>11</v>
      </c>
      <c r="B147" s="76" t="s">
        <v>23</v>
      </c>
      <c r="C147" s="76">
        <v>11351</v>
      </c>
      <c r="D147" s="76" t="s">
        <v>114</v>
      </c>
      <c r="E147" s="76" t="s">
        <v>15</v>
      </c>
      <c r="F147" s="76">
        <v>38</v>
      </c>
      <c r="G147" s="76">
        <v>35</v>
      </c>
      <c r="H147" s="76">
        <v>0</v>
      </c>
      <c r="I147" s="76">
        <v>1</v>
      </c>
      <c r="J147" s="76">
        <v>0</v>
      </c>
      <c r="K147" s="76">
        <v>2</v>
      </c>
      <c r="L147" s="76">
        <v>1</v>
      </c>
      <c r="M147" s="76">
        <v>1</v>
      </c>
      <c r="N147" s="76">
        <v>0</v>
      </c>
      <c r="O147" s="76">
        <v>1</v>
      </c>
      <c r="P147" s="76">
        <v>2</v>
      </c>
      <c r="Q147" s="76">
        <v>2</v>
      </c>
      <c r="R147" s="76">
        <v>2</v>
      </c>
      <c r="S147" s="76">
        <v>12</v>
      </c>
    </row>
    <row r="148" spans="1:19" x14ac:dyDescent="0.25">
      <c r="A148" s="76" t="s">
        <v>11</v>
      </c>
      <c r="B148" s="76" t="s">
        <v>23</v>
      </c>
      <c r="C148" s="76">
        <v>11351</v>
      </c>
      <c r="D148" s="76" t="s">
        <v>114</v>
      </c>
      <c r="E148" s="76" t="s">
        <v>15</v>
      </c>
      <c r="F148" s="76">
        <v>38</v>
      </c>
      <c r="G148" s="76">
        <v>35</v>
      </c>
      <c r="H148" s="76">
        <v>1</v>
      </c>
      <c r="I148" s="76">
        <v>1</v>
      </c>
      <c r="J148" s="76">
        <v>1</v>
      </c>
      <c r="K148" s="76">
        <v>2</v>
      </c>
      <c r="L148" s="76">
        <v>2</v>
      </c>
      <c r="M148" s="76">
        <v>1</v>
      </c>
      <c r="N148" s="76">
        <v>1</v>
      </c>
      <c r="O148" s="76">
        <v>2</v>
      </c>
      <c r="P148" s="76">
        <v>2</v>
      </c>
      <c r="Q148" s="76">
        <v>2</v>
      </c>
      <c r="R148" s="76">
        <v>2</v>
      </c>
      <c r="S148" s="76">
        <v>17</v>
      </c>
    </row>
    <row r="149" spans="1:19" x14ac:dyDescent="0.25">
      <c r="A149" s="76" t="s">
        <v>11</v>
      </c>
      <c r="B149" s="76" t="s">
        <v>23</v>
      </c>
      <c r="C149" s="76">
        <v>11351</v>
      </c>
      <c r="D149" s="76" t="s">
        <v>114</v>
      </c>
      <c r="E149" s="76" t="s">
        <v>15</v>
      </c>
      <c r="F149" s="76">
        <v>38</v>
      </c>
      <c r="G149" s="76">
        <v>35</v>
      </c>
      <c r="H149" s="76">
        <v>1</v>
      </c>
      <c r="I149" s="76">
        <v>1</v>
      </c>
      <c r="J149" s="76">
        <v>0</v>
      </c>
      <c r="K149" s="76">
        <v>2</v>
      </c>
      <c r="L149" s="76">
        <v>0</v>
      </c>
      <c r="M149" s="76">
        <v>1</v>
      </c>
      <c r="N149" s="76">
        <v>1</v>
      </c>
      <c r="O149" s="76">
        <v>2</v>
      </c>
      <c r="P149" s="76">
        <v>2</v>
      </c>
      <c r="Q149" s="76">
        <v>2</v>
      </c>
      <c r="R149" s="76">
        <v>2</v>
      </c>
      <c r="S149" s="76">
        <v>14</v>
      </c>
    </row>
    <row r="150" spans="1:19" x14ac:dyDescent="0.25">
      <c r="A150" s="76" t="s">
        <v>11</v>
      </c>
      <c r="B150" s="76" t="s">
        <v>23</v>
      </c>
      <c r="C150" s="76">
        <v>11351</v>
      </c>
      <c r="D150" s="76" t="s">
        <v>114</v>
      </c>
      <c r="E150" s="76" t="s">
        <v>15</v>
      </c>
      <c r="F150" s="76">
        <v>38</v>
      </c>
      <c r="G150" s="76">
        <v>35</v>
      </c>
      <c r="H150" s="76">
        <v>0</v>
      </c>
      <c r="I150" s="76">
        <v>1</v>
      </c>
      <c r="J150" s="76">
        <v>0</v>
      </c>
      <c r="K150" s="76">
        <v>2</v>
      </c>
      <c r="L150" s="76">
        <v>1</v>
      </c>
      <c r="M150" s="76">
        <v>1</v>
      </c>
      <c r="N150" s="76">
        <v>1</v>
      </c>
      <c r="O150" s="76">
        <v>2</v>
      </c>
      <c r="P150" s="76">
        <v>2</v>
      </c>
      <c r="Q150" s="76">
        <v>2</v>
      </c>
      <c r="R150" s="76">
        <v>1</v>
      </c>
      <c r="S150" s="76">
        <v>13</v>
      </c>
    </row>
    <row r="151" spans="1:19" x14ac:dyDescent="0.25">
      <c r="A151" s="76" t="s">
        <v>11</v>
      </c>
      <c r="B151" s="76" t="s">
        <v>23</v>
      </c>
      <c r="C151" s="76">
        <v>11351</v>
      </c>
      <c r="D151" s="76" t="s">
        <v>114</v>
      </c>
      <c r="E151" s="76" t="s">
        <v>15</v>
      </c>
      <c r="F151" s="76">
        <v>38</v>
      </c>
      <c r="G151" s="76">
        <v>35</v>
      </c>
      <c r="H151" s="76">
        <v>0</v>
      </c>
      <c r="I151" s="76">
        <v>0</v>
      </c>
      <c r="J151" s="76">
        <v>0</v>
      </c>
      <c r="K151" s="76">
        <v>2</v>
      </c>
      <c r="L151" s="76">
        <v>1</v>
      </c>
      <c r="M151" s="76">
        <v>0</v>
      </c>
      <c r="N151" s="76">
        <v>1</v>
      </c>
      <c r="O151" s="76">
        <v>2</v>
      </c>
      <c r="P151" s="76">
        <v>2</v>
      </c>
      <c r="Q151" s="76">
        <v>1</v>
      </c>
      <c r="R151" s="76">
        <v>1</v>
      </c>
      <c r="S151" s="76">
        <v>10</v>
      </c>
    </row>
    <row r="152" spans="1:19" x14ac:dyDescent="0.25">
      <c r="A152" s="76" t="s">
        <v>11</v>
      </c>
      <c r="B152" s="76" t="s">
        <v>23</v>
      </c>
      <c r="C152" s="76">
        <v>11351</v>
      </c>
      <c r="D152" s="76" t="s">
        <v>114</v>
      </c>
      <c r="E152" s="76" t="s">
        <v>15</v>
      </c>
      <c r="F152" s="76">
        <v>38</v>
      </c>
      <c r="G152" s="76">
        <v>35</v>
      </c>
      <c r="H152" s="76">
        <v>1</v>
      </c>
      <c r="I152" s="76">
        <v>1</v>
      </c>
      <c r="J152" s="76">
        <v>0</v>
      </c>
      <c r="K152" s="76">
        <v>2</v>
      </c>
      <c r="L152" s="76">
        <v>1</v>
      </c>
      <c r="M152" s="76">
        <v>1</v>
      </c>
      <c r="N152" s="76">
        <v>0</v>
      </c>
      <c r="O152" s="76">
        <v>2</v>
      </c>
      <c r="P152" s="76">
        <v>2</v>
      </c>
      <c r="Q152" s="76">
        <v>2</v>
      </c>
      <c r="R152" s="76">
        <v>1</v>
      </c>
      <c r="S152" s="76">
        <v>13</v>
      </c>
    </row>
    <row r="153" spans="1:19" x14ac:dyDescent="0.25">
      <c r="A153" s="76" t="s">
        <v>11</v>
      </c>
      <c r="B153" s="76" t="s">
        <v>23</v>
      </c>
      <c r="C153" s="76">
        <v>11351</v>
      </c>
      <c r="D153" s="76" t="s">
        <v>114</v>
      </c>
      <c r="E153" s="76" t="s">
        <v>15</v>
      </c>
      <c r="F153" s="76">
        <v>38</v>
      </c>
      <c r="G153" s="76">
        <v>35</v>
      </c>
      <c r="H153" s="76">
        <v>1</v>
      </c>
      <c r="I153" s="76">
        <v>2</v>
      </c>
      <c r="J153" s="76">
        <v>0</v>
      </c>
      <c r="K153" s="76">
        <v>2</v>
      </c>
      <c r="L153" s="76">
        <v>2</v>
      </c>
      <c r="M153" s="76">
        <v>1</v>
      </c>
      <c r="N153" s="76">
        <v>1</v>
      </c>
      <c r="O153" s="76">
        <v>2</v>
      </c>
      <c r="P153" s="76">
        <v>2</v>
      </c>
      <c r="Q153" s="76">
        <v>2</v>
      </c>
      <c r="R153" s="76">
        <v>2</v>
      </c>
      <c r="S153" s="76">
        <v>17</v>
      </c>
    </row>
    <row r="154" spans="1:19" x14ac:dyDescent="0.25">
      <c r="A154" s="76" t="s">
        <v>11</v>
      </c>
      <c r="B154" s="76" t="s">
        <v>23</v>
      </c>
      <c r="C154" s="76">
        <v>11351</v>
      </c>
      <c r="D154" s="76" t="s">
        <v>114</v>
      </c>
      <c r="E154" s="76" t="s">
        <v>16</v>
      </c>
      <c r="F154" s="76">
        <v>38</v>
      </c>
      <c r="G154" s="76">
        <v>35</v>
      </c>
      <c r="H154" s="76">
        <v>0</v>
      </c>
      <c r="I154" s="76">
        <v>2</v>
      </c>
      <c r="J154" s="76">
        <v>1</v>
      </c>
      <c r="K154" s="76">
        <v>2</v>
      </c>
      <c r="L154" s="76">
        <v>1</v>
      </c>
      <c r="M154" s="76">
        <v>1</v>
      </c>
      <c r="N154" s="76">
        <v>1</v>
      </c>
      <c r="O154" s="76">
        <v>2</v>
      </c>
      <c r="P154" s="76">
        <v>2</v>
      </c>
      <c r="Q154" s="76">
        <v>2</v>
      </c>
      <c r="R154" s="76">
        <v>1</v>
      </c>
      <c r="S154" s="76">
        <v>15</v>
      </c>
    </row>
    <row r="155" spans="1:19" x14ac:dyDescent="0.25">
      <c r="A155" s="76" t="s">
        <v>11</v>
      </c>
      <c r="B155" s="76" t="s">
        <v>23</v>
      </c>
      <c r="C155" s="76">
        <v>11351</v>
      </c>
      <c r="D155" s="76" t="s">
        <v>114</v>
      </c>
      <c r="E155" s="76" t="s">
        <v>16</v>
      </c>
      <c r="F155" s="76">
        <v>38</v>
      </c>
      <c r="G155" s="76">
        <v>35</v>
      </c>
      <c r="H155" s="76">
        <v>2</v>
      </c>
      <c r="I155" s="76">
        <v>0</v>
      </c>
      <c r="J155" s="76">
        <v>1</v>
      </c>
      <c r="K155" s="76">
        <v>2</v>
      </c>
      <c r="L155" s="76">
        <v>0</v>
      </c>
      <c r="M155" s="76">
        <v>1</v>
      </c>
      <c r="N155" s="76">
        <v>0</v>
      </c>
      <c r="O155" s="76">
        <v>2</v>
      </c>
      <c r="P155" s="76">
        <v>2</v>
      </c>
      <c r="Q155" s="76">
        <v>2</v>
      </c>
      <c r="R155" s="76">
        <v>1</v>
      </c>
      <c r="S155" s="76">
        <v>13</v>
      </c>
    </row>
    <row r="156" spans="1:19" x14ac:dyDescent="0.25">
      <c r="A156" s="76" t="s">
        <v>11</v>
      </c>
      <c r="B156" s="76" t="s">
        <v>23</v>
      </c>
      <c r="C156" s="76">
        <v>11351</v>
      </c>
      <c r="D156" s="76" t="s">
        <v>114</v>
      </c>
      <c r="E156" s="76" t="s">
        <v>16</v>
      </c>
      <c r="F156" s="76">
        <v>38</v>
      </c>
      <c r="G156" s="76">
        <v>35</v>
      </c>
      <c r="H156" s="76">
        <v>2</v>
      </c>
      <c r="I156" s="76">
        <v>2</v>
      </c>
      <c r="J156" s="76">
        <v>1</v>
      </c>
      <c r="K156" s="76">
        <v>2</v>
      </c>
      <c r="L156" s="76">
        <v>1</v>
      </c>
      <c r="M156" s="76">
        <v>1</v>
      </c>
      <c r="N156" s="76">
        <v>0</v>
      </c>
      <c r="O156" s="76">
        <v>2</v>
      </c>
      <c r="P156" s="76">
        <v>2</v>
      </c>
      <c r="Q156" s="76">
        <v>1</v>
      </c>
      <c r="R156" s="76">
        <v>1</v>
      </c>
      <c r="S156" s="76">
        <v>15</v>
      </c>
    </row>
    <row r="157" spans="1:19" x14ac:dyDescent="0.25">
      <c r="A157" s="76" t="s">
        <v>11</v>
      </c>
      <c r="B157" s="76" t="s">
        <v>23</v>
      </c>
      <c r="C157" s="76">
        <v>11351</v>
      </c>
      <c r="D157" s="76" t="s">
        <v>114</v>
      </c>
      <c r="E157" s="76" t="s">
        <v>16</v>
      </c>
      <c r="F157" s="76">
        <v>38</v>
      </c>
      <c r="G157" s="76">
        <v>35</v>
      </c>
      <c r="H157" s="76">
        <v>0</v>
      </c>
      <c r="I157" s="76">
        <v>0</v>
      </c>
      <c r="J157" s="76">
        <v>1</v>
      </c>
      <c r="K157" s="76">
        <v>2</v>
      </c>
      <c r="L157" s="76">
        <v>1</v>
      </c>
      <c r="M157" s="76">
        <v>1</v>
      </c>
      <c r="N157" s="76">
        <v>0</v>
      </c>
      <c r="O157" s="76">
        <v>2</v>
      </c>
      <c r="P157" s="76">
        <v>1</v>
      </c>
      <c r="Q157" s="76">
        <v>2</v>
      </c>
      <c r="R157" s="76">
        <v>1</v>
      </c>
      <c r="S157" s="76">
        <v>11</v>
      </c>
    </row>
    <row r="158" spans="1:19" x14ac:dyDescent="0.25">
      <c r="A158" s="76" t="s">
        <v>11</v>
      </c>
      <c r="B158" s="76" t="s">
        <v>23</v>
      </c>
      <c r="C158" s="76">
        <v>11351</v>
      </c>
      <c r="D158" s="76" t="s">
        <v>114</v>
      </c>
      <c r="E158" s="76" t="s">
        <v>16</v>
      </c>
      <c r="F158" s="76">
        <v>38</v>
      </c>
      <c r="G158" s="76">
        <v>35</v>
      </c>
      <c r="H158" s="76">
        <v>0</v>
      </c>
      <c r="I158" s="76">
        <v>1</v>
      </c>
      <c r="J158" s="76">
        <v>0</v>
      </c>
      <c r="K158" s="76">
        <v>2</v>
      </c>
      <c r="L158" s="76">
        <v>1</v>
      </c>
      <c r="M158" s="76">
        <v>0</v>
      </c>
      <c r="N158" s="76">
        <v>0</v>
      </c>
      <c r="O158" s="76">
        <v>0</v>
      </c>
      <c r="P158" s="76">
        <v>1</v>
      </c>
      <c r="Q158" s="76">
        <v>0</v>
      </c>
      <c r="R158" s="76">
        <v>1</v>
      </c>
      <c r="S158" s="76">
        <v>6</v>
      </c>
    </row>
    <row r="159" spans="1:19" x14ac:dyDescent="0.25">
      <c r="A159" s="76" t="s">
        <v>11</v>
      </c>
      <c r="B159" s="76" t="s">
        <v>23</v>
      </c>
      <c r="C159" s="76">
        <v>11351</v>
      </c>
      <c r="D159" s="76" t="s">
        <v>114</v>
      </c>
      <c r="E159" s="76" t="s">
        <v>16</v>
      </c>
      <c r="F159" s="76">
        <v>38</v>
      </c>
      <c r="G159" s="76">
        <v>35</v>
      </c>
      <c r="H159" s="76">
        <v>0</v>
      </c>
      <c r="I159" s="76">
        <v>2</v>
      </c>
      <c r="J159" s="76">
        <v>1</v>
      </c>
      <c r="K159" s="76">
        <v>2</v>
      </c>
      <c r="L159" s="76">
        <v>1</v>
      </c>
      <c r="M159" s="76">
        <v>1</v>
      </c>
      <c r="N159" s="76">
        <v>0</v>
      </c>
      <c r="O159" s="76">
        <v>2</v>
      </c>
      <c r="P159" s="76">
        <v>1</v>
      </c>
      <c r="Q159" s="76">
        <v>1</v>
      </c>
      <c r="R159" s="76">
        <v>1</v>
      </c>
      <c r="S159" s="76">
        <v>12</v>
      </c>
    </row>
    <row r="160" spans="1:19" x14ac:dyDescent="0.25">
      <c r="A160" s="76" t="s">
        <v>11</v>
      </c>
      <c r="B160" s="76" t="s">
        <v>23</v>
      </c>
      <c r="C160" s="76">
        <v>11351</v>
      </c>
      <c r="D160" s="76" t="s">
        <v>114</v>
      </c>
      <c r="E160" s="76" t="s">
        <v>16</v>
      </c>
      <c r="F160" s="76">
        <v>38</v>
      </c>
      <c r="G160" s="76">
        <v>35</v>
      </c>
      <c r="H160" s="76">
        <v>0</v>
      </c>
      <c r="I160" s="76">
        <v>0</v>
      </c>
      <c r="J160" s="76">
        <v>0</v>
      </c>
      <c r="K160" s="76">
        <v>2</v>
      </c>
      <c r="L160" s="76">
        <v>0</v>
      </c>
      <c r="M160" s="76">
        <v>0</v>
      </c>
      <c r="N160" s="76">
        <v>0</v>
      </c>
      <c r="O160" s="76">
        <v>2</v>
      </c>
      <c r="P160" s="76">
        <v>2</v>
      </c>
      <c r="Q160" s="76">
        <v>0</v>
      </c>
      <c r="R160" s="76">
        <v>1</v>
      </c>
      <c r="S160" s="76">
        <v>7</v>
      </c>
    </row>
    <row r="161" spans="1:19" x14ac:dyDescent="0.25">
      <c r="A161" s="76" t="s">
        <v>11</v>
      </c>
      <c r="B161" s="76" t="s">
        <v>23</v>
      </c>
      <c r="C161" s="76">
        <v>11351</v>
      </c>
      <c r="D161" s="76" t="s">
        <v>114</v>
      </c>
      <c r="E161" s="76" t="s">
        <v>16</v>
      </c>
      <c r="F161" s="76">
        <v>38</v>
      </c>
      <c r="G161" s="76">
        <v>35</v>
      </c>
      <c r="H161" s="76">
        <v>0</v>
      </c>
      <c r="I161" s="76">
        <v>0</v>
      </c>
      <c r="J161" s="76">
        <v>0</v>
      </c>
      <c r="K161" s="76">
        <v>2</v>
      </c>
      <c r="L161" s="76">
        <v>0</v>
      </c>
      <c r="M161" s="76">
        <v>1</v>
      </c>
      <c r="N161" s="76">
        <v>0</v>
      </c>
      <c r="O161" s="76">
        <v>2</v>
      </c>
      <c r="P161" s="76">
        <v>1</v>
      </c>
      <c r="Q161" s="76">
        <v>1</v>
      </c>
      <c r="R161" s="76">
        <v>1</v>
      </c>
      <c r="S161" s="76">
        <v>8</v>
      </c>
    </row>
    <row r="162" spans="1:19" x14ac:dyDescent="0.25">
      <c r="A162" s="76" t="s">
        <v>11</v>
      </c>
      <c r="B162" s="76" t="s">
        <v>23</v>
      </c>
      <c r="C162" s="76">
        <v>11351</v>
      </c>
      <c r="D162" s="76" t="s">
        <v>114</v>
      </c>
      <c r="E162" s="76" t="s">
        <v>16</v>
      </c>
      <c r="F162" s="76">
        <v>38</v>
      </c>
      <c r="G162" s="76">
        <v>35</v>
      </c>
      <c r="H162" s="76">
        <v>0</v>
      </c>
      <c r="I162" s="76">
        <v>0</v>
      </c>
      <c r="J162" s="76">
        <v>0</v>
      </c>
      <c r="K162" s="76">
        <v>2</v>
      </c>
      <c r="L162" s="76">
        <v>0</v>
      </c>
      <c r="M162" s="76">
        <v>1</v>
      </c>
      <c r="N162" s="76">
        <v>0</v>
      </c>
      <c r="O162" s="76">
        <v>2</v>
      </c>
      <c r="P162" s="76">
        <v>1</v>
      </c>
      <c r="Q162" s="76">
        <v>1</v>
      </c>
      <c r="R162" s="76">
        <v>1</v>
      </c>
      <c r="S162" s="76">
        <v>8</v>
      </c>
    </row>
    <row r="163" spans="1:19" x14ac:dyDescent="0.25">
      <c r="A163" s="76" t="s">
        <v>11</v>
      </c>
      <c r="B163" s="76" t="s">
        <v>23</v>
      </c>
      <c r="C163" s="76">
        <v>11351</v>
      </c>
      <c r="D163" s="76" t="s">
        <v>114</v>
      </c>
      <c r="E163" s="76" t="s">
        <v>16</v>
      </c>
      <c r="F163" s="76">
        <v>38</v>
      </c>
      <c r="G163" s="76">
        <v>35</v>
      </c>
      <c r="H163" s="76">
        <v>0</v>
      </c>
      <c r="I163" s="76">
        <v>1</v>
      </c>
      <c r="J163" s="76">
        <v>0</v>
      </c>
      <c r="K163" s="76">
        <v>2</v>
      </c>
      <c r="L163" s="76">
        <v>1</v>
      </c>
      <c r="M163" s="76">
        <v>0</v>
      </c>
      <c r="N163" s="76">
        <v>0</v>
      </c>
      <c r="O163" s="76">
        <v>2</v>
      </c>
      <c r="P163" s="76">
        <v>1</v>
      </c>
      <c r="Q163" s="76">
        <v>0</v>
      </c>
      <c r="R163" s="76">
        <v>1</v>
      </c>
      <c r="S163" s="76">
        <v>8</v>
      </c>
    </row>
    <row r="164" spans="1:19" x14ac:dyDescent="0.25">
      <c r="A164" s="76" t="s">
        <v>11</v>
      </c>
      <c r="B164" s="76" t="s">
        <v>23</v>
      </c>
      <c r="C164" s="76">
        <v>11351</v>
      </c>
      <c r="D164" s="76" t="s">
        <v>114</v>
      </c>
      <c r="E164" s="76" t="s">
        <v>16</v>
      </c>
      <c r="F164" s="76">
        <v>38</v>
      </c>
      <c r="G164" s="76">
        <v>35</v>
      </c>
      <c r="H164" s="76">
        <v>0</v>
      </c>
      <c r="I164" s="76">
        <v>2</v>
      </c>
      <c r="J164" s="76">
        <v>0</v>
      </c>
      <c r="K164" s="76">
        <v>1</v>
      </c>
      <c r="L164" s="76">
        <v>1</v>
      </c>
      <c r="M164" s="76">
        <v>1</v>
      </c>
      <c r="N164" s="76">
        <v>0</v>
      </c>
      <c r="O164" s="76">
        <v>2</v>
      </c>
      <c r="P164" s="76">
        <v>1</v>
      </c>
      <c r="Q164" s="76">
        <v>0</v>
      </c>
      <c r="R164" s="76">
        <v>0</v>
      </c>
      <c r="S164" s="76">
        <v>8</v>
      </c>
    </row>
    <row r="165" spans="1:19" x14ac:dyDescent="0.25">
      <c r="A165" s="76" t="s">
        <v>11</v>
      </c>
      <c r="B165" s="76" t="s">
        <v>23</v>
      </c>
      <c r="C165" s="76">
        <v>11351</v>
      </c>
      <c r="D165" s="76" t="s">
        <v>114</v>
      </c>
      <c r="E165" s="76" t="s">
        <v>16</v>
      </c>
      <c r="F165" s="76">
        <v>38</v>
      </c>
      <c r="G165" s="76">
        <v>35</v>
      </c>
      <c r="H165" s="76">
        <v>0</v>
      </c>
      <c r="I165" s="76">
        <v>2</v>
      </c>
      <c r="J165" s="76">
        <v>0</v>
      </c>
      <c r="K165" s="76">
        <v>2</v>
      </c>
      <c r="L165" s="76">
        <v>1</v>
      </c>
      <c r="M165" s="76">
        <v>0</v>
      </c>
      <c r="N165" s="76">
        <v>0</v>
      </c>
      <c r="O165" s="76">
        <v>1</v>
      </c>
      <c r="P165" s="76">
        <v>1</v>
      </c>
      <c r="Q165" s="76">
        <v>1</v>
      </c>
      <c r="R165" s="76">
        <v>1</v>
      </c>
      <c r="S165" s="76">
        <v>9</v>
      </c>
    </row>
    <row r="166" spans="1:19" x14ac:dyDescent="0.25">
      <c r="A166" s="76" t="s">
        <v>11</v>
      </c>
      <c r="B166" s="76" t="s">
        <v>23</v>
      </c>
      <c r="C166" s="76">
        <v>11351</v>
      </c>
      <c r="D166" s="76" t="s">
        <v>114</v>
      </c>
      <c r="E166" s="76" t="s">
        <v>16</v>
      </c>
      <c r="F166" s="76">
        <v>38</v>
      </c>
      <c r="G166" s="76">
        <v>35</v>
      </c>
      <c r="H166" s="76">
        <v>0</v>
      </c>
      <c r="I166" s="76">
        <v>1</v>
      </c>
      <c r="J166" s="76">
        <v>0</v>
      </c>
      <c r="K166" s="76">
        <v>2</v>
      </c>
      <c r="L166" s="76">
        <v>1</v>
      </c>
      <c r="M166" s="76">
        <v>1</v>
      </c>
      <c r="N166" s="76">
        <v>0</v>
      </c>
      <c r="O166" s="76">
        <v>2</v>
      </c>
      <c r="P166" s="76">
        <v>1</v>
      </c>
      <c r="Q166" s="76">
        <v>1</v>
      </c>
      <c r="R166" s="76">
        <v>1</v>
      </c>
      <c r="S166" s="76">
        <v>10</v>
      </c>
    </row>
    <row r="167" spans="1:19" x14ac:dyDescent="0.25">
      <c r="A167" s="76" t="s">
        <v>11</v>
      </c>
      <c r="B167" s="76" t="s">
        <v>23</v>
      </c>
      <c r="C167" s="76">
        <v>11351</v>
      </c>
      <c r="D167" s="76" t="s">
        <v>114</v>
      </c>
      <c r="E167" s="76" t="s">
        <v>16</v>
      </c>
      <c r="F167" s="76">
        <v>38</v>
      </c>
      <c r="G167" s="76">
        <v>35</v>
      </c>
      <c r="H167" s="76">
        <v>0</v>
      </c>
      <c r="I167" s="76">
        <v>0</v>
      </c>
      <c r="J167" s="76">
        <v>0</v>
      </c>
      <c r="K167" s="76">
        <v>1</v>
      </c>
      <c r="L167" s="76">
        <v>0</v>
      </c>
      <c r="M167" s="76">
        <v>1</v>
      </c>
      <c r="N167" s="76">
        <v>0</v>
      </c>
      <c r="O167" s="76">
        <v>0</v>
      </c>
      <c r="P167" s="76">
        <v>0</v>
      </c>
      <c r="Q167" s="76">
        <v>0</v>
      </c>
      <c r="R167" s="76">
        <v>0</v>
      </c>
      <c r="S167" s="76">
        <v>2</v>
      </c>
    </row>
    <row r="168" spans="1:19" x14ac:dyDescent="0.25">
      <c r="A168" s="76" t="s">
        <v>11</v>
      </c>
      <c r="B168" s="76" t="s">
        <v>23</v>
      </c>
      <c r="C168" s="76">
        <v>11351</v>
      </c>
      <c r="D168" s="76" t="s">
        <v>114</v>
      </c>
      <c r="E168" s="76" t="s">
        <v>16</v>
      </c>
      <c r="F168" s="76">
        <v>38</v>
      </c>
      <c r="G168" s="76">
        <v>35</v>
      </c>
      <c r="H168" s="76">
        <v>0</v>
      </c>
      <c r="I168" s="76">
        <v>2</v>
      </c>
      <c r="J168" s="76">
        <v>0</v>
      </c>
      <c r="K168" s="76">
        <v>2</v>
      </c>
      <c r="L168" s="76">
        <v>1</v>
      </c>
      <c r="M168" s="76">
        <v>1</v>
      </c>
      <c r="N168" s="76">
        <v>1</v>
      </c>
      <c r="O168" s="76">
        <v>2</v>
      </c>
      <c r="P168" s="76">
        <v>0</v>
      </c>
      <c r="Q168" s="76">
        <v>2</v>
      </c>
      <c r="R168" s="76">
        <v>0</v>
      </c>
      <c r="S168" s="76">
        <v>11</v>
      </c>
    </row>
    <row r="169" spans="1:19" x14ac:dyDescent="0.25">
      <c r="A169" s="76" t="s">
        <v>11</v>
      </c>
      <c r="B169" s="76" t="s">
        <v>23</v>
      </c>
      <c r="C169" s="76">
        <v>11351</v>
      </c>
      <c r="D169" s="76" t="s">
        <v>114</v>
      </c>
      <c r="E169" s="76" t="s">
        <v>16</v>
      </c>
      <c r="F169" s="76">
        <v>38</v>
      </c>
      <c r="G169" s="76">
        <v>35</v>
      </c>
      <c r="H169" s="76">
        <v>0</v>
      </c>
      <c r="I169" s="76">
        <v>1</v>
      </c>
      <c r="J169" s="76">
        <v>1</v>
      </c>
      <c r="K169" s="76">
        <v>2</v>
      </c>
      <c r="L169" s="76">
        <v>1</v>
      </c>
      <c r="M169" s="76">
        <v>0</v>
      </c>
      <c r="N169" s="76">
        <v>1</v>
      </c>
      <c r="O169" s="76">
        <v>2</v>
      </c>
      <c r="P169" s="76">
        <v>0</v>
      </c>
      <c r="Q169" s="76">
        <v>2</v>
      </c>
      <c r="R169" s="76">
        <v>1</v>
      </c>
      <c r="S169" s="76">
        <v>11</v>
      </c>
    </row>
    <row r="170" spans="1:19" x14ac:dyDescent="0.25">
      <c r="A170" s="76" t="s">
        <v>11</v>
      </c>
      <c r="B170" s="76" t="s">
        <v>23</v>
      </c>
      <c r="C170" s="76">
        <v>11351</v>
      </c>
      <c r="D170" s="76" t="s">
        <v>114</v>
      </c>
      <c r="E170" s="76" t="s">
        <v>16</v>
      </c>
      <c r="F170" s="76">
        <v>38</v>
      </c>
      <c r="G170" s="76">
        <v>35</v>
      </c>
      <c r="H170" s="76">
        <v>0</v>
      </c>
      <c r="I170" s="76">
        <v>2</v>
      </c>
      <c r="J170" s="76">
        <v>1</v>
      </c>
      <c r="K170" s="76">
        <v>2</v>
      </c>
      <c r="L170" s="76">
        <v>2</v>
      </c>
      <c r="M170" s="76">
        <v>0</v>
      </c>
      <c r="N170" s="76">
        <v>1</v>
      </c>
      <c r="O170" s="76">
        <v>2</v>
      </c>
      <c r="P170" s="76">
        <v>0</v>
      </c>
      <c r="Q170" s="76">
        <v>1</v>
      </c>
      <c r="R170" s="76">
        <v>1</v>
      </c>
      <c r="S170" s="76">
        <v>12</v>
      </c>
    </row>
    <row r="171" spans="1:19" x14ac:dyDescent="0.25">
      <c r="A171" s="76" t="s">
        <v>11</v>
      </c>
      <c r="B171" s="76" t="s">
        <v>23</v>
      </c>
      <c r="C171" s="76">
        <v>11351</v>
      </c>
      <c r="D171" s="76" t="s">
        <v>114</v>
      </c>
      <c r="E171" s="76" t="s">
        <v>16</v>
      </c>
      <c r="F171" s="76">
        <v>38</v>
      </c>
      <c r="G171" s="76">
        <v>35</v>
      </c>
      <c r="H171" s="76">
        <v>0</v>
      </c>
      <c r="I171" s="76">
        <v>1</v>
      </c>
      <c r="J171" s="76">
        <v>1</v>
      </c>
      <c r="K171" s="76">
        <v>2</v>
      </c>
      <c r="L171" s="76">
        <v>1</v>
      </c>
      <c r="M171" s="76">
        <v>1</v>
      </c>
      <c r="N171" s="76">
        <v>0</v>
      </c>
      <c r="O171" s="76">
        <v>2</v>
      </c>
      <c r="P171" s="76">
        <v>2</v>
      </c>
      <c r="Q171" s="76">
        <v>1</v>
      </c>
      <c r="R171" s="76">
        <v>1</v>
      </c>
      <c r="S171" s="76">
        <v>12</v>
      </c>
    </row>
    <row r="172" spans="1:19" x14ac:dyDescent="0.25">
      <c r="A172" s="76" t="s">
        <v>11</v>
      </c>
      <c r="B172" s="76" t="s">
        <v>23</v>
      </c>
      <c r="C172" s="76">
        <v>11351</v>
      </c>
      <c r="D172" s="76" t="s">
        <v>114</v>
      </c>
      <c r="E172" s="76" t="s">
        <v>16</v>
      </c>
      <c r="F172" s="76">
        <v>38</v>
      </c>
      <c r="G172" s="76">
        <v>35</v>
      </c>
      <c r="H172" s="76">
        <v>0</v>
      </c>
      <c r="I172" s="76">
        <v>2</v>
      </c>
      <c r="J172" s="76">
        <v>1</v>
      </c>
      <c r="K172" s="76">
        <v>2</v>
      </c>
      <c r="L172" s="76">
        <v>1</v>
      </c>
      <c r="M172" s="76">
        <v>0</v>
      </c>
      <c r="N172" s="76">
        <v>1</v>
      </c>
      <c r="O172" s="76">
        <v>2</v>
      </c>
      <c r="P172" s="76">
        <v>2</v>
      </c>
      <c r="Q172" s="76">
        <v>2</v>
      </c>
      <c r="R172" s="76">
        <v>1</v>
      </c>
      <c r="S172" s="76">
        <v>14</v>
      </c>
    </row>
    <row r="173" spans="1:19" x14ac:dyDescent="0.25">
      <c r="A173" s="76" t="s">
        <v>11</v>
      </c>
      <c r="B173" s="76" t="s">
        <v>24</v>
      </c>
      <c r="C173" s="76">
        <v>11353</v>
      </c>
      <c r="D173" s="76" t="s">
        <v>113</v>
      </c>
      <c r="E173" s="76" t="s">
        <v>15</v>
      </c>
      <c r="F173" s="76">
        <v>19</v>
      </c>
      <c r="G173" s="76">
        <v>17</v>
      </c>
      <c r="H173" s="76">
        <v>1</v>
      </c>
      <c r="I173" s="76">
        <v>1</v>
      </c>
      <c r="J173" s="76">
        <v>1</v>
      </c>
      <c r="K173" s="76">
        <v>2</v>
      </c>
      <c r="L173" s="76">
        <v>1</v>
      </c>
      <c r="M173" s="76">
        <v>0</v>
      </c>
      <c r="N173" s="76">
        <v>1</v>
      </c>
      <c r="O173" s="76">
        <v>2</v>
      </c>
      <c r="P173" s="76">
        <v>1</v>
      </c>
      <c r="Q173" s="76">
        <v>2</v>
      </c>
      <c r="R173" s="76">
        <v>2</v>
      </c>
      <c r="S173" s="76">
        <v>14</v>
      </c>
    </row>
    <row r="174" spans="1:19" x14ac:dyDescent="0.25">
      <c r="A174" s="76" t="s">
        <v>11</v>
      </c>
      <c r="B174" s="76" t="s">
        <v>24</v>
      </c>
      <c r="C174" s="76">
        <v>11353</v>
      </c>
      <c r="D174" s="76" t="s">
        <v>113</v>
      </c>
      <c r="E174" s="76" t="s">
        <v>15</v>
      </c>
      <c r="F174" s="76">
        <v>19</v>
      </c>
      <c r="G174" s="76">
        <v>17</v>
      </c>
      <c r="H174" s="76">
        <v>0</v>
      </c>
      <c r="I174" s="76">
        <v>1</v>
      </c>
      <c r="J174" s="76">
        <v>1</v>
      </c>
      <c r="K174" s="76">
        <v>2</v>
      </c>
      <c r="L174" s="76">
        <v>1</v>
      </c>
      <c r="M174" s="76">
        <v>0</v>
      </c>
      <c r="N174" s="76">
        <v>1</v>
      </c>
      <c r="O174" s="76">
        <v>2</v>
      </c>
      <c r="P174" s="76">
        <v>2</v>
      </c>
      <c r="Q174" s="76">
        <v>2</v>
      </c>
      <c r="R174" s="76">
        <v>2</v>
      </c>
      <c r="S174" s="76">
        <v>14</v>
      </c>
    </row>
    <row r="175" spans="1:19" x14ac:dyDescent="0.25">
      <c r="A175" s="76" t="s">
        <v>11</v>
      </c>
      <c r="B175" s="76" t="s">
        <v>24</v>
      </c>
      <c r="C175" s="76">
        <v>11353</v>
      </c>
      <c r="D175" s="76" t="s">
        <v>113</v>
      </c>
      <c r="E175" s="76" t="s">
        <v>15</v>
      </c>
      <c r="F175" s="76">
        <v>19</v>
      </c>
      <c r="G175" s="76">
        <v>17</v>
      </c>
      <c r="H175" s="76">
        <v>2</v>
      </c>
      <c r="I175" s="76">
        <v>1</v>
      </c>
      <c r="J175" s="76">
        <v>1</v>
      </c>
      <c r="K175" s="76">
        <v>2</v>
      </c>
      <c r="L175" s="76">
        <v>2</v>
      </c>
      <c r="M175" s="76">
        <v>1</v>
      </c>
      <c r="N175" s="76">
        <v>1</v>
      </c>
      <c r="O175" s="76">
        <v>2</v>
      </c>
      <c r="P175" s="76">
        <v>2</v>
      </c>
      <c r="Q175" s="76">
        <v>2</v>
      </c>
      <c r="R175" s="76">
        <v>2</v>
      </c>
      <c r="S175" s="76">
        <v>18</v>
      </c>
    </row>
    <row r="176" spans="1:19" x14ac:dyDescent="0.25">
      <c r="A176" s="76" t="s">
        <v>11</v>
      </c>
      <c r="B176" s="76" t="s">
        <v>24</v>
      </c>
      <c r="C176" s="76">
        <v>11353</v>
      </c>
      <c r="D176" s="76" t="s">
        <v>113</v>
      </c>
      <c r="E176" s="76" t="s">
        <v>15</v>
      </c>
      <c r="F176" s="76">
        <v>19</v>
      </c>
      <c r="G176" s="76">
        <v>17</v>
      </c>
      <c r="H176" s="76">
        <v>1</v>
      </c>
      <c r="I176" s="76">
        <v>1</v>
      </c>
      <c r="J176" s="76">
        <v>1</v>
      </c>
      <c r="K176" s="76">
        <v>2</v>
      </c>
      <c r="L176" s="76">
        <v>1</v>
      </c>
      <c r="M176" s="76">
        <v>1</v>
      </c>
      <c r="N176" s="76">
        <v>0</v>
      </c>
      <c r="O176" s="76">
        <v>1</v>
      </c>
      <c r="P176" s="76">
        <v>1</v>
      </c>
      <c r="Q176" s="76">
        <v>1</v>
      </c>
      <c r="R176" s="76">
        <v>1</v>
      </c>
      <c r="S176" s="76">
        <v>11</v>
      </c>
    </row>
    <row r="177" spans="1:19" x14ac:dyDescent="0.25">
      <c r="A177" s="76" t="s">
        <v>11</v>
      </c>
      <c r="B177" s="76" t="s">
        <v>24</v>
      </c>
      <c r="C177" s="76">
        <v>11353</v>
      </c>
      <c r="D177" s="76" t="s">
        <v>113</v>
      </c>
      <c r="E177" s="76" t="s">
        <v>15</v>
      </c>
      <c r="F177" s="76">
        <v>19</v>
      </c>
      <c r="G177" s="76">
        <v>17</v>
      </c>
      <c r="H177" s="76">
        <v>0</v>
      </c>
      <c r="I177" s="76">
        <v>1</v>
      </c>
      <c r="J177" s="76">
        <v>1</v>
      </c>
      <c r="K177" s="76">
        <v>2</v>
      </c>
      <c r="L177" s="76">
        <v>1</v>
      </c>
      <c r="M177" s="76">
        <v>1</v>
      </c>
      <c r="N177" s="76">
        <v>1</v>
      </c>
      <c r="O177" s="76">
        <v>2</v>
      </c>
      <c r="P177" s="76">
        <v>2</v>
      </c>
      <c r="Q177" s="76">
        <v>2</v>
      </c>
      <c r="R177" s="76">
        <v>2</v>
      </c>
      <c r="S177" s="76">
        <v>15</v>
      </c>
    </row>
    <row r="178" spans="1:19" x14ac:dyDescent="0.25">
      <c r="A178" s="76" t="s">
        <v>11</v>
      </c>
      <c r="B178" s="76" t="s">
        <v>24</v>
      </c>
      <c r="C178" s="76">
        <v>11353</v>
      </c>
      <c r="D178" s="76" t="s">
        <v>113</v>
      </c>
      <c r="E178" s="76" t="s">
        <v>15</v>
      </c>
      <c r="F178" s="76">
        <v>19</v>
      </c>
      <c r="G178" s="76">
        <v>17</v>
      </c>
      <c r="H178" s="76">
        <v>1</v>
      </c>
      <c r="I178" s="76">
        <v>0</v>
      </c>
      <c r="J178" s="76">
        <v>0</v>
      </c>
      <c r="K178" s="76">
        <v>2</v>
      </c>
      <c r="L178" s="76">
        <v>2</v>
      </c>
      <c r="M178" s="76">
        <v>0</v>
      </c>
      <c r="N178" s="76">
        <v>1</v>
      </c>
      <c r="O178" s="76">
        <v>2</v>
      </c>
      <c r="P178" s="76">
        <v>1</v>
      </c>
      <c r="Q178" s="76">
        <v>1</v>
      </c>
      <c r="R178" s="76">
        <v>1</v>
      </c>
      <c r="S178" s="76">
        <v>11</v>
      </c>
    </row>
    <row r="179" spans="1:19" x14ac:dyDescent="0.25">
      <c r="A179" s="76" t="s">
        <v>11</v>
      </c>
      <c r="B179" s="76" t="s">
        <v>24</v>
      </c>
      <c r="C179" s="76">
        <v>11353</v>
      </c>
      <c r="D179" s="76" t="s">
        <v>113</v>
      </c>
      <c r="E179" s="76" t="s">
        <v>15</v>
      </c>
      <c r="F179" s="76">
        <v>19</v>
      </c>
      <c r="G179" s="76">
        <v>17</v>
      </c>
      <c r="H179" s="76">
        <v>1</v>
      </c>
      <c r="I179" s="76">
        <v>1</v>
      </c>
      <c r="J179" s="76">
        <v>1</v>
      </c>
      <c r="K179" s="76">
        <v>2</v>
      </c>
      <c r="L179" s="76">
        <v>1</v>
      </c>
      <c r="M179" s="76">
        <v>0</v>
      </c>
      <c r="N179" s="76">
        <v>1</v>
      </c>
      <c r="O179" s="76">
        <v>2</v>
      </c>
      <c r="P179" s="76">
        <v>1</v>
      </c>
      <c r="Q179" s="76">
        <v>2</v>
      </c>
      <c r="R179" s="76">
        <v>2</v>
      </c>
      <c r="S179" s="76">
        <v>14</v>
      </c>
    </row>
    <row r="180" spans="1:19" x14ac:dyDescent="0.25">
      <c r="A180" s="76" t="s">
        <v>11</v>
      </c>
      <c r="B180" s="76" t="s">
        <v>24</v>
      </c>
      <c r="C180" s="76">
        <v>11353</v>
      </c>
      <c r="D180" s="76" t="s">
        <v>113</v>
      </c>
      <c r="E180" s="76" t="s">
        <v>15</v>
      </c>
      <c r="F180" s="76">
        <v>19</v>
      </c>
      <c r="G180" s="76">
        <v>17</v>
      </c>
      <c r="H180" s="76">
        <v>2</v>
      </c>
      <c r="I180" s="76">
        <v>1</v>
      </c>
      <c r="J180" s="76">
        <v>1</v>
      </c>
      <c r="K180" s="76">
        <v>2</v>
      </c>
      <c r="L180" s="76">
        <v>2</v>
      </c>
      <c r="M180" s="76">
        <v>1</v>
      </c>
      <c r="N180" s="76">
        <v>0</v>
      </c>
      <c r="O180" s="76">
        <v>2</v>
      </c>
      <c r="P180" s="76">
        <v>2</v>
      </c>
      <c r="Q180" s="76">
        <v>2</v>
      </c>
      <c r="R180" s="76">
        <v>2</v>
      </c>
      <c r="S180" s="76">
        <v>17</v>
      </c>
    </row>
    <row r="181" spans="1:19" x14ac:dyDescent="0.25">
      <c r="A181" s="76" t="s">
        <v>11</v>
      </c>
      <c r="B181" s="76" t="s">
        <v>24</v>
      </c>
      <c r="C181" s="76">
        <v>11353</v>
      </c>
      <c r="D181" s="76" t="s">
        <v>113</v>
      </c>
      <c r="E181" s="76" t="s">
        <v>15</v>
      </c>
      <c r="F181" s="76">
        <v>19</v>
      </c>
      <c r="G181" s="76">
        <v>17</v>
      </c>
      <c r="H181" s="76">
        <v>0</v>
      </c>
      <c r="I181" s="76">
        <v>0</v>
      </c>
      <c r="J181" s="76">
        <v>0</v>
      </c>
      <c r="K181" s="76">
        <v>2</v>
      </c>
      <c r="L181" s="76">
        <v>2</v>
      </c>
      <c r="M181" s="76">
        <v>1</v>
      </c>
      <c r="N181" s="76">
        <v>1</v>
      </c>
      <c r="O181" s="76">
        <v>1</v>
      </c>
      <c r="P181" s="76">
        <v>1</v>
      </c>
      <c r="Q181" s="76">
        <v>0</v>
      </c>
      <c r="R181" s="76">
        <v>2</v>
      </c>
      <c r="S181" s="76">
        <v>10</v>
      </c>
    </row>
    <row r="182" spans="1:19" x14ac:dyDescent="0.25">
      <c r="A182" s="76" t="s">
        <v>11</v>
      </c>
      <c r="B182" s="76" t="s">
        <v>24</v>
      </c>
      <c r="C182" s="76">
        <v>11353</v>
      </c>
      <c r="D182" s="76" t="s">
        <v>113</v>
      </c>
      <c r="E182" s="76" t="s">
        <v>15</v>
      </c>
      <c r="F182" s="76">
        <v>19</v>
      </c>
      <c r="G182" s="76">
        <v>17</v>
      </c>
      <c r="H182" s="76">
        <v>0</v>
      </c>
      <c r="I182" s="76">
        <v>1</v>
      </c>
      <c r="J182" s="76">
        <v>1</v>
      </c>
      <c r="K182" s="76">
        <v>2</v>
      </c>
      <c r="L182" s="76">
        <v>1</v>
      </c>
      <c r="M182" s="76">
        <v>0</v>
      </c>
      <c r="N182" s="76">
        <v>1</v>
      </c>
      <c r="O182" s="76">
        <v>0</v>
      </c>
      <c r="P182" s="76">
        <v>2</v>
      </c>
      <c r="Q182" s="76">
        <v>2</v>
      </c>
      <c r="R182" s="76">
        <v>2</v>
      </c>
      <c r="S182" s="76">
        <v>12</v>
      </c>
    </row>
    <row r="183" spans="1:19" x14ac:dyDescent="0.25">
      <c r="A183" s="76" t="s">
        <v>11</v>
      </c>
      <c r="B183" s="76" t="s">
        <v>24</v>
      </c>
      <c r="C183" s="76">
        <v>11353</v>
      </c>
      <c r="D183" s="76" t="s">
        <v>113</v>
      </c>
      <c r="E183" s="76" t="s">
        <v>15</v>
      </c>
      <c r="F183" s="76">
        <v>19</v>
      </c>
      <c r="G183" s="76">
        <v>17</v>
      </c>
      <c r="H183" s="76">
        <v>2</v>
      </c>
      <c r="I183" s="76">
        <v>1</v>
      </c>
      <c r="J183" s="76">
        <v>1</v>
      </c>
      <c r="K183" s="76">
        <v>2</v>
      </c>
      <c r="L183" s="76">
        <v>2</v>
      </c>
      <c r="M183" s="76">
        <v>1</v>
      </c>
      <c r="N183" s="76">
        <v>1</v>
      </c>
      <c r="O183" s="76">
        <v>2</v>
      </c>
      <c r="P183" s="76">
        <v>2</v>
      </c>
      <c r="Q183" s="76">
        <v>2</v>
      </c>
      <c r="R183" s="76">
        <v>2</v>
      </c>
      <c r="S183" s="76">
        <v>18</v>
      </c>
    </row>
    <row r="184" spans="1:19" x14ac:dyDescent="0.25">
      <c r="A184" s="76" t="s">
        <v>11</v>
      </c>
      <c r="B184" s="76" t="s">
        <v>24</v>
      </c>
      <c r="C184" s="76">
        <v>11353</v>
      </c>
      <c r="D184" s="76" t="s">
        <v>113</v>
      </c>
      <c r="E184" s="76" t="s">
        <v>15</v>
      </c>
      <c r="F184" s="76">
        <v>19</v>
      </c>
      <c r="G184" s="76">
        <v>17</v>
      </c>
      <c r="H184" s="76">
        <v>0</v>
      </c>
      <c r="I184" s="76">
        <v>1</v>
      </c>
      <c r="J184" s="76">
        <v>0</v>
      </c>
      <c r="K184" s="76">
        <v>2</v>
      </c>
      <c r="L184" s="76">
        <v>1</v>
      </c>
      <c r="M184" s="76">
        <v>1</v>
      </c>
      <c r="N184" s="76">
        <v>1</v>
      </c>
      <c r="O184" s="76">
        <v>1</v>
      </c>
      <c r="P184" s="76">
        <v>1</v>
      </c>
      <c r="Q184" s="76">
        <v>0</v>
      </c>
      <c r="R184" s="76">
        <v>0</v>
      </c>
      <c r="S184" s="76">
        <v>8</v>
      </c>
    </row>
    <row r="185" spans="1:19" x14ac:dyDescent="0.25">
      <c r="A185" s="76" t="s">
        <v>11</v>
      </c>
      <c r="B185" s="76" t="s">
        <v>24</v>
      </c>
      <c r="C185" s="76">
        <v>11353</v>
      </c>
      <c r="D185" s="76" t="s">
        <v>113</v>
      </c>
      <c r="E185" s="76" t="s">
        <v>15</v>
      </c>
      <c r="F185" s="76">
        <v>19</v>
      </c>
      <c r="G185" s="76">
        <v>17</v>
      </c>
      <c r="H185" s="76">
        <v>0</v>
      </c>
      <c r="I185" s="76">
        <v>0</v>
      </c>
      <c r="J185" s="76">
        <v>1</v>
      </c>
      <c r="K185" s="76">
        <v>2</v>
      </c>
      <c r="L185" s="76">
        <v>1</v>
      </c>
      <c r="M185" s="76">
        <v>0</v>
      </c>
      <c r="N185" s="76">
        <v>1</v>
      </c>
      <c r="O185" s="76">
        <v>2</v>
      </c>
      <c r="P185" s="76">
        <v>0</v>
      </c>
      <c r="Q185" s="76">
        <v>2</v>
      </c>
      <c r="R185" s="76">
        <v>2</v>
      </c>
      <c r="S185" s="76">
        <v>11</v>
      </c>
    </row>
    <row r="186" spans="1:19" x14ac:dyDescent="0.25">
      <c r="A186" s="76" t="s">
        <v>11</v>
      </c>
      <c r="B186" s="76" t="s">
        <v>24</v>
      </c>
      <c r="C186" s="76">
        <v>11353</v>
      </c>
      <c r="D186" s="76" t="s">
        <v>113</v>
      </c>
      <c r="E186" s="76" t="s">
        <v>15</v>
      </c>
      <c r="F186" s="76">
        <v>19</v>
      </c>
      <c r="G186" s="76">
        <v>17</v>
      </c>
      <c r="H186" s="76">
        <v>0</v>
      </c>
      <c r="I186" s="76">
        <v>1</v>
      </c>
      <c r="J186" s="76">
        <v>1</v>
      </c>
      <c r="K186" s="76">
        <v>2</v>
      </c>
      <c r="L186" s="76">
        <v>1</v>
      </c>
      <c r="M186" s="76">
        <v>1</v>
      </c>
      <c r="N186" s="76">
        <v>0</v>
      </c>
      <c r="O186" s="76">
        <v>2</v>
      </c>
      <c r="P186" s="76">
        <v>0</v>
      </c>
      <c r="Q186" s="76">
        <v>1</v>
      </c>
      <c r="R186" s="76">
        <v>1</v>
      </c>
      <c r="S186" s="76">
        <v>10</v>
      </c>
    </row>
    <row r="187" spans="1:19" x14ac:dyDescent="0.25">
      <c r="A187" s="76" t="s">
        <v>11</v>
      </c>
      <c r="B187" s="76" t="s">
        <v>24</v>
      </c>
      <c r="C187" s="76">
        <v>11353</v>
      </c>
      <c r="D187" s="76" t="s">
        <v>113</v>
      </c>
      <c r="E187" s="76" t="s">
        <v>15</v>
      </c>
      <c r="F187" s="76">
        <v>19</v>
      </c>
      <c r="G187" s="76">
        <v>17</v>
      </c>
      <c r="H187" s="76">
        <v>0</v>
      </c>
      <c r="I187" s="76">
        <v>2</v>
      </c>
      <c r="J187" s="76">
        <v>0</v>
      </c>
      <c r="K187" s="76">
        <v>2</v>
      </c>
      <c r="L187" s="76">
        <v>2</v>
      </c>
      <c r="M187" s="76">
        <v>0</v>
      </c>
      <c r="N187" s="76">
        <v>0</v>
      </c>
      <c r="O187" s="76">
        <v>2</v>
      </c>
      <c r="P187" s="76">
        <v>1</v>
      </c>
      <c r="Q187" s="76">
        <v>2</v>
      </c>
      <c r="R187" s="76">
        <v>2</v>
      </c>
      <c r="S187" s="76">
        <v>13</v>
      </c>
    </row>
    <row r="188" spans="1:19" x14ac:dyDescent="0.25">
      <c r="A188" s="76" t="s">
        <v>11</v>
      </c>
      <c r="B188" s="76" t="s">
        <v>24</v>
      </c>
      <c r="C188" s="76">
        <v>11353</v>
      </c>
      <c r="D188" s="76" t="s">
        <v>113</v>
      </c>
      <c r="E188" s="76" t="s">
        <v>15</v>
      </c>
      <c r="F188" s="76">
        <v>19</v>
      </c>
      <c r="G188" s="76">
        <v>17</v>
      </c>
      <c r="H188" s="76">
        <v>1</v>
      </c>
      <c r="I188" s="76">
        <v>1</v>
      </c>
      <c r="J188" s="76">
        <v>1</v>
      </c>
      <c r="K188" s="76">
        <v>1</v>
      </c>
      <c r="L188" s="76">
        <v>1</v>
      </c>
      <c r="M188" s="76">
        <v>0</v>
      </c>
      <c r="N188" s="76">
        <v>1</v>
      </c>
      <c r="O188" s="76">
        <v>2</v>
      </c>
      <c r="P188" s="76">
        <v>0</v>
      </c>
      <c r="Q188" s="76">
        <v>2</v>
      </c>
      <c r="R188" s="76">
        <v>2</v>
      </c>
      <c r="S188" s="76">
        <v>12</v>
      </c>
    </row>
    <row r="189" spans="1:19" x14ac:dyDescent="0.25">
      <c r="A189" s="76" t="s">
        <v>11</v>
      </c>
      <c r="B189" s="76" t="s">
        <v>24</v>
      </c>
      <c r="C189" s="76">
        <v>11353</v>
      </c>
      <c r="D189" s="76" t="s">
        <v>113</v>
      </c>
      <c r="E189" s="76" t="s">
        <v>15</v>
      </c>
      <c r="F189" s="76">
        <v>19</v>
      </c>
      <c r="G189" s="76">
        <v>17</v>
      </c>
      <c r="H189" s="76">
        <v>1</v>
      </c>
      <c r="I189" s="76">
        <v>1</v>
      </c>
      <c r="J189" s="76">
        <v>0</v>
      </c>
      <c r="K189" s="76">
        <v>2</v>
      </c>
      <c r="L189" s="76">
        <v>1</v>
      </c>
      <c r="M189" s="76">
        <v>0</v>
      </c>
      <c r="N189" s="76">
        <v>1</v>
      </c>
      <c r="O189" s="76">
        <v>2</v>
      </c>
      <c r="P189" s="76">
        <v>1</v>
      </c>
      <c r="Q189" s="76">
        <v>2</v>
      </c>
      <c r="R189" s="76">
        <v>2</v>
      </c>
      <c r="S189" s="76">
        <v>13</v>
      </c>
    </row>
    <row r="190" spans="1:19" x14ac:dyDescent="0.25">
      <c r="A190" s="76" t="s">
        <v>11</v>
      </c>
      <c r="B190" s="76" t="s">
        <v>25</v>
      </c>
      <c r="C190" s="76">
        <v>11354</v>
      </c>
      <c r="D190" s="76" t="s">
        <v>113</v>
      </c>
      <c r="E190" s="76" t="s">
        <v>15</v>
      </c>
      <c r="F190" s="76">
        <v>45</v>
      </c>
      <c r="G190" s="76">
        <v>38</v>
      </c>
      <c r="H190" s="76">
        <v>0</v>
      </c>
      <c r="I190" s="76">
        <v>1</v>
      </c>
      <c r="J190" s="76">
        <v>1</v>
      </c>
      <c r="K190" s="76">
        <v>2</v>
      </c>
      <c r="L190" s="76">
        <v>1</v>
      </c>
      <c r="M190" s="76">
        <v>0</v>
      </c>
      <c r="N190" s="76">
        <v>0</v>
      </c>
      <c r="O190" s="76">
        <v>2</v>
      </c>
      <c r="P190" s="76">
        <v>1</v>
      </c>
      <c r="Q190" s="76">
        <v>1</v>
      </c>
      <c r="R190" s="76">
        <v>2</v>
      </c>
      <c r="S190" s="76">
        <v>11</v>
      </c>
    </row>
    <row r="191" spans="1:19" x14ac:dyDescent="0.25">
      <c r="A191" s="76" t="s">
        <v>11</v>
      </c>
      <c r="B191" s="76" t="s">
        <v>25</v>
      </c>
      <c r="C191" s="76">
        <v>11354</v>
      </c>
      <c r="D191" s="76" t="s">
        <v>113</v>
      </c>
      <c r="E191" s="76" t="s">
        <v>15</v>
      </c>
      <c r="F191" s="76">
        <v>45</v>
      </c>
      <c r="G191" s="76">
        <v>38</v>
      </c>
      <c r="H191" s="76">
        <v>2</v>
      </c>
      <c r="I191" s="76">
        <v>2</v>
      </c>
      <c r="J191" s="76">
        <v>0</v>
      </c>
      <c r="K191" s="76">
        <v>2</v>
      </c>
      <c r="L191" s="76">
        <v>1</v>
      </c>
      <c r="M191" s="76">
        <v>1</v>
      </c>
      <c r="N191" s="76">
        <v>0</v>
      </c>
      <c r="O191" s="76">
        <v>2</v>
      </c>
      <c r="P191" s="76">
        <v>1</v>
      </c>
      <c r="Q191" s="76">
        <v>2</v>
      </c>
      <c r="R191" s="76">
        <v>2</v>
      </c>
      <c r="S191" s="76">
        <v>15</v>
      </c>
    </row>
    <row r="192" spans="1:19" x14ac:dyDescent="0.25">
      <c r="A192" s="76" t="s">
        <v>11</v>
      </c>
      <c r="B192" s="76" t="s">
        <v>25</v>
      </c>
      <c r="C192" s="76">
        <v>11354</v>
      </c>
      <c r="D192" s="76" t="s">
        <v>113</v>
      </c>
      <c r="E192" s="76" t="s">
        <v>15</v>
      </c>
      <c r="F192" s="76">
        <v>45</v>
      </c>
      <c r="G192" s="76">
        <v>38</v>
      </c>
      <c r="H192" s="76">
        <v>0</v>
      </c>
      <c r="I192" s="76">
        <v>2</v>
      </c>
      <c r="J192" s="76">
        <v>0</v>
      </c>
      <c r="K192" s="76">
        <v>2</v>
      </c>
      <c r="L192" s="76">
        <v>0</v>
      </c>
      <c r="M192" s="76">
        <v>0</v>
      </c>
      <c r="N192" s="76">
        <v>0</v>
      </c>
      <c r="O192" s="76">
        <v>1</v>
      </c>
      <c r="P192" s="76">
        <v>2</v>
      </c>
      <c r="Q192" s="76">
        <v>2</v>
      </c>
      <c r="R192" s="76">
        <v>2</v>
      </c>
      <c r="S192" s="76">
        <v>11</v>
      </c>
    </row>
    <row r="193" spans="1:19" x14ac:dyDescent="0.25">
      <c r="A193" s="76" t="s">
        <v>11</v>
      </c>
      <c r="B193" s="76" t="s">
        <v>25</v>
      </c>
      <c r="C193" s="76">
        <v>11354</v>
      </c>
      <c r="D193" s="76" t="s">
        <v>113</v>
      </c>
      <c r="E193" s="76" t="s">
        <v>15</v>
      </c>
      <c r="F193" s="76">
        <v>45</v>
      </c>
      <c r="G193" s="76">
        <v>38</v>
      </c>
      <c r="H193" s="76">
        <v>0</v>
      </c>
      <c r="I193" s="76">
        <v>2</v>
      </c>
      <c r="J193" s="76">
        <v>0</v>
      </c>
      <c r="K193" s="76">
        <v>2</v>
      </c>
      <c r="L193" s="76">
        <v>1</v>
      </c>
      <c r="M193" s="76">
        <v>1</v>
      </c>
      <c r="N193" s="76">
        <v>0</v>
      </c>
      <c r="O193" s="76">
        <v>2</v>
      </c>
      <c r="P193" s="76">
        <v>1</v>
      </c>
      <c r="Q193" s="76">
        <v>2</v>
      </c>
      <c r="R193" s="76">
        <v>2</v>
      </c>
      <c r="S193" s="76">
        <v>13</v>
      </c>
    </row>
    <row r="194" spans="1:19" x14ac:dyDescent="0.25">
      <c r="A194" s="76" t="s">
        <v>11</v>
      </c>
      <c r="B194" s="76" t="s">
        <v>25</v>
      </c>
      <c r="C194" s="76">
        <v>11354</v>
      </c>
      <c r="D194" s="76" t="s">
        <v>113</v>
      </c>
      <c r="E194" s="76" t="s">
        <v>15</v>
      </c>
      <c r="F194" s="76">
        <v>45</v>
      </c>
      <c r="G194" s="76">
        <v>38</v>
      </c>
      <c r="H194" s="76">
        <v>2</v>
      </c>
      <c r="I194" s="76">
        <v>1</v>
      </c>
      <c r="J194" s="76">
        <v>1</v>
      </c>
      <c r="K194" s="76">
        <v>2</v>
      </c>
      <c r="L194" s="76">
        <v>1</v>
      </c>
      <c r="M194" s="76">
        <v>1</v>
      </c>
      <c r="N194" s="76">
        <v>0</v>
      </c>
      <c r="O194" s="76">
        <v>2</v>
      </c>
      <c r="P194" s="76">
        <v>1</v>
      </c>
      <c r="Q194" s="76">
        <v>2</v>
      </c>
      <c r="R194" s="76">
        <v>2</v>
      </c>
      <c r="S194" s="76">
        <v>15</v>
      </c>
    </row>
    <row r="195" spans="1:19" x14ac:dyDescent="0.25">
      <c r="A195" s="76" t="s">
        <v>11</v>
      </c>
      <c r="B195" s="76" t="s">
        <v>25</v>
      </c>
      <c r="C195" s="76">
        <v>11354</v>
      </c>
      <c r="D195" s="76" t="s">
        <v>113</v>
      </c>
      <c r="E195" s="76" t="s">
        <v>15</v>
      </c>
      <c r="F195" s="76">
        <v>45</v>
      </c>
      <c r="G195" s="76">
        <v>38</v>
      </c>
      <c r="H195" s="76">
        <v>1</v>
      </c>
      <c r="I195" s="76">
        <v>0</v>
      </c>
      <c r="J195" s="76">
        <v>0</v>
      </c>
      <c r="K195" s="76">
        <v>1</v>
      </c>
      <c r="L195" s="76">
        <v>0</v>
      </c>
      <c r="M195" s="76">
        <v>0</v>
      </c>
      <c r="N195" s="76">
        <v>1</v>
      </c>
      <c r="O195" s="76">
        <v>2</v>
      </c>
      <c r="P195" s="76">
        <v>2</v>
      </c>
      <c r="Q195" s="76">
        <v>1</v>
      </c>
      <c r="R195" s="76">
        <v>2</v>
      </c>
      <c r="S195" s="76">
        <v>10</v>
      </c>
    </row>
    <row r="196" spans="1:19" x14ac:dyDescent="0.25">
      <c r="A196" s="76" t="s">
        <v>11</v>
      </c>
      <c r="B196" s="76" t="s">
        <v>25</v>
      </c>
      <c r="C196" s="76">
        <v>11354</v>
      </c>
      <c r="D196" s="76" t="s">
        <v>113</v>
      </c>
      <c r="E196" s="76" t="s">
        <v>15</v>
      </c>
      <c r="F196" s="76">
        <v>45</v>
      </c>
      <c r="G196" s="76">
        <v>38</v>
      </c>
      <c r="H196" s="76">
        <v>0</v>
      </c>
      <c r="I196" s="76">
        <v>2</v>
      </c>
      <c r="J196" s="76">
        <v>1</v>
      </c>
      <c r="K196" s="76">
        <v>2</v>
      </c>
      <c r="L196" s="76">
        <v>1</v>
      </c>
      <c r="M196" s="76">
        <v>1</v>
      </c>
      <c r="N196" s="76">
        <v>0</v>
      </c>
      <c r="O196" s="76">
        <v>2</v>
      </c>
      <c r="P196" s="76">
        <v>0</v>
      </c>
      <c r="Q196" s="76">
        <v>1</v>
      </c>
      <c r="R196" s="76">
        <v>2</v>
      </c>
      <c r="S196" s="76">
        <v>12</v>
      </c>
    </row>
    <row r="197" spans="1:19" x14ac:dyDescent="0.25">
      <c r="A197" s="76" t="s">
        <v>11</v>
      </c>
      <c r="B197" s="76" t="s">
        <v>25</v>
      </c>
      <c r="C197" s="76">
        <v>11354</v>
      </c>
      <c r="D197" s="76" t="s">
        <v>113</v>
      </c>
      <c r="E197" s="76" t="s">
        <v>15</v>
      </c>
      <c r="F197" s="76">
        <v>45</v>
      </c>
      <c r="G197" s="76">
        <v>38</v>
      </c>
      <c r="H197" s="76">
        <v>2</v>
      </c>
      <c r="I197" s="76">
        <v>2</v>
      </c>
      <c r="J197" s="76">
        <v>1</v>
      </c>
      <c r="K197" s="76">
        <v>2</v>
      </c>
      <c r="L197" s="76">
        <v>2</v>
      </c>
      <c r="M197" s="76">
        <v>1</v>
      </c>
      <c r="N197" s="76">
        <v>0</v>
      </c>
      <c r="O197" s="76">
        <v>2</v>
      </c>
      <c r="P197" s="76">
        <v>1</v>
      </c>
      <c r="Q197" s="76">
        <v>2</v>
      </c>
      <c r="R197" s="76">
        <v>2</v>
      </c>
      <c r="S197" s="76">
        <v>17</v>
      </c>
    </row>
    <row r="198" spans="1:19" x14ac:dyDescent="0.25">
      <c r="A198" s="76" t="s">
        <v>11</v>
      </c>
      <c r="B198" s="76" t="s">
        <v>25</v>
      </c>
      <c r="C198" s="76">
        <v>11354</v>
      </c>
      <c r="D198" s="76" t="s">
        <v>113</v>
      </c>
      <c r="E198" s="76" t="s">
        <v>15</v>
      </c>
      <c r="F198" s="76">
        <v>45</v>
      </c>
      <c r="G198" s="76">
        <v>38</v>
      </c>
      <c r="H198" s="76">
        <v>0</v>
      </c>
      <c r="I198" s="76">
        <v>1</v>
      </c>
      <c r="J198" s="76">
        <v>1</v>
      </c>
      <c r="K198" s="76">
        <v>2</v>
      </c>
      <c r="L198" s="76">
        <v>1</v>
      </c>
      <c r="M198" s="76">
        <v>0</v>
      </c>
      <c r="N198" s="76">
        <v>1</v>
      </c>
      <c r="O198" s="76">
        <v>2</v>
      </c>
      <c r="P198" s="76">
        <v>1</v>
      </c>
      <c r="Q198" s="76">
        <v>2</v>
      </c>
      <c r="R198" s="76">
        <v>2</v>
      </c>
      <c r="S198" s="76">
        <v>13</v>
      </c>
    </row>
    <row r="199" spans="1:19" x14ac:dyDescent="0.25">
      <c r="A199" s="76" t="s">
        <v>11</v>
      </c>
      <c r="B199" s="76" t="s">
        <v>25</v>
      </c>
      <c r="C199" s="76">
        <v>11354</v>
      </c>
      <c r="D199" s="76" t="s">
        <v>113</v>
      </c>
      <c r="E199" s="76" t="s">
        <v>15</v>
      </c>
      <c r="F199" s="76">
        <v>45</v>
      </c>
      <c r="G199" s="76">
        <v>38</v>
      </c>
      <c r="H199" s="76">
        <v>0</v>
      </c>
      <c r="I199" s="76">
        <v>1</v>
      </c>
      <c r="J199" s="76">
        <v>1</v>
      </c>
      <c r="K199" s="76">
        <v>2</v>
      </c>
      <c r="L199" s="76">
        <v>2</v>
      </c>
      <c r="M199" s="76">
        <v>1</v>
      </c>
      <c r="N199" s="76">
        <v>1</v>
      </c>
      <c r="O199" s="76">
        <v>1</v>
      </c>
      <c r="P199" s="76">
        <v>1</v>
      </c>
      <c r="Q199" s="76">
        <v>2</v>
      </c>
      <c r="R199" s="76">
        <v>2</v>
      </c>
      <c r="S199" s="76">
        <v>14</v>
      </c>
    </row>
    <row r="200" spans="1:19" x14ac:dyDescent="0.25">
      <c r="A200" s="76" t="s">
        <v>11</v>
      </c>
      <c r="B200" s="76" t="s">
        <v>25</v>
      </c>
      <c r="C200" s="76">
        <v>11354</v>
      </c>
      <c r="D200" s="76" t="s">
        <v>113</v>
      </c>
      <c r="E200" s="76" t="s">
        <v>15</v>
      </c>
      <c r="F200" s="76">
        <v>45</v>
      </c>
      <c r="G200" s="76">
        <v>38</v>
      </c>
      <c r="H200" s="76">
        <v>0</v>
      </c>
      <c r="I200" s="76">
        <v>0</v>
      </c>
      <c r="J200" s="76">
        <v>1</v>
      </c>
      <c r="K200" s="76">
        <v>2</v>
      </c>
      <c r="L200" s="76">
        <v>1</v>
      </c>
      <c r="M200" s="76">
        <v>1</v>
      </c>
      <c r="N200" s="76">
        <v>0</v>
      </c>
      <c r="O200" s="76">
        <v>2</v>
      </c>
      <c r="P200" s="76">
        <v>2</v>
      </c>
      <c r="Q200" s="76">
        <v>1</v>
      </c>
      <c r="R200" s="76">
        <v>2</v>
      </c>
      <c r="S200" s="76">
        <v>12</v>
      </c>
    </row>
    <row r="201" spans="1:19" x14ac:dyDescent="0.25">
      <c r="A201" s="76" t="s">
        <v>11</v>
      </c>
      <c r="B201" s="76" t="s">
        <v>25</v>
      </c>
      <c r="C201" s="76">
        <v>11354</v>
      </c>
      <c r="D201" s="76" t="s">
        <v>113</v>
      </c>
      <c r="E201" s="76" t="s">
        <v>15</v>
      </c>
      <c r="F201" s="76">
        <v>45</v>
      </c>
      <c r="G201" s="76">
        <v>38</v>
      </c>
      <c r="H201" s="76">
        <v>0</v>
      </c>
      <c r="I201" s="76">
        <v>2</v>
      </c>
      <c r="J201" s="76">
        <v>0</v>
      </c>
      <c r="K201" s="76">
        <v>2</v>
      </c>
      <c r="L201" s="76">
        <v>2</v>
      </c>
      <c r="M201" s="76">
        <v>0</v>
      </c>
      <c r="N201" s="76">
        <v>0</v>
      </c>
      <c r="O201" s="76">
        <v>1</v>
      </c>
      <c r="P201" s="76">
        <v>1</v>
      </c>
      <c r="Q201" s="76">
        <v>1</v>
      </c>
      <c r="R201" s="76">
        <v>2</v>
      </c>
      <c r="S201" s="76">
        <v>11</v>
      </c>
    </row>
    <row r="202" spans="1:19" x14ac:dyDescent="0.25">
      <c r="A202" s="76" t="s">
        <v>11</v>
      </c>
      <c r="B202" s="76" t="s">
        <v>25</v>
      </c>
      <c r="C202" s="76">
        <v>11354</v>
      </c>
      <c r="D202" s="76" t="s">
        <v>113</v>
      </c>
      <c r="E202" s="76" t="s">
        <v>15</v>
      </c>
      <c r="F202" s="76">
        <v>45</v>
      </c>
      <c r="G202" s="76">
        <v>38</v>
      </c>
      <c r="H202" s="76">
        <v>2</v>
      </c>
      <c r="I202" s="76">
        <v>2</v>
      </c>
      <c r="J202" s="76">
        <v>1</v>
      </c>
      <c r="K202" s="76">
        <v>2</v>
      </c>
      <c r="L202" s="76">
        <v>0</v>
      </c>
      <c r="M202" s="76">
        <v>1</v>
      </c>
      <c r="N202" s="76">
        <v>0</v>
      </c>
      <c r="O202" s="76">
        <v>2</v>
      </c>
      <c r="P202" s="76">
        <v>1</v>
      </c>
      <c r="Q202" s="76">
        <v>2</v>
      </c>
      <c r="R202" s="76">
        <v>2</v>
      </c>
      <c r="S202" s="76">
        <v>15</v>
      </c>
    </row>
    <row r="203" spans="1:19" x14ac:dyDescent="0.25">
      <c r="A203" s="76" t="s">
        <v>11</v>
      </c>
      <c r="B203" s="76" t="s">
        <v>25</v>
      </c>
      <c r="C203" s="76">
        <v>11354</v>
      </c>
      <c r="D203" s="76" t="s">
        <v>113</v>
      </c>
      <c r="E203" s="76" t="s">
        <v>15</v>
      </c>
      <c r="F203" s="76">
        <v>45</v>
      </c>
      <c r="G203" s="76">
        <v>38</v>
      </c>
      <c r="H203" s="76">
        <v>2</v>
      </c>
      <c r="I203" s="76">
        <v>1</v>
      </c>
      <c r="J203" s="76">
        <v>0</v>
      </c>
      <c r="K203" s="76">
        <v>2</v>
      </c>
      <c r="L203" s="76">
        <v>1</v>
      </c>
      <c r="M203" s="76">
        <v>1</v>
      </c>
      <c r="N203" s="76">
        <v>0</v>
      </c>
      <c r="O203" s="76">
        <v>2</v>
      </c>
      <c r="P203" s="76">
        <v>2</v>
      </c>
      <c r="Q203" s="76">
        <v>2</v>
      </c>
      <c r="R203" s="76">
        <v>2</v>
      </c>
      <c r="S203" s="76">
        <v>15</v>
      </c>
    </row>
    <row r="204" spans="1:19" x14ac:dyDescent="0.25">
      <c r="A204" s="76" t="s">
        <v>11</v>
      </c>
      <c r="B204" s="76" t="s">
        <v>25</v>
      </c>
      <c r="C204" s="76">
        <v>11354</v>
      </c>
      <c r="D204" s="76" t="s">
        <v>113</v>
      </c>
      <c r="E204" s="76" t="s">
        <v>15</v>
      </c>
      <c r="F204" s="76">
        <v>45</v>
      </c>
      <c r="G204" s="76">
        <v>38</v>
      </c>
      <c r="H204" s="76">
        <v>0</v>
      </c>
      <c r="I204" s="76">
        <v>2</v>
      </c>
      <c r="J204" s="76">
        <v>0</v>
      </c>
      <c r="K204" s="76">
        <v>2</v>
      </c>
      <c r="L204" s="76">
        <v>0</v>
      </c>
      <c r="M204" s="76">
        <v>1</v>
      </c>
      <c r="N204" s="76">
        <v>0</v>
      </c>
      <c r="O204" s="76">
        <v>2</v>
      </c>
      <c r="P204" s="76">
        <v>1</v>
      </c>
      <c r="Q204" s="76">
        <v>2</v>
      </c>
      <c r="R204" s="76">
        <v>2</v>
      </c>
      <c r="S204" s="76">
        <v>12</v>
      </c>
    </row>
    <row r="205" spans="1:19" x14ac:dyDescent="0.25">
      <c r="A205" s="76" t="s">
        <v>11</v>
      </c>
      <c r="B205" s="76" t="s">
        <v>25</v>
      </c>
      <c r="C205" s="76">
        <v>11354</v>
      </c>
      <c r="D205" s="76" t="s">
        <v>113</v>
      </c>
      <c r="E205" s="76" t="s">
        <v>15</v>
      </c>
      <c r="F205" s="76">
        <v>45</v>
      </c>
      <c r="G205" s="76">
        <v>38</v>
      </c>
      <c r="H205" s="76">
        <v>0</v>
      </c>
      <c r="I205" s="76">
        <v>1</v>
      </c>
      <c r="J205" s="76">
        <v>1</v>
      </c>
      <c r="K205" s="76">
        <v>2</v>
      </c>
      <c r="L205" s="76">
        <v>1</v>
      </c>
      <c r="M205" s="76">
        <v>1</v>
      </c>
      <c r="N205" s="76">
        <v>1</v>
      </c>
      <c r="O205" s="76">
        <v>2</v>
      </c>
      <c r="P205" s="76">
        <v>1</v>
      </c>
      <c r="Q205" s="76">
        <v>2</v>
      </c>
      <c r="R205" s="76">
        <v>1</v>
      </c>
      <c r="S205" s="76">
        <v>13</v>
      </c>
    </row>
    <row r="206" spans="1:19" x14ac:dyDescent="0.25">
      <c r="A206" s="76" t="s">
        <v>11</v>
      </c>
      <c r="B206" s="76" t="s">
        <v>25</v>
      </c>
      <c r="C206" s="76">
        <v>11354</v>
      </c>
      <c r="D206" s="76" t="s">
        <v>113</v>
      </c>
      <c r="E206" s="76" t="s">
        <v>16</v>
      </c>
      <c r="F206" s="76">
        <v>45</v>
      </c>
      <c r="G206" s="76">
        <v>38</v>
      </c>
      <c r="H206" s="76">
        <v>0</v>
      </c>
      <c r="I206" s="76">
        <v>0</v>
      </c>
      <c r="J206" s="76">
        <v>1</v>
      </c>
      <c r="K206" s="76">
        <v>1</v>
      </c>
      <c r="L206" s="76">
        <v>1</v>
      </c>
      <c r="M206" s="76">
        <v>1</v>
      </c>
      <c r="N206" s="76">
        <v>0</v>
      </c>
      <c r="O206" s="76">
        <v>2</v>
      </c>
      <c r="P206" s="76">
        <v>1</v>
      </c>
      <c r="Q206" s="76">
        <v>0</v>
      </c>
      <c r="R206" s="76">
        <v>1</v>
      </c>
      <c r="S206" s="76">
        <v>8</v>
      </c>
    </row>
    <row r="207" spans="1:19" x14ac:dyDescent="0.25">
      <c r="A207" s="76" t="s">
        <v>11</v>
      </c>
      <c r="B207" s="76" t="s">
        <v>25</v>
      </c>
      <c r="C207" s="76">
        <v>11354</v>
      </c>
      <c r="D207" s="76" t="s">
        <v>113</v>
      </c>
      <c r="E207" s="76" t="s">
        <v>16</v>
      </c>
      <c r="F207" s="76">
        <v>45</v>
      </c>
      <c r="G207" s="76">
        <v>38</v>
      </c>
      <c r="H207" s="76">
        <v>1</v>
      </c>
      <c r="I207" s="76">
        <v>0</v>
      </c>
      <c r="J207" s="76">
        <v>0</v>
      </c>
      <c r="K207" s="76">
        <v>1</v>
      </c>
      <c r="L207" s="76">
        <v>1</v>
      </c>
      <c r="M207" s="76">
        <v>0</v>
      </c>
      <c r="N207" s="76">
        <v>1</v>
      </c>
      <c r="O207" s="76">
        <v>1</v>
      </c>
      <c r="P207" s="76">
        <v>1</v>
      </c>
      <c r="Q207" s="76">
        <v>1</v>
      </c>
      <c r="R207" s="76">
        <v>2</v>
      </c>
      <c r="S207" s="76">
        <v>9</v>
      </c>
    </row>
    <row r="208" spans="1:19" x14ac:dyDescent="0.25">
      <c r="A208" s="76" t="s">
        <v>11</v>
      </c>
      <c r="B208" s="76" t="s">
        <v>25</v>
      </c>
      <c r="C208" s="76">
        <v>11354</v>
      </c>
      <c r="D208" s="76" t="s">
        <v>113</v>
      </c>
      <c r="E208" s="76" t="s">
        <v>16</v>
      </c>
      <c r="F208" s="76">
        <v>45</v>
      </c>
      <c r="G208" s="76">
        <v>38</v>
      </c>
      <c r="H208" s="76">
        <v>1</v>
      </c>
      <c r="I208" s="76">
        <v>0</v>
      </c>
      <c r="J208" s="76">
        <v>1</v>
      </c>
      <c r="K208" s="76">
        <v>1</v>
      </c>
      <c r="L208" s="76">
        <v>0</v>
      </c>
      <c r="M208" s="76">
        <v>1</v>
      </c>
      <c r="N208" s="76">
        <v>0</v>
      </c>
      <c r="O208" s="76">
        <v>1</v>
      </c>
      <c r="P208" s="76">
        <v>1</v>
      </c>
      <c r="Q208" s="76">
        <v>2</v>
      </c>
      <c r="R208" s="76">
        <v>1</v>
      </c>
      <c r="S208" s="76">
        <v>9</v>
      </c>
    </row>
    <row r="209" spans="1:19" x14ac:dyDescent="0.25">
      <c r="A209" s="76" t="s">
        <v>11</v>
      </c>
      <c r="B209" s="76" t="s">
        <v>25</v>
      </c>
      <c r="C209" s="76">
        <v>11354</v>
      </c>
      <c r="D209" s="76" t="s">
        <v>113</v>
      </c>
      <c r="E209" s="76" t="s">
        <v>16</v>
      </c>
      <c r="F209" s="76">
        <v>45</v>
      </c>
      <c r="G209" s="76">
        <v>38</v>
      </c>
      <c r="H209" s="76">
        <v>0</v>
      </c>
      <c r="I209" s="76">
        <v>0</v>
      </c>
      <c r="J209" s="76">
        <v>1</v>
      </c>
      <c r="K209" s="76">
        <v>1</v>
      </c>
      <c r="L209" s="76">
        <v>1</v>
      </c>
      <c r="M209" s="76">
        <v>0</v>
      </c>
      <c r="N209" s="76">
        <v>0</v>
      </c>
      <c r="O209" s="76">
        <v>1</v>
      </c>
      <c r="P209" s="76">
        <v>0</v>
      </c>
      <c r="Q209" s="76">
        <v>0</v>
      </c>
      <c r="R209" s="76">
        <v>2</v>
      </c>
      <c r="S209" s="76">
        <v>6</v>
      </c>
    </row>
    <row r="210" spans="1:19" x14ac:dyDescent="0.25">
      <c r="A210" s="76" t="s">
        <v>11</v>
      </c>
      <c r="B210" s="76" t="s">
        <v>25</v>
      </c>
      <c r="C210" s="76">
        <v>11354</v>
      </c>
      <c r="D210" s="76" t="s">
        <v>113</v>
      </c>
      <c r="E210" s="76" t="s">
        <v>16</v>
      </c>
      <c r="F210" s="76">
        <v>45</v>
      </c>
      <c r="G210" s="76">
        <v>38</v>
      </c>
      <c r="H210" s="76">
        <v>0</v>
      </c>
      <c r="I210" s="76">
        <v>0</v>
      </c>
      <c r="J210" s="76">
        <v>1</v>
      </c>
      <c r="K210" s="76">
        <v>2</v>
      </c>
      <c r="L210" s="76">
        <v>0</v>
      </c>
      <c r="M210" s="76">
        <v>0</v>
      </c>
      <c r="N210" s="76">
        <v>0</v>
      </c>
      <c r="O210" s="76">
        <v>1</v>
      </c>
      <c r="P210" s="76">
        <v>2</v>
      </c>
      <c r="Q210" s="76">
        <v>2</v>
      </c>
      <c r="R210" s="76">
        <v>0</v>
      </c>
      <c r="S210" s="76">
        <v>8</v>
      </c>
    </row>
    <row r="211" spans="1:19" x14ac:dyDescent="0.25">
      <c r="A211" s="76" t="s">
        <v>11</v>
      </c>
      <c r="B211" s="76" t="s">
        <v>25</v>
      </c>
      <c r="C211" s="76">
        <v>11354</v>
      </c>
      <c r="D211" s="76" t="s">
        <v>113</v>
      </c>
      <c r="E211" s="76" t="s">
        <v>16</v>
      </c>
      <c r="F211" s="76">
        <v>45</v>
      </c>
      <c r="G211" s="76">
        <v>38</v>
      </c>
      <c r="H211" s="76">
        <v>0</v>
      </c>
      <c r="I211" s="76">
        <v>2</v>
      </c>
      <c r="J211" s="76">
        <v>1</v>
      </c>
      <c r="K211" s="76">
        <v>2</v>
      </c>
      <c r="L211" s="76">
        <v>1</v>
      </c>
      <c r="M211" s="76">
        <v>1</v>
      </c>
      <c r="N211" s="76">
        <v>0</v>
      </c>
      <c r="O211" s="76">
        <v>1</v>
      </c>
      <c r="P211" s="76">
        <v>0</v>
      </c>
      <c r="Q211" s="76">
        <v>2</v>
      </c>
      <c r="R211" s="76">
        <v>2</v>
      </c>
      <c r="S211" s="76">
        <v>12</v>
      </c>
    </row>
    <row r="212" spans="1:19" x14ac:dyDescent="0.25">
      <c r="A212" s="76" t="s">
        <v>11</v>
      </c>
      <c r="B212" s="76" t="s">
        <v>25</v>
      </c>
      <c r="C212" s="76">
        <v>11354</v>
      </c>
      <c r="D212" s="76" t="s">
        <v>113</v>
      </c>
      <c r="E212" s="76" t="s">
        <v>16</v>
      </c>
      <c r="F212" s="76">
        <v>45</v>
      </c>
      <c r="G212" s="76">
        <v>38</v>
      </c>
      <c r="H212" s="76">
        <v>0</v>
      </c>
      <c r="I212" s="76">
        <v>0</v>
      </c>
      <c r="J212" s="76">
        <v>0</v>
      </c>
      <c r="K212" s="76">
        <v>2</v>
      </c>
      <c r="L212" s="76">
        <v>1</v>
      </c>
      <c r="M212" s="76">
        <v>0</v>
      </c>
      <c r="N212" s="76">
        <v>0</v>
      </c>
      <c r="O212" s="76">
        <v>1</v>
      </c>
      <c r="P212" s="76">
        <v>0</v>
      </c>
      <c r="Q212" s="76">
        <v>0</v>
      </c>
      <c r="R212" s="76">
        <v>2</v>
      </c>
      <c r="S212" s="76">
        <v>6</v>
      </c>
    </row>
    <row r="213" spans="1:19" x14ac:dyDescent="0.25">
      <c r="A213" s="76" t="s">
        <v>11</v>
      </c>
      <c r="B213" s="76" t="s">
        <v>25</v>
      </c>
      <c r="C213" s="76">
        <v>11354</v>
      </c>
      <c r="D213" s="76" t="s">
        <v>113</v>
      </c>
      <c r="E213" s="76" t="s">
        <v>16</v>
      </c>
      <c r="F213" s="76">
        <v>45</v>
      </c>
      <c r="G213" s="76">
        <v>38</v>
      </c>
      <c r="H213" s="76">
        <v>0</v>
      </c>
      <c r="I213" s="76">
        <v>1</v>
      </c>
      <c r="J213" s="76">
        <v>0</v>
      </c>
      <c r="K213" s="76">
        <v>2</v>
      </c>
      <c r="L213" s="76">
        <v>0</v>
      </c>
      <c r="M213" s="76">
        <v>0</v>
      </c>
      <c r="N213" s="76">
        <v>0</v>
      </c>
      <c r="O213" s="76">
        <v>2</v>
      </c>
      <c r="P213" s="76">
        <v>2</v>
      </c>
      <c r="Q213" s="76">
        <v>2</v>
      </c>
      <c r="R213" s="76">
        <v>2</v>
      </c>
      <c r="S213" s="76">
        <v>11</v>
      </c>
    </row>
    <row r="214" spans="1:19" x14ac:dyDescent="0.25">
      <c r="A214" s="76" t="s">
        <v>11</v>
      </c>
      <c r="B214" s="76" t="s">
        <v>25</v>
      </c>
      <c r="C214" s="76">
        <v>11354</v>
      </c>
      <c r="D214" s="76" t="s">
        <v>113</v>
      </c>
      <c r="E214" s="76" t="s">
        <v>16</v>
      </c>
      <c r="F214" s="76">
        <v>45</v>
      </c>
      <c r="G214" s="76">
        <v>38</v>
      </c>
      <c r="H214" s="76">
        <v>0</v>
      </c>
      <c r="I214" s="76">
        <v>2</v>
      </c>
      <c r="J214" s="76">
        <v>0</v>
      </c>
      <c r="K214" s="76">
        <v>2</v>
      </c>
      <c r="L214" s="76">
        <v>1</v>
      </c>
      <c r="M214" s="76">
        <v>0</v>
      </c>
      <c r="N214" s="76">
        <v>0</v>
      </c>
      <c r="O214" s="76">
        <v>1</v>
      </c>
      <c r="P214" s="76">
        <v>1</v>
      </c>
      <c r="Q214" s="76">
        <v>2</v>
      </c>
      <c r="R214" s="76">
        <v>2</v>
      </c>
      <c r="S214" s="76">
        <v>11</v>
      </c>
    </row>
    <row r="215" spans="1:19" x14ac:dyDescent="0.25">
      <c r="A215" s="76" t="s">
        <v>11</v>
      </c>
      <c r="B215" s="76" t="s">
        <v>25</v>
      </c>
      <c r="C215" s="76">
        <v>11354</v>
      </c>
      <c r="D215" s="76" t="s">
        <v>113</v>
      </c>
      <c r="E215" s="76" t="s">
        <v>16</v>
      </c>
      <c r="F215" s="76">
        <v>45</v>
      </c>
      <c r="G215" s="76">
        <v>38</v>
      </c>
      <c r="H215" s="76">
        <v>0</v>
      </c>
      <c r="I215" s="76">
        <v>1</v>
      </c>
      <c r="J215" s="76">
        <v>0</v>
      </c>
      <c r="K215" s="76">
        <v>2</v>
      </c>
      <c r="L215" s="76">
        <v>0</v>
      </c>
      <c r="M215" s="76">
        <v>1</v>
      </c>
      <c r="N215" s="76">
        <v>0</v>
      </c>
      <c r="O215" s="76">
        <v>0</v>
      </c>
      <c r="P215" s="76">
        <v>1</v>
      </c>
      <c r="Q215" s="76">
        <v>2</v>
      </c>
      <c r="R215" s="76">
        <v>2</v>
      </c>
      <c r="S215" s="76">
        <v>9</v>
      </c>
    </row>
    <row r="216" spans="1:19" x14ac:dyDescent="0.25">
      <c r="A216" s="76" t="s">
        <v>11</v>
      </c>
      <c r="B216" s="76" t="s">
        <v>25</v>
      </c>
      <c r="C216" s="76">
        <v>11354</v>
      </c>
      <c r="D216" s="76" t="s">
        <v>113</v>
      </c>
      <c r="E216" s="76" t="s">
        <v>16</v>
      </c>
      <c r="F216" s="76">
        <v>45</v>
      </c>
      <c r="G216" s="76">
        <v>38</v>
      </c>
      <c r="H216" s="76">
        <v>1</v>
      </c>
      <c r="I216" s="76">
        <v>1</v>
      </c>
      <c r="J216" s="76">
        <v>0</v>
      </c>
      <c r="K216" s="76">
        <v>2</v>
      </c>
      <c r="L216" s="76">
        <v>0</v>
      </c>
      <c r="M216" s="76">
        <v>0</v>
      </c>
      <c r="N216" s="76">
        <v>1</v>
      </c>
      <c r="O216" s="76">
        <v>1</v>
      </c>
      <c r="P216" s="76">
        <v>2</v>
      </c>
      <c r="Q216" s="76">
        <v>0</v>
      </c>
      <c r="R216" s="76">
        <v>1</v>
      </c>
      <c r="S216" s="76">
        <v>9</v>
      </c>
    </row>
    <row r="217" spans="1:19" x14ac:dyDescent="0.25">
      <c r="A217" s="76" t="s">
        <v>11</v>
      </c>
      <c r="B217" s="76" t="s">
        <v>25</v>
      </c>
      <c r="C217" s="76">
        <v>11354</v>
      </c>
      <c r="D217" s="76" t="s">
        <v>113</v>
      </c>
      <c r="E217" s="76" t="s">
        <v>16</v>
      </c>
      <c r="F217" s="76">
        <v>45</v>
      </c>
      <c r="G217" s="76">
        <v>38</v>
      </c>
      <c r="H217" s="76">
        <v>0</v>
      </c>
      <c r="I217" s="76">
        <v>1</v>
      </c>
      <c r="J217" s="76">
        <v>0</v>
      </c>
      <c r="K217" s="76">
        <v>1</v>
      </c>
      <c r="L217" s="76">
        <v>1</v>
      </c>
      <c r="M217" s="76">
        <v>0</v>
      </c>
      <c r="N217" s="76">
        <v>0</v>
      </c>
      <c r="O217" s="76">
        <v>2</v>
      </c>
      <c r="P217" s="76">
        <v>2</v>
      </c>
      <c r="Q217" s="76">
        <v>2</v>
      </c>
      <c r="R217" s="76">
        <v>1</v>
      </c>
      <c r="S217" s="76">
        <v>10</v>
      </c>
    </row>
    <row r="218" spans="1:19" x14ac:dyDescent="0.25">
      <c r="A218" s="76" t="s">
        <v>11</v>
      </c>
      <c r="B218" s="76" t="s">
        <v>25</v>
      </c>
      <c r="C218" s="76">
        <v>11354</v>
      </c>
      <c r="D218" s="76" t="s">
        <v>113</v>
      </c>
      <c r="E218" s="76" t="s">
        <v>16</v>
      </c>
      <c r="F218" s="76">
        <v>45</v>
      </c>
      <c r="G218" s="76">
        <v>38</v>
      </c>
      <c r="H218" s="76">
        <v>0</v>
      </c>
      <c r="I218" s="76">
        <v>0</v>
      </c>
      <c r="J218" s="76">
        <v>1</v>
      </c>
      <c r="K218" s="76">
        <v>2</v>
      </c>
      <c r="L218" s="76">
        <v>1</v>
      </c>
      <c r="M218" s="76">
        <v>0</v>
      </c>
      <c r="N218" s="76">
        <v>0</v>
      </c>
      <c r="O218" s="76">
        <v>2</v>
      </c>
      <c r="P218" s="76">
        <v>1</v>
      </c>
      <c r="Q218" s="76">
        <v>0</v>
      </c>
      <c r="R218" s="76">
        <v>2</v>
      </c>
      <c r="S218" s="76">
        <v>9</v>
      </c>
    </row>
    <row r="219" spans="1:19" x14ac:dyDescent="0.25">
      <c r="A219" s="76" t="s">
        <v>11</v>
      </c>
      <c r="B219" s="76" t="s">
        <v>25</v>
      </c>
      <c r="C219" s="76">
        <v>11354</v>
      </c>
      <c r="D219" s="76" t="s">
        <v>113</v>
      </c>
      <c r="E219" s="76" t="s">
        <v>16</v>
      </c>
      <c r="F219" s="76">
        <v>45</v>
      </c>
      <c r="G219" s="76">
        <v>38</v>
      </c>
      <c r="H219" s="76">
        <v>0</v>
      </c>
      <c r="I219" s="76">
        <v>0</v>
      </c>
      <c r="J219" s="76">
        <v>1</v>
      </c>
      <c r="K219" s="76">
        <v>2</v>
      </c>
      <c r="L219" s="76">
        <v>1</v>
      </c>
      <c r="M219" s="76">
        <v>1</v>
      </c>
      <c r="N219" s="76">
        <v>0</v>
      </c>
      <c r="O219" s="76">
        <v>2</v>
      </c>
      <c r="P219" s="76">
        <v>1</v>
      </c>
      <c r="Q219" s="76">
        <v>2</v>
      </c>
      <c r="R219" s="76">
        <v>2</v>
      </c>
      <c r="S219" s="76">
        <v>12</v>
      </c>
    </row>
    <row r="220" spans="1:19" x14ac:dyDescent="0.25">
      <c r="A220" s="76" t="s">
        <v>11</v>
      </c>
      <c r="B220" s="76" t="s">
        <v>25</v>
      </c>
      <c r="C220" s="76">
        <v>11354</v>
      </c>
      <c r="D220" s="76" t="s">
        <v>113</v>
      </c>
      <c r="E220" s="76" t="s">
        <v>16</v>
      </c>
      <c r="F220" s="76">
        <v>45</v>
      </c>
      <c r="G220" s="76">
        <v>38</v>
      </c>
      <c r="H220" s="76">
        <v>1</v>
      </c>
      <c r="I220" s="76">
        <v>0</v>
      </c>
      <c r="J220" s="76">
        <v>1</v>
      </c>
      <c r="K220" s="76">
        <v>1</v>
      </c>
      <c r="L220" s="76">
        <v>1</v>
      </c>
      <c r="M220" s="76">
        <v>0</v>
      </c>
      <c r="N220" s="76">
        <v>0</v>
      </c>
      <c r="O220" s="76">
        <v>1</v>
      </c>
      <c r="P220" s="76">
        <v>0</v>
      </c>
      <c r="Q220" s="76">
        <v>1</v>
      </c>
      <c r="R220" s="76">
        <v>0</v>
      </c>
      <c r="S220" s="76">
        <v>6</v>
      </c>
    </row>
    <row r="221" spans="1:19" x14ac:dyDescent="0.25">
      <c r="A221" s="76" t="s">
        <v>11</v>
      </c>
      <c r="B221" s="76" t="s">
        <v>25</v>
      </c>
      <c r="C221" s="76">
        <v>11354</v>
      </c>
      <c r="D221" s="76" t="s">
        <v>113</v>
      </c>
      <c r="E221" s="76" t="s">
        <v>16</v>
      </c>
      <c r="F221" s="76">
        <v>45</v>
      </c>
      <c r="G221" s="76">
        <v>38</v>
      </c>
      <c r="H221" s="76">
        <v>0</v>
      </c>
      <c r="I221" s="76">
        <v>1</v>
      </c>
      <c r="J221" s="76">
        <v>0</v>
      </c>
      <c r="K221" s="76">
        <v>2</v>
      </c>
      <c r="L221" s="76">
        <v>0</v>
      </c>
      <c r="M221" s="76">
        <v>1</v>
      </c>
      <c r="N221" s="76">
        <v>0</v>
      </c>
      <c r="O221" s="76">
        <v>2</v>
      </c>
      <c r="P221" s="76">
        <v>2</v>
      </c>
      <c r="Q221" s="76">
        <v>2</v>
      </c>
      <c r="R221" s="76">
        <v>2</v>
      </c>
      <c r="S221" s="76">
        <v>12</v>
      </c>
    </row>
    <row r="222" spans="1:19" x14ac:dyDescent="0.25">
      <c r="A222" s="76" t="s">
        <v>11</v>
      </c>
      <c r="B222" s="76" t="s">
        <v>25</v>
      </c>
      <c r="C222" s="76">
        <v>11354</v>
      </c>
      <c r="D222" s="76" t="s">
        <v>113</v>
      </c>
      <c r="E222" s="76" t="s">
        <v>16</v>
      </c>
      <c r="F222" s="76">
        <v>45</v>
      </c>
      <c r="G222" s="76">
        <v>38</v>
      </c>
      <c r="H222" s="76">
        <v>0</v>
      </c>
      <c r="I222" s="76">
        <v>2</v>
      </c>
      <c r="J222" s="76">
        <v>0</v>
      </c>
      <c r="K222" s="76">
        <v>2</v>
      </c>
      <c r="L222" s="76">
        <v>2</v>
      </c>
      <c r="M222" s="76">
        <v>1</v>
      </c>
      <c r="N222" s="76">
        <v>1</v>
      </c>
      <c r="O222" s="76">
        <v>1</v>
      </c>
      <c r="P222" s="76">
        <v>0</v>
      </c>
      <c r="Q222" s="76">
        <v>0</v>
      </c>
      <c r="R222" s="76">
        <v>1</v>
      </c>
      <c r="S222" s="76">
        <v>10</v>
      </c>
    </row>
    <row r="223" spans="1:19" x14ac:dyDescent="0.25">
      <c r="A223" s="76" t="s">
        <v>11</v>
      </c>
      <c r="B223" s="76" t="s">
        <v>25</v>
      </c>
      <c r="C223" s="76">
        <v>11354</v>
      </c>
      <c r="D223" s="76" t="s">
        <v>113</v>
      </c>
      <c r="E223" s="76" t="s">
        <v>16</v>
      </c>
      <c r="F223" s="76">
        <v>45</v>
      </c>
      <c r="G223" s="76">
        <v>38</v>
      </c>
      <c r="H223" s="76">
        <v>0</v>
      </c>
      <c r="I223" s="76">
        <v>2</v>
      </c>
      <c r="J223" s="76">
        <v>1</v>
      </c>
      <c r="K223" s="76">
        <v>2</v>
      </c>
      <c r="L223" s="76">
        <v>1</v>
      </c>
      <c r="M223" s="76">
        <v>1</v>
      </c>
      <c r="N223" s="76">
        <v>0</v>
      </c>
      <c r="O223" s="76">
        <v>2</v>
      </c>
      <c r="P223" s="76">
        <v>1</v>
      </c>
      <c r="Q223" s="76">
        <v>2</v>
      </c>
      <c r="R223" s="76">
        <v>2</v>
      </c>
      <c r="S223" s="76">
        <v>14</v>
      </c>
    </row>
    <row r="224" spans="1:19" x14ac:dyDescent="0.25">
      <c r="A224" s="76" t="s">
        <v>11</v>
      </c>
      <c r="B224" s="76" t="s">
        <v>25</v>
      </c>
      <c r="C224" s="76">
        <v>11354</v>
      </c>
      <c r="D224" s="76" t="s">
        <v>113</v>
      </c>
      <c r="E224" s="76" t="s">
        <v>16</v>
      </c>
      <c r="F224" s="76">
        <v>45</v>
      </c>
      <c r="G224" s="76">
        <v>38</v>
      </c>
      <c r="H224" s="76">
        <v>0</v>
      </c>
      <c r="I224" s="76">
        <v>1</v>
      </c>
      <c r="J224" s="76">
        <v>0</v>
      </c>
      <c r="K224" s="76">
        <v>1</v>
      </c>
      <c r="L224" s="76">
        <v>1</v>
      </c>
      <c r="M224" s="76">
        <v>1</v>
      </c>
      <c r="N224" s="76">
        <v>0</v>
      </c>
      <c r="O224" s="76">
        <v>2</v>
      </c>
      <c r="P224" s="76">
        <v>1</v>
      </c>
      <c r="Q224" s="76">
        <v>2</v>
      </c>
      <c r="R224" s="76">
        <v>2</v>
      </c>
      <c r="S224" s="76">
        <v>11</v>
      </c>
    </row>
    <row r="225" spans="1:19" x14ac:dyDescent="0.25">
      <c r="A225" s="76" t="s">
        <v>11</v>
      </c>
      <c r="B225" s="76" t="s">
        <v>25</v>
      </c>
      <c r="C225" s="76">
        <v>11354</v>
      </c>
      <c r="D225" s="76" t="s">
        <v>113</v>
      </c>
      <c r="E225" s="76" t="s">
        <v>16</v>
      </c>
      <c r="F225" s="76">
        <v>45</v>
      </c>
      <c r="G225" s="76">
        <v>38</v>
      </c>
      <c r="H225" s="76">
        <v>0</v>
      </c>
      <c r="I225" s="76">
        <v>1</v>
      </c>
      <c r="J225" s="76">
        <v>0</v>
      </c>
      <c r="K225" s="76">
        <v>2</v>
      </c>
      <c r="L225" s="76">
        <v>1</v>
      </c>
      <c r="M225" s="76">
        <v>1</v>
      </c>
      <c r="N225" s="76">
        <v>0</v>
      </c>
      <c r="O225" s="76">
        <v>2</v>
      </c>
      <c r="P225" s="76">
        <v>1</v>
      </c>
      <c r="Q225" s="76">
        <v>2</v>
      </c>
      <c r="R225" s="76">
        <v>1</v>
      </c>
      <c r="S225" s="76">
        <v>11</v>
      </c>
    </row>
    <row r="226" spans="1:19" x14ac:dyDescent="0.25">
      <c r="A226" s="76" t="s">
        <v>11</v>
      </c>
      <c r="B226" s="76" t="s">
        <v>25</v>
      </c>
      <c r="C226" s="76">
        <v>11354</v>
      </c>
      <c r="D226" s="76" t="s">
        <v>113</v>
      </c>
      <c r="E226" s="76" t="s">
        <v>16</v>
      </c>
      <c r="F226" s="76">
        <v>45</v>
      </c>
      <c r="G226" s="76">
        <v>38</v>
      </c>
      <c r="H226" s="76">
        <v>0</v>
      </c>
      <c r="I226" s="76">
        <v>1</v>
      </c>
      <c r="J226" s="76">
        <v>1</v>
      </c>
      <c r="K226" s="76">
        <v>2</v>
      </c>
      <c r="L226" s="76">
        <v>0</v>
      </c>
      <c r="M226" s="76">
        <v>1</v>
      </c>
      <c r="N226" s="76">
        <v>0</v>
      </c>
      <c r="O226" s="76">
        <v>1</v>
      </c>
      <c r="P226" s="76">
        <v>1</v>
      </c>
      <c r="Q226" s="76">
        <v>2</v>
      </c>
      <c r="R226" s="76">
        <v>0</v>
      </c>
      <c r="S226" s="76">
        <v>9</v>
      </c>
    </row>
    <row r="227" spans="1:19" x14ac:dyDescent="0.25">
      <c r="A227" s="76" t="s">
        <v>11</v>
      </c>
      <c r="B227" s="76" t="s">
        <v>25</v>
      </c>
      <c r="C227" s="76">
        <v>11354</v>
      </c>
      <c r="D227" s="76" t="s">
        <v>113</v>
      </c>
      <c r="E227" s="76" t="s">
        <v>16</v>
      </c>
      <c r="F227" s="76">
        <v>45</v>
      </c>
      <c r="G227" s="76">
        <v>38</v>
      </c>
      <c r="H227" s="76">
        <v>0</v>
      </c>
      <c r="I227" s="76">
        <v>2</v>
      </c>
      <c r="J227" s="76">
        <v>0</v>
      </c>
      <c r="K227" s="76">
        <v>2</v>
      </c>
      <c r="L227" s="76">
        <v>1</v>
      </c>
      <c r="M227" s="76">
        <v>1</v>
      </c>
      <c r="N227" s="76">
        <v>0</v>
      </c>
      <c r="O227" s="76">
        <v>2</v>
      </c>
      <c r="P227" s="76">
        <v>1</v>
      </c>
      <c r="Q227" s="76">
        <v>2</v>
      </c>
      <c r="R227" s="76">
        <v>2</v>
      </c>
      <c r="S227" s="76">
        <v>13</v>
      </c>
    </row>
    <row r="228" spans="1:19" x14ac:dyDescent="0.25">
      <c r="A228" s="76" t="s">
        <v>11</v>
      </c>
      <c r="B228" s="76" t="s">
        <v>26</v>
      </c>
      <c r="C228" s="76">
        <v>11355</v>
      </c>
      <c r="D228" s="76" t="s">
        <v>113</v>
      </c>
      <c r="E228" s="76" t="s">
        <v>15</v>
      </c>
      <c r="F228" s="76">
        <v>38</v>
      </c>
      <c r="G228" s="76">
        <v>34</v>
      </c>
      <c r="H228" s="76">
        <v>1</v>
      </c>
      <c r="I228" s="76">
        <v>1</v>
      </c>
      <c r="J228" s="76">
        <v>1</v>
      </c>
      <c r="K228" s="76">
        <v>2</v>
      </c>
      <c r="L228" s="76">
        <v>0</v>
      </c>
      <c r="M228" s="76">
        <v>0</v>
      </c>
      <c r="N228" s="76">
        <v>0</v>
      </c>
      <c r="O228" s="76">
        <v>2</v>
      </c>
      <c r="P228" s="76">
        <v>1</v>
      </c>
      <c r="Q228" s="76">
        <v>0</v>
      </c>
      <c r="R228" s="76">
        <v>2</v>
      </c>
      <c r="S228" s="76">
        <v>10</v>
      </c>
    </row>
    <row r="229" spans="1:19" x14ac:dyDescent="0.25">
      <c r="A229" s="76" t="s">
        <v>11</v>
      </c>
      <c r="B229" s="76" t="s">
        <v>26</v>
      </c>
      <c r="C229" s="76">
        <v>11355</v>
      </c>
      <c r="D229" s="76" t="s">
        <v>113</v>
      </c>
      <c r="E229" s="76" t="s">
        <v>15</v>
      </c>
      <c r="F229" s="76">
        <v>38</v>
      </c>
      <c r="G229" s="76">
        <v>34</v>
      </c>
      <c r="H229" s="76">
        <v>0</v>
      </c>
      <c r="I229" s="76">
        <v>0</v>
      </c>
      <c r="J229" s="76">
        <v>0</v>
      </c>
      <c r="K229" s="76">
        <v>1</v>
      </c>
      <c r="L229" s="76">
        <v>0</v>
      </c>
      <c r="M229" s="76">
        <v>1</v>
      </c>
      <c r="N229" s="76">
        <v>0</v>
      </c>
      <c r="O229" s="76">
        <v>0</v>
      </c>
      <c r="P229" s="76">
        <v>1</v>
      </c>
      <c r="Q229" s="76">
        <v>0</v>
      </c>
      <c r="R229" s="76">
        <v>0</v>
      </c>
      <c r="S229" s="76">
        <v>3</v>
      </c>
    </row>
    <row r="230" spans="1:19" x14ac:dyDescent="0.25">
      <c r="A230" s="76" t="s">
        <v>11</v>
      </c>
      <c r="B230" s="76" t="s">
        <v>26</v>
      </c>
      <c r="C230" s="76">
        <v>11355</v>
      </c>
      <c r="D230" s="76" t="s">
        <v>113</v>
      </c>
      <c r="E230" s="76" t="s">
        <v>15</v>
      </c>
      <c r="F230" s="76">
        <v>38</v>
      </c>
      <c r="G230" s="76">
        <v>34</v>
      </c>
      <c r="H230" s="76">
        <v>0</v>
      </c>
      <c r="I230" s="76">
        <v>1</v>
      </c>
      <c r="J230" s="76">
        <v>0</v>
      </c>
      <c r="K230" s="76">
        <v>2</v>
      </c>
      <c r="L230" s="76">
        <v>1</v>
      </c>
      <c r="M230" s="76">
        <v>1</v>
      </c>
      <c r="N230" s="76">
        <v>1</v>
      </c>
      <c r="O230" s="76">
        <v>2</v>
      </c>
      <c r="P230" s="76">
        <v>1</v>
      </c>
      <c r="Q230" s="76">
        <v>0</v>
      </c>
      <c r="R230" s="76">
        <v>2</v>
      </c>
      <c r="S230" s="76">
        <v>11</v>
      </c>
    </row>
    <row r="231" spans="1:19" x14ac:dyDescent="0.25">
      <c r="A231" s="76" t="s">
        <v>11</v>
      </c>
      <c r="B231" s="76" t="s">
        <v>26</v>
      </c>
      <c r="C231" s="76">
        <v>11355</v>
      </c>
      <c r="D231" s="76" t="s">
        <v>113</v>
      </c>
      <c r="E231" s="76" t="s">
        <v>15</v>
      </c>
      <c r="F231" s="76">
        <v>38</v>
      </c>
      <c r="G231" s="76">
        <v>34</v>
      </c>
      <c r="H231" s="76">
        <v>0</v>
      </c>
      <c r="I231" s="76">
        <v>1</v>
      </c>
      <c r="J231" s="76">
        <v>1</v>
      </c>
      <c r="K231" s="76">
        <v>2</v>
      </c>
      <c r="L231" s="76">
        <v>2</v>
      </c>
      <c r="M231" s="76">
        <v>0</v>
      </c>
      <c r="N231" s="76">
        <v>0</v>
      </c>
      <c r="O231" s="76">
        <v>2</v>
      </c>
      <c r="P231" s="76">
        <v>2</v>
      </c>
      <c r="Q231" s="76">
        <v>2</v>
      </c>
      <c r="R231" s="76">
        <v>1</v>
      </c>
      <c r="S231" s="76">
        <v>13</v>
      </c>
    </row>
    <row r="232" spans="1:19" x14ac:dyDescent="0.25">
      <c r="A232" s="76" t="s">
        <v>11</v>
      </c>
      <c r="B232" s="76" t="s">
        <v>26</v>
      </c>
      <c r="C232" s="76">
        <v>11355</v>
      </c>
      <c r="D232" s="76" t="s">
        <v>113</v>
      </c>
      <c r="E232" s="76" t="s">
        <v>15</v>
      </c>
      <c r="F232" s="76">
        <v>38</v>
      </c>
      <c r="G232" s="76">
        <v>34</v>
      </c>
      <c r="H232" s="76">
        <v>0</v>
      </c>
      <c r="I232" s="76">
        <v>2</v>
      </c>
      <c r="J232" s="76">
        <v>1</v>
      </c>
      <c r="K232" s="76">
        <v>2</v>
      </c>
      <c r="L232" s="76">
        <v>2</v>
      </c>
      <c r="M232" s="76">
        <v>0</v>
      </c>
      <c r="N232" s="76">
        <v>0</v>
      </c>
      <c r="O232" s="76">
        <v>1</v>
      </c>
      <c r="P232" s="76">
        <v>2</v>
      </c>
      <c r="Q232" s="76">
        <v>2</v>
      </c>
      <c r="R232" s="76">
        <v>2</v>
      </c>
      <c r="S232" s="76">
        <v>14</v>
      </c>
    </row>
    <row r="233" spans="1:19" x14ac:dyDescent="0.25">
      <c r="A233" s="76" t="s">
        <v>11</v>
      </c>
      <c r="B233" s="76" t="s">
        <v>26</v>
      </c>
      <c r="C233" s="76">
        <v>11355</v>
      </c>
      <c r="D233" s="76" t="s">
        <v>113</v>
      </c>
      <c r="E233" s="76" t="s">
        <v>15</v>
      </c>
      <c r="F233" s="76">
        <v>38</v>
      </c>
      <c r="G233" s="76">
        <v>34</v>
      </c>
      <c r="H233" s="76">
        <v>0</v>
      </c>
      <c r="I233" s="76">
        <v>1</v>
      </c>
      <c r="J233" s="76">
        <v>0</v>
      </c>
      <c r="K233" s="76">
        <v>2</v>
      </c>
      <c r="L233" s="76">
        <v>0</v>
      </c>
      <c r="M233" s="76">
        <v>0</v>
      </c>
      <c r="N233" s="76">
        <v>1</v>
      </c>
      <c r="O233" s="76">
        <v>2</v>
      </c>
      <c r="P233" s="76">
        <v>2</v>
      </c>
      <c r="Q233" s="76">
        <v>2</v>
      </c>
      <c r="R233" s="76">
        <v>1</v>
      </c>
      <c r="S233" s="76">
        <v>11</v>
      </c>
    </row>
    <row r="234" spans="1:19" x14ac:dyDescent="0.25">
      <c r="A234" s="76" t="s">
        <v>11</v>
      </c>
      <c r="B234" s="76" t="s">
        <v>26</v>
      </c>
      <c r="C234" s="76">
        <v>11355</v>
      </c>
      <c r="D234" s="76" t="s">
        <v>113</v>
      </c>
      <c r="E234" s="76" t="s">
        <v>15</v>
      </c>
      <c r="F234" s="76">
        <v>38</v>
      </c>
      <c r="G234" s="76">
        <v>34</v>
      </c>
      <c r="H234" s="76">
        <v>2</v>
      </c>
      <c r="I234" s="76">
        <v>1</v>
      </c>
      <c r="J234" s="76">
        <v>0</v>
      </c>
      <c r="K234" s="76">
        <v>2</v>
      </c>
      <c r="L234" s="76">
        <v>1</v>
      </c>
      <c r="M234" s="76">
        <v>1</v>
      </c>
      <c r="N234" s="76">
        <v>0</v>
      </c>
      <c r="O234" s="76">
        <v>1</v>
      </c>
      <c r="P234" s="76">
        <v>2</v>
      </c>
      <c r="Q234" s="76">
        <v>0</v>
      </c>
      <c r="R234" s="76">
        <v>1</v>
      </c>
      <c r="S234" s="76">
        <v>11</v>
      </c>
    </row>
    <row r="235" spans="1:19" x14ac:dyDescent="0.25">
      <c r="A235" s="76" t="s">
        <v>11</v>
      </c>
      <c r="B235" s="76" t="s">
        <v>26</v>
      </c>
      <c r="C235" s="76">
        <v>11355</v>
      </c>
      <c r="D235" s="76" t="s">
        <v>113</v>
      </c>
      <c r="E235" s="76" t="s">
        <v>15</v>
      </c>
      <c r="F235" s="76">
        <v>38</v>
      </c>
      <c r="G235" s="76">
        <v>34</v>
      </c>
      <c r="H235" s="76">
        <v>0</v>
      </c>
      <c r="I235" s="76">
        <v>1</v>
      </c>
      <c r="J235" s="76">
        <v>0</v>
      </c>
      <c r="K235" s="76">
        <v>2</v>
      </c>
      <c r="L235" s="76">
        <v>1</v>
      </c>
      <c r="M235" s="76">
        <v>1</v>
      </c>
      <c r="N235" s="76">
        <v>0</v>
      </c>
      <c r="O235" s="76">
        <v>1</v>
      </c>
      <c r="P235" s="76">
        <v>1</v>
      </c>
      <c r="Q235" s="76">
        <v>2</v>
      </c>
      <c r="R235" s="76">
        <v>1</v>
      </c>
      <c r="S235" s="76">
        <v>10</v>
      </c>
    </row>
    <row r="236" spans="1:19" x14ac:dyDescent="0.25">
      <c r="A236" s="76" t="s">
        <v>11</v>
      </c>
      <c r="B236" s="76" t="s">
        <v>26</v>
      </c>
      <c r="C236" s="76">
        <v>11355</v>
      </c>
      <c r="D236" s="76" t="s">
        <v>113</v>
      </c>
      <c r="E236" s="76" t="s">
        <v>15</v>
      </c>
      <c r="F236" s="76">
        <v>38</v>
      </c>
      <c r="G236" s="76">
        <v>34</v>
      </c>
      <c r="H236" s="76">
        <v>0</v>
      </c>
      <c r="I236" s="76">
        <v>0</v>
      </c>
      <c r="J236" s="76">
        <v>0</v>
      </c>
      <c r="K236" s="76">
        <v>1</v>
      </c>
      <c r="L236" s="76">
        <v>1</v>
      </c>
      <c r="M236" s="76">
        <v>0</v>
      </c>
      <c r="N236" s="76">
        <v>0</v>
      </c>
      <c r="O236" s="76">
        <v>1</v>
      </c>
      <c r="P236" s="76">
        <v>1</v>
      </c>
      <c r="Q236" s="76">
        <v>0</v>
      </c>
      <c r="R236" s="76">
        <v>1</v>
      </c>
      <c r="S236" s="76">
        <v>5</v>
      </c>
    </row>
    <row r="237" spans="1:19" x14ac:dyDescent="0.25">
      <c r="A237" s="76" t="s">
        <v>11</v>
      </c>
      <c r="B237" s="76" t="s">
        <v>26</v>
      </c>
      <c r="C237" s="76">
        <v>11355</v>
      </c>
      <c r="D237" s="76" t="s">
        <v>113</v>
      </c>
      <c r="E237" s="76" t="s">
        <v>15</v>
      </c>
      <c r="F237" s="76">
        <v>38</v>
      </c>
      <c r="G237" s="76">
        <v>34</v>
      </c>
      <c r="H237" s="76">
        <v>0</v>
      </c>
      <c r="I237" s="76">
        <v>0</v>
      </c>
      <c r="J237" s="76">
        <v>0</v>
      </c>
      <c r="K237" s="76">
        <v>1</v>
      </c>
      <c r="L237" s="76">
        <v>1</v>
      </c>
      <c r="M237" s="76">
        <v>0</v>
      </c>
      <c r="N237" s="76">
        <v>0</v>
      </c>
      <c r="O237" s="76">
        <v>1</v>
      </c>
      <c r="P237" s="76">
        <v>1</v>
      </c>
      <c r="Q237" s="76">
        <v>0</v>
      </c>
      <c r="R237" s="76">
        <v>0</v>
      </c>
      <c r="S237" s="76">
        <v>4</v>
      </c>
    </row>
    <row r="238" spans="1:19" x14ac:dyDescent="0.25">
      <c r="A238" s="76" t="s">
        <v>11</v>
      </c>
      <c r="B238" s="76" t="s">
        <v>26</v>
      </c>
      <c r="C238" s="76">
        <v>11355</v>
      </c>
      <c r="D238" s="76" t="s">
        <v>113</v>
      </c>
      <c r="E238" s="76" t="s">
        <v>15</v>
      </c>
      <c r="F238" s="76">
        <v>38</v>
      </c>
      <c r="G238" s="76">
        <v>34</v>
      </c>
      <c r="H238" s="76">
        <v>1</v>
      </c>
      <c r="I238" s="76">
        <v>1</v>
      </c>
      <c r="J238" s="76">
        <v>1</v>
      </c>
      <c r="K238" s="76">
        <v>2</v>
      </c>
      <c r="L238" s="76">
        <v>1</v>
      </c>
      <c r="M238" s="76">
        <v>1</v>
      </c>
      <c r="N238" s="76">
        <v>1</v>
      </c>
      <c r="O238" s="76">
        <v>2</v>
      </c>
      <c r="P238" s="76">
        <v>2</v>
      </c>
      <c r="Q238" s="76">
        <v>2</v>
      </c>
      <c r="R238" s="76">
        <v>2</v>
      </c>
      <c r="S238" s="76">
        <v>16</v>
      </c>
    </row>
    <row r="239" spans="1:19" x14ac:dyDescent="0.25">
      <c r="A239" s="76" t="s">
        <v>11</v>
      </c>
      <c r="B239" s="76" t="s">
        <v>26</v>
      </c>
      <c r="C239" s="76">
        <v>11355</v>
      </c>
      <c r="D239" s="76" t="s">
        <v>113</v>
      </c>
      <c r="E239" s="76" t="s">
        <v>15</v>
      </c>
      <c r="F239" s="76">
        <v>38</v>
      </c>
      <c r="G239" s="76">
        <v>34</v>
      </c>
      <c r="H239" s="76">
        <v>1</v>
      </c>
      <c r="I239" s="76">
        <v>2</v>
      </c>
      <c r="J239" s="76">
        <v>1</v>
      </c>
      <c r="K239" s="76">
        <v>2</v>
      </c>
      <c r="L239" s="76">
        <v>0</v>
      </c>
      <c r="M239" s="76">
        <v>1</v>
      </c>
      <c r="N239" s="76">
        <v>0</v>
      </c>
      <c r="O239" s="76">
        <v>2</v>
      </c>
      <c r="P239" s="76">
        <v>1</v>
      </c>
      <c r="Q239" s="76">
        <v>1</v>
      </c>
      <c r="R239" s="76">
        <v>2</v>
      </c>
      <c r="S239" s="76">
        <v>13</v>
      </c>
    </row>
    <row r="240" spans="1:19" x14ac:dyDescent="0.25">
      <c r="A240" s="76" t="s">
        <v>11</v>
      </c>
      <c r="B240" s="76" t="s">
        <v>26</v>
      </c>
      <c r="C240" s="76">
        <v>11355</v>
      </c>
      <c r="D240" s="76" t="s">
        <v>113</v>
      </c>
      <c r="E240" s="76" t="s">
        <v>15</v>
      </c>
      <c r="F240" s="76">
        <v>38</v>
      </c>
      <c r="G240" s="76">
        <v>34</v>
      </c>
      <c r="H240" s="76">
        <v>0</v>
      </c>
      <c r="I240" s="76">
        <v>2</v>
      </c>
      <c r="J240" s="76">
        <v>1</v>
      </c>
      <c r="K240" s="76">
        <v>2</v>
      </c>
      <c r="L240" s="76">
        <v>1</v>
      </c>
      <c r="M240" s="76">
        <v>1</v>
      </c>
      <c r="N240" s="76">
        <v>0</v>
      </c>
      <c r="O240" s="76">
        <v>2</v>
      </c>
      <c r="P240" s="76">
        <v>1</v>
      </c>
      <c r="Q240" s="76">
        <v>2</v>
      </c>
      <c r="R240" s="76">
        <v>0</v>
      </c>
      <c r="S240" s="76">
        <v>12</v>
      </c>
    </row>
    <row r="241" spans="1:19" x14ac:dyDescent="0.25">
      <c r="A241" s="76" t="s">
        <v>11</v>
      </c>
      <c r="B241" s="76" t="s">
        <v>26</v>
      </c>
      <c r="C241" s="76">
        <v>11355</v>
      </c>
      <c r="D241" s="76" t="s">
        <v>113</v>
      </c>
      <c r="E241" s="76" t="s">
        <v>15</v>
      </c>
      <c r="F241" s="76">
        <v>38</v>
      </c>
      <c r="G241" s="76">
        <v>34</v>
      </c>
      <c r="H241" s="76">
        <v>0</v>
      </c>
      <c r="I241" s="76">
        <v>1</v>
      </c>
      <c r="J241" s="76">
        <v>1</v>
      </c>
      <c r="K241" s="76">
        <v>2</v>
      </c>
      <c r="L241" s="76">
        <v>1</v>
      </c>
      <c r="M241" s="76">
        <v>1</v>
      </c>
      <c r="N241" s="76">
        <v>1</v>
      </c>
      <c r="O241" s="76">
        <v>2</v>
      </c>
      <c r="P241" s="76">
        <v>2</v>
      </c>
      <c r="Q241" s="76">
        <v>1</v>
      </c>
      <c r="R241" s="76">
        <v>1</v>
      </c>
      <c r="S241" s="76">
        <v>13</v>
      </c>
    </row>
    <row r="242" spans="1:19" x14ac:dyDescent="0.25">
      <c r="A242" s="76" t="s">
        <v>11</v>
      </c>
      <c r="B242" s="76" t="s">
        <v>26</v>
      </c>
      <c r="C242" s="76">
        <v>11355</v>
      </c>
      <c r="D242" s="76" t="s">
        <v>113</v>
      </c>
      <c r="E242" s="76" t="s">
        <v>15</v>
      </c>
      <c r="F242" s="76">
        <v>38</v>
      </c>
      <c r="G242" s="76">
        <v>34</v>
      </c>
      <c r="H242" s="76">
        <v>0</v>
      </c>
      <c r="I242" s="76">
        <v>1</v>
      </c>
      <c r="J242" s="76">
        <v>0</v>
      </c>
      <c r="K242" s="76">
        <v>2</v>
      </c>
      <c r="L242" s="76">
        <v>0</v>
      </c>
      <c r="M242" s="76">
        <v>0</v>
      </c>
      <c r="N242" s="76">
        <v>0</v>
      </c>
      <c r="O242" s="76">
        <v>2</v>
      </c>
      <c r="P242" s="76">
        <v>2</v>
      </c>
      <c r="Q242" s="76">
        <v>1</v>
      </c>
      <c r="R242" s="76">
        <v>2</v>
      </c>
      <c r="S242" s="76">
        <v>10</v>
      </c>
    </row>
    <row r="243" spans="1:19" x14ac:dyDescent="0.25">
      <c r="A243" s="76" t="s">
        <v>11</v>
      </c>
      <c r="B243" s="76" t="s">
        <v>26</v>
      </c>
      <c r="C243" s="76">
        <v>11355</v>
      </c>
      <c r="D243" s="76" t="s">
        <v>113</v>
      </c>
      <c r="E243" s="76" t="s">
        <v>15</v>
      </c>
      <c r="F243" s="76">
        <v>38</v>
      </c>
      <c r="G243" s="76">
        <v>34</v>
      </c>
      <c r="H243" s="76">
        <v>0</v>
      </c>
      <c r="I243" s="76">
        <v>1</v>
      </c>
      <c r="J243" s="76">
        <v>1</v>
      </c>
      <c r="K243" s="76">
        <v>2</v>
      </c>
      <c r="L243" s="76">
        <v>1</v>
      </c>
      <c r="M243" s="76">
        <v>0</v>
      </c>
      <c r="N243" s="76">
        <v>0</v>
      </c>
      <c r="O243" s="76">
        <v>1</v>
      </c>
      <c r="P243" s="76">
        <v>1</v>
      </c>
      <c r="Q243" s="76">
        <v>1</v>
      </c>
      <c r="R243" s="76">
        <v>1</v>
      </c>
      <c r="S243" s="76">
        <v>9</v>
      </c>
    </row>
    <row r="244" spans="1:19" x14ac:dyDescent="0.25">
      <c r="A244" s="76" t="s">
        <v>11</v>
      </c>
      <c r="B244" s="76" t="s">
        <v>26</v>
      </c>
      <c r="C244" s="76">
        <v>11355</v>
      </c>
      <c r="D244" s="76" t="s">
        <v>113</v>
      </c>
      <c r="E244" s="76" t="s">
        <v>15</v>
      </c>
      <c r="F244" s="76">
        <v>38</v>
      </c>
      <c r="G244" s="76">
        <v>34</v>
      </c>
      <c r="H244" s="76">
        <v>2</v>
      </c>
      <c r="I244" s="76">
        <v>1</v>
      </c>
      <c r="J244" s="76">
        <v>1</v>
      </c>
      <c r="K244" s="76">
        <v>2</v>
      </c>
      <c r="L244" s="76">
        <v>1</v>
      </c>
      <c r="M244" s="76">
        <v>0</v>
      </c>
      <c r="N244" s="76">
        <v>0</v>
      </c>
      <c r="O244" s="76">
        <v>2</v>
      </c>
      <c r="P244" s="76">
        <v>1</v>
      </c>
      <c r="Q244" s="76">
        <v>1</v>
      </c>
      <c r="R244" s="76">
        <v>1</v>
      </c>
      <c r="S244" s="76">
        <v>12</v>
      </c>
    </row>
    <row r="245" spans="1:19" x14ac:dyDescent="0.25">
      <c r="A245" s="76" t="s">
        <v>11</v>
      </c>
      <c r="B245" s="76" t="s">
        <v>26</v>
      </c>
      <c r="C245" s="76">
        <v>11355</v>
      </c>
      <c r="D245" s="76" t="s">
        <v>113</v>
      </c>
      <c r="E245" s="76" t="s">
        <v>15</v>
      </c>
      <c r="F245" s="76">
        <v>38</v>
      </c>
      <c r="G245" s="76">
        <v>34</v>
      </c>
      <c r="H245" s="76">
        <v>0</v>
      </c>
      <c r="I245" s="76">
        <v>1</v>
      </c>
      <c r="J245" s="76">
        <v>0</v>
      </c>
      <c r="K245" s="76">
        <v>2</v>
      </c>
      <c r="L245" s="76">
        <v>0</v>
      </c>
      <c r="M245" s="76">
        <v>0</v>
      </c>
      <c r="N245" s="76">
        <v>0</v>
      </c>
      <c r="O245" s="76">
        <v>1</v>
      </c>
      <c r="P245" s="76">
        <v>2</v>
      </c>
      <c r="Q245" s="76">
        <v>0</v>
      </c>
      <c r="R245" s="76">
        <v>0</v>
      </c>
      <c r="S245" s="76">
        <v>6</v>
      </c>
    </row>
    <row r="246" spans="1:19" x14ac:dyDescent="0.25">
      <c r="A246" s="76" t="s">
        <v>11</v>
      </c>
      <c r="B246" s="76" t="s">
        <v>26</v>
      </c>
      <c r="C246" s="76">
        <v>11355</v>
      </c>
      <c r="D246" s="76" t="s">
        <v>113</v>
      </c>
      <c r="E246" s="76" t="s">
        <v>16</v>
      </c>
      <c r="F246" s="76">
        <v>38</v>
      </c>
      <c r="G246" s="76">
        <v>34</v>
      </c>
      <c r="H246" s="76">
        <v>1</v>
      </c>
      <c r="I246" s="76">
        <v>1</v>
      </c>
      <c r="J246" s="76">
        <v>1</v>
      </c>
      <c r="K246" s="76">
        <v>2</v>
      </c>
      <c r="L246" s="76">
        <v>1</v>
      </c>
      <c r="M246" s="76">
        <v>1</v>
      </c>
      <c r="N246" s="76">
        <v>1</v>
      </c>
      <c r="O246" s="76">
        <v>1</v>
      </c>
      <c r="P246" s="76">
        <v>1</v>
      </c>
      <c r="Q246" s="76">
        <v>1</v>
      </c>
      <c r="R246" s="76">
        <v>2</v>
      </c>
      <c r="S246" s="76">
        <v>13</v>
      </c>
    </row>
    <row r="247" spans="1:19" x14ac:dyDescent="0.25">
      <c r="A247" s="76" t="s">
        <v>11</v>
      </c>
      <c r="B247" s="76" t="s">
        <v>26</v>
      </c>
      <c r="C247" s="76">
        <v>11355</v>
      </c>
      <c r="D247" s="76" t="s">
        <v>113</v>
      </c>
      <c r="E247" s="76" t="s">
        <v>16</v>
      </c>
      <c r="F247" s="76">
        <v>38</v>
      </c>
      <c r="G247" s="76">
        <v>34</v>
      </c>
      <c r="H247" s="76">
        <v>0</v>
      </c>
      <c r="I247" s="76">
        <v>0</v>
      </c>
      <c r="J247" s="76">
        <v>0</v>
      </c>
      <c r="K247" s="76">
        <v>2</v>
      </c>
      <c r="L247" s="76">
        <v>0</v>
      </c>
      <c r="M247" s="76">
        <v>0</v>
      </c>
      <c r="N247" s="76">
        <v>0</v>
      </c>
      <c r="O247" s="76">
        <v>2</v>
      </c>
      <c r="P247" s="76">
        <v>1</v>
      </c>
      <c r="Q247" s="76">
        <v>2</v>
      </c>
      <c r="R247" s="76">
        <v>1</v>
      </c>
      <c r="S247" s="76">
        <v>8</v>
      </c>
    </row>
    <row r="248" spans="1:19" x14ac:dyDescent="0.25">
      <c r="A248" s="76" t="s">
        <v>11</v>
      </c>
      <c r="B248" s="76" t="s">
        <v>26</v>
      </c>
      <c r="C248" s="76">
        <v>11355</v>
      </c>
      <c r="D248" s="76" t="s">
        <v>113</v>
      </c>
      <c r="E248" s="76" t="s">
        <v>16</v>
      </c>
      <c r="F248" s="76">
        <v>38</v>
      </c>
      <c r="G248" s="76">
        <v>34</v>
      </c>
      <c r="H248" s="76">
        <v>0</v>
      </c>
      <c r="I248" s="76">
        <v>1</v>
      </c>
      <c r="J248" s="76">
        <v>1</v>
      </c>
      <c r="K248" s="76">
        <v>2</v>
      </c>
      <c r="L248" s="76">
        <v>0</v>
      </c>
      <c r="M248" s="76">
        <v>0</v>
      </c>
      <c r="N248" s="76">
        <v>0</v>
      </c>
      <c r="O248" s="76">
        <v>0</v>
      </c>
      <c r="P248" s="76">
        <v>0</v>
      </c>
      <c r="Q248" s="76">
        <v>0</v>
      </c>
      <c r="R248" s="76">
        <v>0</v>
      </c>
      <c r="S248" s="76">
        <v>4</v>
      </c>
    </row>
    <row r="249" spans="1:19" x14ac:dyDescent="0.25">
      <c r="A249" s="76" t="s">
        <v>11</v>
      </c>
      <c r="B249" s="76" t="s">
        <v>26</v>
      </c>
      <c r="C249" s="76">
        <v>11355</v>
      </c>
      <c r="D249" s="76" t="s">
        <v>113</v>
      </c>
      <c r="E249" s="76" t="s">
        <v>16</v>
      </c>
      <c r="F249" s="76">
        <v>38</v>
      </c>
      <c r="G249" s="76">
        <v>34</v>
      </c>
      <c r="H249" s="76">
        <v>0</v>
      </c>
      <c r="I249" s="76">
        <v>1</v>
      </c>
      <c r="J249" s="76">
        <v>0</v>
      </c>
      <c r="K249" s="76">
        <v>1</v>
      </c>
      <c r="L249" s="76">
        <v>0</v>
      </c>
      <c r="M249" s="76">
        <v>1</v>
      </c>
      <c r="N249" s="76">
        <v>0</v>
      </c>
      <c r="O249" s="76">
        <v>0</v>
      </c>
      <c r="P249" s="76">
        <v>1</v>
      </c>
      <c r="Q249" s="76">
        <v>0</v>
      </c>
      <c r="R249" s="76">
        <v>1</v>
      </c>
      <c r="S249" s="76">
        <v>5</v>
      </c>
    </row>
    <row r="250" spans="1:19" x14ac:dyDescent="0.25">
      <c r="A250" s="76" t="s">
        <v>11</v>
      </c>
      <c r="B250" s="76" t="s">
        <v>26</v>
      </c>
      <c r="C250" s="76">
        <v>11355</v>
      </c>
      <c r="D250" s="76" t="s">
        <v>113</v>
      </c>
      <c r="E250" s="76" t="s">
        <v>16</v>
      </c>
      <c r="F250" s="76">
        <v>38</v>
      </c>
      <c r="G250" s="76">
        <v>34</v>
      </c>
      <c r="H250" s="76">
        <v>0</v>
      </c>
      <c r="I250" s="76">
        <v>0</v>
      </c>
      <c r="J250" s="76">
        <v>0</v>
      </c>
      <c r="K250" s="76">
        <v>1</v>
      </c>
      <c r="L250" s="76">
        <v>0</v>
      </c>
      <c r="M250" s="76">
        <v>0</v>
      </c>
      <c r="N250" s="76">
        <v>0</v>
      </c>
      <c r="O250" s="76">
        <v>1</v>
      </c>
      <c r="P250" s="76">
        <v>1</v>
      </c>
      <c r="Q250" s="76">
        <v>0</v>
      </c>
      <c r="R250" s="76">
        <v>2</v>
      </c>
      <c r="S250" s="76">
        <v>5</v>
      </c>
    </row>
    <row r="251" spans="1:19" x14ac:dyDescent="0.25">
      <c r="A251" s="76" t="s">
        <v>11</v>
      </c>
      <c r="B251" s="76" t="s">
        <v>26</v>
      </c>
      <c r="C251" s="76">
        <v>11355</v>
      </c>
      <c r="D251" s="76" t="s">
        <v>113</v>
      </c>
      <c r="E251" s="76" t="s">
        <v>16</v>
      </c>
      <c r="F251" s="76">
        <v>38</v>
      </c>
      <c r="G251" s="76">
        <v>34</v>
      </c>
      <c r="H251" s="76">
        <v>0</v>
      </c>
      <c r="I251" s="76">
        <v>1</v>
      </c>
      <c r="J251" s="76">
        <v>0</v>
      </c>
      <c r="K251" s="76">
        <v>2</v>
      </c>
      <c r="L251" s="76">
        <v>0</v>
      </c>
      <c r="M251" s="76">
        <v>1</v>
      </c>
      <c r="N251" s="76">
        <v>0</v>
      </c>
      <c r="O251" s="76">
        <v>2</v>
      </c>
      <c r="P251" s="76">
        <v>1</v>
      </c>
      <c r="Q251" s="76">
        <v>0</v>
      </c>
      <c r="R251" s="76">
        <v>2</v>
      </c>
      <c r="S251" s="76">
        <v>9</v>
      </c>
    </row>
    <row r="252" spans="1:19" x14ac:dyDescent="0.25">
      <c r="A252" s="76" t="s">
        <v>11</v>
      </c>
      <c r="B252" s="76" t="s">
        <v>26</v>
      </c>
      <c r="C252" s="76">
        <v>11355</v>
      </c>
      <c r="D252" s="76" t="s">
        <v>113</v>
      </c>
      <c r="E252" s="76" t="s">
        <v>16</v>
      </c>
      <c r="F252" s="76">
        <v>38</v>
      </c>
      <c r="G252" s="76">
        <v>34</v>
      </c>
      <c r="H252" s="76">
        <v>0</v>
      </c>
      <c r="I252" s="76">
        <v>0</v>
      </c>
      <c r="J252" s="76">
        <v>0</v>
      </c>
      <c r="K252" s="76">
        <v>2</v>
      </c>
      <c r="L252" s="76">
        <v>1</v>
      </c>
      <c r="M252" s="76">
        <v>0</v>
      </c>
      <c r="N252" s="76">
        <v>0</v>
      </c>
      <c r="O252" s="76">
        <v>2</v>
      </c>
      <c r="P252" s="76">
        <v>1</v>
      </c>
      <c r="Q252" s="76">
        <v>0</v>
      </c>
      <c r="R252" s="76">
        <v>0</v>
      </c>
      <c r="S252" s="76">
        <v>6</v>
      </c>
    </row>
    <row r="253" spans="1:19" x14ac:dyDescent="0.25">
      <c r="A253" s="76" t="s">
        <v>11</v>
      </c>
      <c r="B253" s="76" t="s">
        <v>26</v>
      </c>
      <c r="C253" s="76">
        <v>11355</v>
      </c>
      <c r="D253" s="76" t="s">
        <v>113</v>
      </c>
      <c r="E253" s="76" t="s">
        <v>16</v>
      </c>
      <c r="F253" s="76">
        <v>38</v>
      </c>
      <c r="G253" s="76">
        <v>34</v>
      </c>
      <c r="H253" s="76">
        <v>0</v>
      </c>
      <c r="I253" s="76">
        <v>1</v>
      </c>
      <c r="J253" s="76">
        <v>1</v>
      </c>
      <c r="K253" s="76">
        <v>2</v>
      </c>
      <c r="L253" s="76">
        <v>1</v>
      </c>
      <c r="M253" s="76">
        <v>1</v>
      </c>
      <c r="N253" s="76">
        <v>0</v>
      </c>
      <c r="O253" s="76">
        <v>2</v>
      </c>
      <c r="P253" s="76">
        <v>1</v>
      </c>
      <c r="Q253" s="76">
        <v>1</v>
      </c>
      <c r="R253" s="76">
        <v>0</v>
      </c>
      <c r="S253" s="76">
        <v>10</v>
      </c>
    </row>
    <row r="254" spans="1:19" x14ac:dyDescent="0.25">
      <c r="A254" s="76" t="s">
        <v>11</v>
      </c>
      <c r="B254" s="76" t="s">
        <v>26</v>
      </c>
      <c r="C254" s="76">
        <v>11355</v>
      </c>
      <c r="D254" s="76" t="s">
        <v>113</v>
      </c>
      <c r="E254" s="76" t="s">
        <v>16</v>
      </c>
      <c r="F254" s="76">
        <v>38</v>
      </c>
      <c r="G254" s="76">
        <v>34</v>
      </c>
      <c r="H254" s="76">
        <v>0</v>
      </c>
      <c r="I254" s="76">
        <v>1</v>
      </c>
      <c r="J254" s="76">
        <v>1</v>
      </c>
      <c r="K254" s="76">
        <v>2</v>
      </c>
      <c r="L254" s="76">
        <v>1</v>
      </c>
      <c r="M254" s="76">
        <v>1</v>
      </c>
      <c r="N254" s="76">
        <v>0</v>
      </c>
      <c r="O254" s="76">
        <v>0</v>
      </c>
      <c r="P254" s="76">
        <v>0</v>
      </c>
      <c r="Q254" s="76">
        <v>2</v>
      </c>
      <c r="R254" s="76">
        <v>2</v>
      </c>
      <c r="S254" s="76">
        <v>10</v>
      </c>
    </row>
    <row r="255" spans="1:19" x14ac:dyDescent="0.25">
      <c r="A255" s="76" t="s">
        <v>11</v>
      </c>
      <c r="B255" s="76" t="s">
        <v>26</v>
      </c>
      <c r="C255" s="76">
        <v>11355</v>
      </c>
      <c r="D255" s="76" t="s">
        <v>113</v>
      </c>
      <c r="E255" s="76" t="s">
        <v>16</v>
      </c>
      <c r="F255" s="76">
        <v>38</v>
      </c>
      <c r="G255" s="76">
        <v>34</v>
      </c>
      <c r="H255" s="76">
        <v>0</v>
      </c>
      <c r="I255" s="76">
        <v>1</v>
      </c>
      <c r="J255" s="76">
        <v>0</v>
      </c>
      <c r="K255" s="76">
        <v>2</v>
      </c>
      <c r="L255" s="76">
        <v>1</v>
      </c>
      <c r="M255" s="76">
        <v>0</v>
      </c>
      <c r="N255" s="76">
        <v>0</v>
      </c>
      <c r="O255" s="76">
        <v>1</v>
      </c>
      <c r="P255" s="76">
        <v>0</v>
      </c>
      <c r="Q255" s="76">
        <v>1</v>
      </c>
      <c r="R255" s="76">
        <v>0</v>
      </c>
      <c r="S255" s="76">
        <v>6</v>
      </c>
    </row>
    <row r="256" spans="1:19" x14ac:dyDescent="0.25">
      <c r="A256" s="76" t="s">
        <v>11</v>
      </c>
      <c r="B256" s="76" t="s">
        <v>26</v>
      </c>
      <c r="C256" s="76">
        <v>11355</v>
      </c>
      <c r="D256" s="76" t="s">
        <v>113</v>
      </c>
      <c r="E256" s="76" t="s">
        <v>16</v>
      </c>
      <c r="F256" s="76">
        <v>38</v>
      </c>
      <c r="G256" s="76">
        <v>34</v>
      </c>
      <c r="H256" s="76">
        <v>0</v>
      </c>
      <c r="I256" s="76">
        <v>0</v>
      </c>
      <c r="J256" s="76">
        <v>0</v>
      </c>
      <c r="K256" s="76">
        <v>2</v>
      </c>
      <c r="L256" s="76">
        <v>1</v>
      </c>
      <c r="M256" s="76">
        <v>1</v>
      </c>
      <c r="N256" s="76">
        <v>0</v>
      </c>
      <c r="O256" s="76">
        <v>1</v>
      </c>
      <c r="P256" s="76">
        <v>1</v>
      </c>
      <c r="Q256" s="76">
        <v>0</v>
      </c>
      <c r="R256" s="76">
        <v>0</v>
      </c>
      <c r="S256" s="76">
        <v>6</v>
      </c>
    </row>
    <row r="257" spans="1:19" x14ac:dyDescent="0.25">
      <c r="A257" s="76" t="s">
        <v>11</v>
      </c>
      <c r="B257" s="76" t="s">
        <v>26</v>
      </c>
      <c r="C257" s="76">
        <v>11355</v>
      </c>
      <c r="D257" s="76" t="s">
        <v>113</v>
      </c>
      <c r="E257" s="76" t="s">
        <v>16</v>
      </c>
      <c r="F257" s="76">
        <v>38</v>
      </c>
      <c r="G257" s="76">
        <v>34</v>
      </c>
      <c r="H257" s="76">
        <v>0</v>
      </c>
      <c r="I257" s="76">
        <v>1</v>
      </c>
      <c r="J257" s="76">
        <v>1</v>
      </c>
      <c r="K257" s="76">
        <v>1</v>
      </c>
      <c r="L257" s="76">
        <v>0</v>
      </c>
      <c r="M257" s="76">
        <v>0</v>
      </c>
      <c r="N257" s="76">
        <v>0</v>
      </c>
      <c r="O257" s="76">
        <v>0</v>
      </c>
      <c r="P257" s="76">
        <v>0</v>
      </c>
      <c r="Q257" s="76">
        <v>0</v>
      </c>
      <c r="R257" s="76">
        <v>1</v>
      </c>
      <c r="S257" s="76">
        <v>4</v>
      </c>
    </row>
    <row r="258" spans="1:19" x14ac:dyDescent="0.25">
      <c r="A258" s="76" t="s">
        <v>11</v>
      </c>
      <c r="B258" s="76" t="s">
        <v>26</v>
      </c>
      <c r="C258" s="76">
        <v>11355</v>
      </c>
      <c r="D258" s="76" t="s">
        <v>113</v>
      </c>
      <c r="E258" s="76" t="s">
        <v>16</v>
      </c>
      <c r="F258" s="76">
        <v>38</v>
      </c>
      <c r="G258" s="76">
        <v>34</v>
      </c>
      <c r="H258" s="76">
        <v>0</v>
      </c>
      <c r="I258" s="76">
        <v>1</v>
      </c>
      <c r="J258" s="76">
        <v>0</v>
      </c>
      <c r="K258" s="76">
        <v>2</v>
      </c>
      <c r="L258" s="76">
        <v>1</v>
      </c>
      <c r="M258" s="76">
        <v>1</v>
      </c>
      <c r="N258" s="76">
        <v>0</v>
      </c>
      <c r="O258" s="76">
        <v>2</v>
      </c>
      <c r="P258" s="76">
        <v>2</v>
      </c>
      <c r="Q258" s="76">
        <v>0</v>
      </c>
      <c r="R258" s="76">
        <v>2</v>
      </c>
      <c r="S258" s="76">
        <v>11</v>
      </c>
    </row>
    <row r="259" spans="1:19" x14ac:dyDescent="0.25">
      <c r="A259" s="76" t="s">
        <v>11</v>
      </c>
      <c r="B259" s="76" t="s">
        <v>26</v>
      </c>
      <c r="C259" s="76">
        <v>11355</v>
      </c>
      <c r="D259" s="76" t="s">
        <v>113</v>
      </c>
      <c r="E259" s="76" t="s">
        <v>16</v>
      </c>
      <c r="F259" s="76">
        <v>38</v>
      </c>
      <c r="G259" s="76">
        <v>34</v>
      </c>
      <c r="H259" s="76">
        <v>2</v>
      </c>
      <c r="I259" s="76">
        <v>1</v>
      </c>
      <c r="J259" s="76">
        <v>0</v>
      </c>
      <c r="K259" s="76">
        <v>1</v>
      </c>
      <c r="L259" s="76">
        <v>1</v>
      </c>
      <c r="M259" s="76">
        <v>1</v>
      </c>
      <c r="N259" s="76">
        <v>0</v>
      </c>
      <c r="O259" s="76">
        <v>2</v>
      </c>
      <c r="P259" s="76">
        <v>1</v>
      </c>
      <c r="Q259" s="76">
        <v>2</v>
      </c>
      <c r="R259" s="76">
        <v>2</v>
      </c>
      <c r="S259" s="76">
        <v>13</v>
      </c>
    </row>
    <row r="260" spans="1:19" x14ac:dyDescent="0.25">
      <c r="A260" s="76" t="s">
        <v>11</v>
      </c>
      <c r="B260" s="76" t="s">
        <v>26</v>
      </c>
      <c r="C260" s="76">
        <v>11355</v>
      </c>
      <c r="D260" s="76" t="s">
        <v>113</v>
      </c>
      <c r="E260" s="76" t="s">
        <v>16</v>
      </c>
      <c r="F260" s="76">
        <v>38</v>
      </c>
      <c r="G260" s="76">
        <v>34</v>
      </c>
      <c r="H260" s="76">
        <v>1</v>
      </c>
      <c r="I260" s="76">
        <v>2</v>
      </c>
      <c r="J260" s="76">
        <v>1</v>
      </c>
      <c r="K260" s="76">
        <v>2</v>
      </c>
      <c r="L260" s="76">
        <v>1</v>
      </c>
      <c r="M260" s="76">
        <v>0</v>
      </c>
      <c r="N260" s="76">
        <v>0</v>
      </c>
      <c r="O260" s="76">
        <v>1</v>
      </c>
      <c r="P260" s="76">
        <v>0</v>
      </c>
      <c r="Q260" s="76">
        <v>2</v>
      </c>
      <c r="R260" s="76">
        <v>2</v>
      </c>
      <c r="S260" s="76">
        <v>12</v>
      </c>
    </row>
    <row r="261" spans="1:19" x14ac:dyDescent="0.25">
      <c r="A261" s="76" t="s">
        <v>11</v>
      </c>
      <c r="B261" s="76" t="s">
        <v>26</v>
      </c>
      <c r="C261" s="76">
        <v>11355</v>
      </c>
      <c r="D261" s="76" t="s">
        <v>113</v>
      </c>
      <c r="E261" s="76" t="s">
        <v>16</v>
      </c>
      <c r="F261" s="76">
        <v>38</v>
      </c>
      <c r="G261" s="76">
        <v>34</v>
      </c>
      <c r="H261" s="76">
        <v>0</v>
      </c>
      <c r="I261" s="76">
        <v>2</v>
      </c>
      <c r="J261" s="76">
        <v>1</v>
      </c>
      <c r="K261" s="76">
        <v>2</v>
      </c>
      <c r="L261" s="76">
        <v>0</v>
      </c>
      <c r="M261" s="76">
        <v>1</v>
      </c>
      <c r="N261" s="76">
        <v>0</v>
      </c>
      <c r="O261" s="76">
        <v>0</v>
      </c>
      <c r="P261" s="76">
        <v>2</v>
      </c>
      <c r="Q261" s="76">
        <v>2</v>
      </c>
      <c r="R261" s="76">
        <v>0</v>
      </c>
      <c r="S261" s="76">
        <v>10</v>
      </c>
    </row>
    <row r="262" spans="1:19" x14ac:dyDescent="0.25">
      <c r="A262" s="76" t="s">
        <v>11</v>
      </c>
      <c r="B262" s="76" t="s">
        <v>27</v>
      </c>
      <c r="C262" s="76">
        <v>11356</v>
      </c>
      <c r="D262" s="76" t="s">
        <v>114</v>
      </c>
      <c r="E262" s="76" t="s">
        <v>15</v>
      </c>
      <c r="F262" s="76">
        <v>95</v>
      </c>
      <c r="G262" s="76">
        <v>89</v>
      </c>
      <c r="H262" s="76">
        <v>2</v>
      </c>
      <c r="I262" s="76">
        <v>2</v>
      </c>
      <c r="J262" s="76">
        <v>1</v>
      </c>
      <c r="K262" s="76">
        <v>2</v>
      </c>
      <c r="L262" s="76">
        <v>2</v>
      </c>
      <c r="M262" s="76">
        <v>1</v>
      </c>
      <c r="N262" s="76">
        <v>1</v>
      </c>
      <c r="O262" s="76">
        <v>2</v>
      </c>
      <c r="P262" s="76">
        <v>2</v>
      </c>
      <c r="Q262" s="76">
        <v>2</v>
      </c>
      <c r="R262" s="76">
        <v>1</v>
      </c>
      <c r="S262" s="76">
        <v>18</v>
      </c>
    </row>
    <row r="263" spans="1:19" x14ac:dyDescent="0.25">
      <c r="A263" s="76" t="s">
        <v>11</v>
      </c>
      <c r="B263" s="76" t="s">
        <v>27</v>
      </c>
      <c r="C263" s="76">
        <v>11356</v>
      </c>
      <c r="D263" s="76" t="s">
        <v>114</v>
      </c>
      <c r="E263" s="76" t="s">
        <v>15</v>
      </c>
      <c r="F263" s="76">
        <v>95</v>
      </c>
      <c r="G263" s="76">
        <v>89</v>
      </c>
      <c r="H263" s="76">
        <v>0</v>
      </c>
      <c r="I263" s="76">
        <v>2</v>
      </c>
      <c r="J263" s="76">
        <v>0</v>
      </c>
      <c r="K263" s="76">
        <v>2</v>
      </c>
      <c r="L263" s="76">
        <v>1</v>
      </c>
      <c r="M263" s="76">
        <v>0</v>
      </c>
      <c r="N263" s="76">
        <v>1</v>
      </c>
      <c r="O263" s="76">
        <v>2</v>
      </c>
      <c r="P263" s="76">
        <v>1</v>
      </c>
      <c r="Q263" s="76">
        <v>2</v>
      </c>
      <c r="R263" s="76">
        <v>1</v>
      </c>
      <c r="S263" s="76">
        <v>12</v>
      </c>
    </row>
    <row r="264" spans="1:19" x14ac:dyDescent="0.25">
      <c r="A264" s="76" t="s">
        <v>11</v>
      </c>
      <c r="B264" s="76" t="s">
        <v>27</v>
      </c>
      <c r="C264" s="76">
        <v>11356</v>
      </c>
      <c r="D264" s="76" t="s">
        <v>114</v>
      </c>
      <c r="E264" s="76" t="s">
        <v>15</v>
      </c>
      <c r="F264" s="76">
        <v>95</v>
      </c>
      <c r="G264" s="76">
        <v>89</v>
      </c>
      <c r="H264" s="76">
        <v>0</v>
      </c>
      <c r="I264" s="76">
        <v>1</v>
      </c>
      <c r="J264" s="76">
        <v>1</v>
      </c>
      <c r="K264" s="76">
        <v>2</v>
      </c>
      <c r="L264" s="76">
        <v>1</v>
      </c>
      <c r="M264" s="76">
        <v>1</v>
      </c>
      <c r="N264" s="76">
        <v>0</v>
      </c>
      <c r="O264" s="76">
        <v>2</v>
      </c>
      <c r="P264" s="76">
        <v>2</v>
      </c>
      <c r="Q264" s="76">
        <v>2</v>
      </c>
      <c r="R264" s="76">
        <v>1</v>
      </c>
      <c r="S264" s="76">
        <v>13</v>
      </c>
    </row>
    <row r="265" spans="1:19" x14ac:dyDescent="0.25">
      <c r="A265" s="76" t="s">
        <v>11</v>
      </c>
      <c r="B265" s="76" t="s">
        <v>27</v>
      </c>
      <c r="C265" s="76">
        <v>11356</v>
      </c>
      <c r="D265" s="76" t="s">
        <v>114</v>
      </c>
      <c r="E265" s="76" t="s">
        <v>15</v>
      </c>
      <c r="F265" s="76">
        <v>95</v>
      </c>
      <c r="G265" s="76">
        <v>89</v>
      </c>
      <c r="H265" s="76">
        <v>0</v>
      </c>
      <c r="I265" s="76">
        <v>1</v>
      </c>
      <c r="J265" s="76">
        <v>1</v>
      </c>
      <c r="K265" s="76">
        <v>2</v>
      </c>
      <c r="L265" s="76">
        <v>1</v>
      </c>
      <c r="M265" s="76">
        <v>1</v>
      </c>
      <c r="N265" s="76">
        <v>1</v>
      </c>
      <c r="O265" s="76">
        <v>2</v>
      </c>
      <c r="P265" s="76">
        <v>2</v>
      </c>
      <c r="Q265" s="76">
        <v>2</v>
      </c>
      <c r="R265" s="76">
        <v>1</v>
      </c>
      <c r="S265" s="76">
        <v>14</v>
      </c>
    </row>
    <row r="266" spans="1:19" x14ac:dyDescent="0.25">
      <c r="A266" s="76" t="s">
        <v>11</v>
      </c>
      <c r="B266" s="76" t="s">
        <v>27</v>
      </c>
      <c r="C266" s="76">
        <v>11356</v>
      </c>
      <c r="D266" s="76" t="s">
        <v>114</v>
      </c>
      <c r="E266" s="76" t="s">
        <v>15</v>
      </c>
      <c r="F266" s="76">
        <v>95</v>
      </c>
      <c r="G266" s="76">
        <v>89</v>
      </c>
      <c r="H266" s="76">
        <v>0</v>
      </c>
      <c r="I266" s="76">
        <v>1</v>
      </c>
      <c r="J266" s="76">
        <v>1</v>
      </c>
      <c r="K266" s="76">
        <v>2</v>
      </c>
      <c r="L266" s="76">
        <v>0</v>
      </c>
      <c r="M266" s="76">
        <v>1</v>
      </c>
      <c r="N266" s="76">
        <v>0</v>
      </c>
      <c r="O266" s="76">
        <v>2</v>
      </c>
      <c r="P266" s="76">
        <v>2</v>
      </c>
      <c r="Q266" s="76">
        <v>0</v>
      </c>
      <c r="R266" s="76">
        <v>0</v>
      </c>
      <c r="S266" s="76">
        <v>9</v>
      </c>
    </row>
    <row r="267" spans="1:19" x14ac:dyDescent="0.25">
      <c r="A267" s="76" t="s">
        <v>11</v>
      </c>
      <c r="B267" s="76" t="s">
        <v>27</v>
      </c>
      <c r="C267" s="76">
        <v>11356</v>
      </c>
      <c r="D267" s="76" t="s">
        <v>114</v>
      </c>
      <c r="E267" s="76" t="s">
        <v>15</v>
      </c>
      <c r="F267" s="76">
        <v>95</v>
      </c>
      <c r="G267" s="76">
        <v>89</v>
      </c>
      <c r="H267" s="76">
        <v>0</v>
      </c>
      <c r="I267" s="76">
        <v>2</v>
      </c>
      <c r="J267" s="76">
        <v>1</v>
      </c>
      <c r="K267" s="76">
        <v>2</v>
      </c>
      <c r="L267" s="76">
        <v>1</v>
      </c>
      <c r="M267" s="76">
        <v>1</v>
      </c>
      <c r="N267" s="76">
        <v>1</v>
      </c>
      <c r="O267" s="76">
        <v>2</v>
      </c>
      <c r="P267" s="76">
        <v>1</v>
      </c>
      <c r="Q267" s="76">
        <v>1</v>
      </c>
      <c r="R267" s="76">
        <v>1</v>
      </c>
      <c r="S267" s="76">
        <v>13</v>
      </c>
    </row>
    <row r="268" spans="1:19" x14ac:dyDescent="0.25">
      <c r="A268" s="76" t="s">
        <v>11</v>
      </c>
      <c r="B268" s="76" t="s">
        <v>27</v>
      </c>
      <c r="C268" s="76">
        <v>11356</v>
      </c>
      <c r="D268" s="76" t="s">
        <v>114</v>
      </c>
      <c r="E268" s="76" t="s">
        <v>15</v>
      </c>
      <c r="F268" s="76">
        <v>95</v>
      </c>
      <c r="G268" s="76">
        <v>89</v>
      </c>
      <c r="H268" s="76">
        <v>0</v>
      </c>
      <c r="I268" s="76">
        <v>1</v>
      </c>
      <c r="J268" s="76">
        <v>0</v>
      </c>
      <c r="K268" s="76">
        <v>2</v>
      </c>
      <c r="L268" s="76">
        <v>1</v>
      </c>
      <c r="M268" s="76">
        <v>0</v>
      </c>
      <c r="N268" s="76">
        <v>0</v>
      </c>
      <c r="O268" s="76">
        <v>1</v>
      </c>
      <c r="P268" s="76">
        <v>1</v>
      </c>
      <c r="Q268" s="76">
        <v>1</v>
      </c>
      <c r="R268" s="76">
        <v>1</v>
      </c>
      <c r="S268" s="76">
        <v>8</v>
      </c>
    </row>
    <row r="269" spans="1:19" x14ac:dyDescent="0.25">
      <c r="A269" s="76" t="s">
        <v>11</v>
      </c>
      <c r="B269" s="76" t="s">
        <v>27</v>
      </c>
      <c r="C269" s="76">
        <v>11356</v>
      </c>
      <c r="D269" s="76" t="s">
        <v>114</v>
      </c>
      <c r="E269" s="76" t="s">
        <v>15</v>
      </c>
      <c r="F269" s="76">
        <v>95</v>
      </c>
      <c r="G269" s="76">
        <v>89</v>
      </c>
      <c r="H269" s="76">
        <v>0</v>
      </c>
      <c r="I269" s="76">
        <v>1</v>
      </c>
      <c r="J269" s="76">
        <v>1</v>
      </c>
      <c r="K269" s="76">
        <v>2</v>
      </c>
      <c r="L269" s="76">
        <v>2</v>
      </c>
      <c r="M269" s="76">
        <v>1</v>
      </c>
      <c r="N269" s="76">
        <v>1</v>
      </c>
      <c r="O269" s="76">
        <v>2</v>
      </c>
      <c r="P269" s="76">
        <v>2</v>
      </c>
      <c r="Q269" s="76">
        <v>2</v>
      </c>
      <c r="R269" s="76">
        <v>2</v>
      </c>
      <c r="S269" s="76">
        <v>16</v>
      </c>
    </row>
    <row r="270" spans="1:19" x14ac:dyDescent="0.25">
      <c r="A270" s="76" t="s">
        <v>11</v>
      </c>
      <c r="B270" s="76" t="s">
        <v>27</v>
      </c>
      <c r="C270" s="76">
        <v>11356</v>
      </c>
      <c r="D270" s="76" t="s">
        <v>114</v>
      </c>
      <c r="E270" s="76" t="s">
        <v>15</v>
      </c>
      <c r="F270" s="76">
        <v>95</v>
      </c>
      <c r="G270" s="76">
        <v>89</v>
      </c>
      <c r="H270" s="76">
        <v>0</v>
      </c>
      <c r="I270" s="76">
        <v>2</v>
      </c>
      <c r="J270" s="76">
        <v>1</v>
      </c>
      <c r="K270" s="76">
        <v>2</v>
      </c>
      <c r="L270" s="76">
        <v>1</v>
      </c>
      <c r="M270" s="76">
        <v>1</v>
      </c>
      <c r="N270" s="76">
        <v>1</v>
      </c>
      <c r="O270" s="76">
        <v>2</v>
      </c>
      <c r="P270" s="76">
        <v>1</v>
      </c>
      <c r="Q270" s="76">
        <v>2</v>
      </c>
      <c r="R270" s="76">
        <v>2</v>
      </c>
      <c r="S270" s="76">
        <v>15</v>
      </c>
    </row>
    <row r="271" spans="1:19" x14ac:dyDescent="0.25">
      <c r="A271" s="76" t="s">
        <v>11</v>
      </c>
      <c r="B271" s="76" t="s">
        <v>27</v>
      </c>
      <c r="C271" s="76">
        <v>11356</v>
      </c>
      <c r="D271" s="76" t="s">
        <v>114</v>
      </c>
      <c r="E271" s="76" t="s">
        <v>15</v>
      </c>
      <c r="F271" s="76">
        <v>95</v>
      </c>
      <c r="G271" s="76">
        <v>89</v>
      </c>
      <c r="H271" s="76">
        <v>2</v>
      </c>
      <c r="I271" s="76">
        <v>1</v>
      </c>
      <c r="J271" s="76">
        <v>1</v>
      </c>
      <c r="K271" s="76">
        <v>2</v>
      </c>
      <c r="L271" s="76">
        <v>1</v>
      </c>
      <c r="M271" s="76">
        <v>1</v>
      </c>
      <c r="N271" s="76">
        <v>0</v>
      </c>
      <c r="O271" s="76">
        <v>2</v>
      </c>
      <c r="P271" s="76">
        <v>2</v>
      </c>
      <c r="Q271" s="76">
        <v>1</v>
      </c>
      <c r="R271" s="76">
        <v>1</v>
      </c>
      <c r="S271" s="76">
        <v>14</v>
      </c>
    </row>
    <row r="272" spans="1:19" x14ac:dyDescent="0.25">
      <c r="A272" s="76" t="s">
        <v>11</v>
      </c>
      <c r="B272" s="76" t="s">
        <v>27</v>
      </c>
      <c r="C272" s="76">
        <v>11356</v>
      </c>
      <c r="D272" s="76" t="s">
        <v>114</v>
      </c>
      <c r="E272" s="76" t="s">
        <v>15</v>
      </c>
      <c r="F272" s="76">
        <v>95</v>
      </c>
      <c r="G272" s="76">
        <v>89</v>
      </c>
      <c r="H272" s="76">
        <v>0</v>
      </c>
      <c r="I272" s="76">
        <v>2</v>
      </c>
      <c r="J272" s="76">
        <v>0</v>
      </c>
      <c r="K272" s="76">
        <v>2</v>
      </c>
      <c r="L272" s="76">
        <v>1</v>
      </c>
      <c r="M272" s="76">
        <v>1</v>
      </c>
      <c r="N272" s="76">
        <v>1</v>
      </c>
      <c r="O272" s="76">
        <v>2</v>
      </c>
      <c r="P272" s="76">
        <v>2</v>
      </c>
      <c r="Q272" s="76">
        <v>2</v>
      </c>
      <c r="R272" s="76">
        <v>1</v>
      </c>
      <c r="S272" s="76">
        <v>14</v>
      </c>
    </row>
    <row r="273" spans="1:19" x14ac:dyDescent="0.25">
      <c r="A273" s="76" t="s">
        <v>11</v>
      </c>
      <c r="B273" s="76" t="s">
        <v>27</v>
      </c>
      <c r="C273" s="76">
        <v>11356</v>
      </c>
      <c r="D273" s="76" t="s">
        <v>114</v>
      </c>
      <c r="E273" s="76" t="s">
        <v>15</v>
      </c>
      <c r="F273" s="76">
        <v>95</v>
      </c>
      <c r="G273" s="76">
        <v>89</v>
      </c>
      <c r="H273" s="76">
        <v>0</v>
      </c>
      <c r="I273" s="76">
        <v>2</v>
      </c>
      <c r="J273" s="76">
        <v>0</v>
      </c>
      <c r="K273" s="76">
        <v>2</v>
      </c>
      <c r="L273" s="76">
        <v>2</v>
      </c>
      <c r="M273" s="76">
        <v>1</v>
      </c>
      <c r="N273" s="76">
        <v>1</v>
      </c>
      <c r="O273" s="76">
        <v>2</v>
      </c>
      <c r="P273" s="76">
        <v>2</v>
      </c>
      <c r="Q273" s="76">
        <v>2</v>
      </c>
      <c r="R273" s="76">
        <v>2</v>
      </c>
      <c r="S273" s="76">
        <v>16</v>
      </c>
    </row>
    <row r="274" spans="1:19" x14ac:dyDescent="0.25">
      <c r="A274" s="76" t="s">
        <v>11</v>
      </c>
      <c r="B274" s="76" t="s">
        <v>27</v>
      </c>
      <c r="C274" s="76">
        <v>11356</v>
      </c>
      <c r="D274" s="76" t="s">
        <v>114</v>
      </c>
      <c r="E274" s="76" t="s">
        <v>15</v>
      </c>
      <c r="F274" s="76">
        <v>95</v>
      </c>
      <c r="G274" s="76">
        <v>89</v>
      </c>
      <c r="H274" s="76">
        <v>2</v>
      </c>
      <c r="I274" s="76">
        <v>2</v>
      </c>
      <c r="J274" s="76">
        <v>0</v>
      </c>
      <c r="K274" s="76">
        <v>2</v>
      </c>
      <c r="L274" s="76">
        <v>2</v>
      </c>
      <c r="M274" s="76">
        <v>0</v>
      </c>
      <c r="N274" s="76">
        <v>1</v>
      </c>
      <c r="O274" s="76">
        <v>2</v>
      </c>
      <c r="P274" s="76">
        <v>1</v>
      </c>
      <c r="Q274" s="76">
        <v>2</v>
      </c>
      <c r="R274" s="76">
        <v>2</v>
      </c>
      <c r="S274" s="76">
        <v>16</v>
      </c>
    </row>
    <row r="275" spans="1:19" x14ac:dyDescent="0.25">
      <c r="A275" s="76" t="s">
        <v>11</v>
      </c>
      <c r="B275" s="76" t="s">
        <v>27</v>
      </c>
      <c r="C275" s="76">
        <v>11356</v>
      </c>
      <c r="D275" s="76" t="s">
        <v>114</v>
      </c>
      <c r="E275" s="76" t="s">
        <v>15</v>
      </c>
      <c r="F275" s="76">
        <v>95</v>
      </c>
      <c r="G275" s="76">
        <v>89</v>
      </c>
      <c r="H275" s="76">
        <v>2</v>
      </c>
      <c r="I275" s="76">
        <v>2</v>
      </c>
      <c r="J275" s="76">
        <v>1</v>
      </c>
      <c r="K275" s="76">
        <v>2</v>
      </c>
      <c r="L275" s="76">
        <v>2</v>
      </c>
      <c r="M275" s="76">
        <v>0</v>
      </c>
      <c r="N275" s="76">
        <v>0</v>
      </c>
      <c r="O275" s="76">
        <v>2</v>
      </c>
      <c r="P275" s="76">
        <v>0</v>
      </c>
      <c r="Q275" s="76">
        <v>2</v>
      </c>
      <c r="R275" s="76">
        <v>1</v>
      </c>
      <c r="S275" s="76">
        <v>14</v>
      </c>
    </row>
    <row r="276" spans="1:19" x14ac:dyDescent="0.25">
      <c r="A276" s="76" t="s">
        <v>11</v>
      </c>
      <c r="B276" s="76" t="s">
        <v>27</v>
      </c>
      <c r="C276" s="76">
        <v>11356</v>
      </c>
      <c r="D276" s="76" t="s">
        <v>114</v>
      </c>
      <c r="E276" s="76" t="s">
        <v>15</v>
      </c>
      <c r="F276" s="76">
        <v>95</v>
      </c>
      <c r="G276" s="76">
        <v>89</v>
      </c>
      <c r="H276" s="76">
        <v>0</v>
      </c>
      <c r="I276" s="76">
        <v>2</v>
      </c>
      <c r="J276" s="76">
        <v>1</v>
      </c>
      <c r="K276" s="76">
        <v>2</v>
      </c>
      <c r="L276" s="76">
        <v>0</v>
      </c>
      <c r="M276" s="76">
        <v>1</v>
      </c>
      <c r="N276" s="76">
        <v>0</v>
      </c>
      <c r="O276" s="76">
        <v>2</v>
      </c>
      <c r="P276" s="76">
        <v>2</v>
      </c>
      <c r="Q276" s="76">
        <v>2</v>
      </c>
      <c r="R276" s="76">
        <v>1</v>
      </c>
      <c r="S276" s="76">
        <v>13</v>
      </c>
    </row>
    <row r="277" spans="1:19" x14ac:dyDescent="0.25">
      <c r="A277" s="76" t="s">
        <v>11</v>
      </c>
      <c r="B277" s="76" t="s">
        <v>27</v>
      </c>
      <c r="C277" s="76">
        <v>11356</v>
      </c>
      <c r="D277" s="76" t="s">
        <v>114</v>
      </c>
      <c r="E277" s="76" t="s">
        <v>15</v>
      </c>
      <c r="F277" s="76">
        <v>95</v>
      </c>
      <c r="G277" s="76">
        <v>89</v>
      </c>
      <c r="H277" s="76">
        <v>0</v>
      </c>
      <c r="I277" s="76">
        <v>2</v>
      </c>
      <c r="J277" s="76">
        <v>0</v>
      </c>
      <c r="K277" s="76">
        <v>2</v>
      </c>
      <c r="L277" s="76">
        <v>1</v>
      </c>
      <c r="M277" s="76">
        <v>1</v>
      </c>
      <c r="N277" s="76">
        <v>1</v>
      </c>
      <c r="O277" s="76">
        <v>2</v>
      </c>
      <c r="P277" s="76">
        <v>2</v>
      </c>
      <c r="Q277" s="76">
        <v>2</v>
      </c>
      <c r="R277" s="76">
        <v>1</v>
      </c>
      <c r="S277" s="76">
        <v>14</v>
      </c>
    </row>
    <row r="278" spans="1:19" x14ac:dyDescent="0.25">
      <c r="A278" s="76" t="s">
        <v>11</v>
      </c>
      <c r="B278" s="76" t="s">
        <v>27</v>
      </c>
      <c r="C278" s="76">
        <v>11356</v>
      </c>
      <c r="D278" s="76" t="s">
        <v>114</v>
      </c>
      <c r="E278" s="76" t="s">
        <v>15</v>
      </c>
      <c r="F278" s="76">
        <v>95</v>
      </c>
      <c r="G278" s="76">
        <v>89</v>
      </c>
      <c r="H278" s="76">
        <v>0</v>
      </c>
      <c r="I278" s="76">
        <v>1</v>
      </c>
      <c r="J278" s="76">
        <v>0</v>
      </c>
      <c r="K278" s="76">
        <v>2</v>
      </c>
      <c r="L278" s="76">
        <v>0</v>
      </c>
      <c r="M278" s="76">
        <v>1</v>
      </c>
      <c r="N278" s="76">
        <v>0</v>
      </c>
      <c r="O278" s="76">
        <v>2</v>
      </c>
      <c r="P278" s="76">
        <v>2</v>
      </c>
      <c r="Q278" s="76">
        <v>0</v>
      </c>
      <c r="R278" s="76">
        <v>1</v>
      </c>
      <c r="S278" s="76">
        <v>9</v>
      </c>
    </row>
    <row r="279" spans="1:19" x14ac:dyDescent="0.25">
      <c r="A279" s="76" t="s">
        <v>11</v>
      </c>
      <c r="B279" s="76" t="s">
        <v>27</v>
      </c>
      <c r="C279" s="76">
        <v>11356</v>
      </c>
      <c r="D279" s="76" t="s">
        <v>114</v>
      </c>
      <c r="E279" s="76" t="s">
        <v>15</v>
      </c>
      <c r="F279" s="76">
        <v>95</v>
      </c>
      <c r="G279" s="76">
        <v>89</v>
      </c>
      <c r="H279" s="76">
        <v>2</v>
      </c>
      <c r="I279" s="76">
        <v>2</v>
      </c>
      <c r="J279" s="76">
        <v>0</v>
      </c>
      <c r="K279" s="76">
        <v>2</v>
      </c>
      <c r="L279" s="76">
        <v>2</v>
      </c>
      <c r="M279" s="76">
        <v>1</v>
      </c>
      <c r="N279" s="76">
        <v>1</v>
      </c>
      <c r="O279" s="76">
        <v>2</v>
      </c>
      <c r="P279" s="76">
        <v>1</v>
      </c>
      <c r="Q279" s="76">
        <v>1</v>
      </c>
      <c r="R279" s="76">
        <v>1</v>
      </c>
      <c r="S279" s="76">
        <v>15</v>
      </c>
    </row>
    <row r="280" spans="1:19" x14ac:dyDescent="0.25">
      <c r="A280" s="76" t="s">
        <v>11</v>
      </c>
      <c r="B280" s="76" t="s">
        <v>27</v>
      </c>
      <c r="C280" s="76">
        <v>11356</v>
      </c>
      <c r="D280" s="76" t="s">
        <v>114</v>
      </c>
      <c r="E280" s="76" t="s">
        <v>15</v>
      </c>
      <c r="F280" s="76">
        <v>95</v>
      </c>
      <c r="G280" s="76">
        <v>89</v>
      </c>
      <c r="H280" s="76">
        <v>0</v>
      </c>
      <c r="I280" s="76">
        <v>1</v>
      </c>
      <c r="J280" s="76">
        <v>0</v>
      </c>
      <c r="K280" s="76">
        <v>2</v>
      </c>
      <c r="L280" s="76">
        <v>1</v>
      </c>
      <c r="M280" s="76">
        <v>1</v>
      </c>
      <c r="N280" s="76">
        <v>0</v>
      </c>
      <c r="O280" s="76">
        <v>2</v>
      </c>
      <c r="P280" s="76">
        <v>2</v>
      </c>
      <c r="Q280" s="76">
        <v>2</v>
      </c>
      <c r="R280" s="76">
        <v>1</v>
      </c>
      <c r="S280" s="76">
        <v>12</v>
      </c>
    </row>
    <row r="281" spans="1:19" x14ac:dyDescent="0.25">
      <c r="A281" s="76" t="s">
        <v>11</v>
      </c>
      <c r="B281" s="76" t="s">
        <v>27</v>
      </c>
      <c r="C281" s="76">
        <v>11356</v>
      </c>
      <c r="D281" s="76" t="s">
        <v>114</v>
      </c>
      <c r="E281" s="76" t="s">
        <v>15</v>
      </c>
      <c r="F281" s="76">
        <v>95</v>
      </c>
      <c r="G281" s="76">
        <v>89</v>
      </c>
      <c r="H281" s="76">
        <v>0</v>
      </c>
      <c r="I281" s="76">
        <v>0</v>
      </c>
      <c r="J281" s="76">
        <v>1</v>
      </c>
      <c r="K281" s="76">
        <v>2</v>
      </c>
      <c r="L281" s="76">
        <v>2</v>
      </c>
      <c r="M281" s="76">
        <v>1</v>
      </c>
      <c r="N281" s="76">
        <v>0</v>
      </c>
      <c r="O281" s="76">
        <v>2</v>
      </c>
      <c r="P281" s="76">
        <v>1</v>
      </c>
      <c r="Q281" s="76">
        <v>2</v>
      </c>
      <c r="R281" s="76">
        <v>1</v>
      </c>
      <c r="S281" s="76">
        <v>12</v>
      </c>
    </row>
    <row r="282" spans="1:19" x14ac:dyDescent="0.25">
      <c r="A282" s="76" t="s">
        <v>11</v>
      </c>
      <c r="B282" s="76" t="s">
        <v>27</v>
      </c>
      <c r="C282" s="76">
        <v>11356</v>
      </c>
      <c r="D282" s="76" t="s">
        <v>114</v>
      </c>
      <c r="E282" s="76" t="s">
        <v>15</v>
      </c>
      <c r="F282" s="76">
        <v>95</v>
      </c>
      <c r="G282" s="76">
        <v>89</v>
      </c>
      <c r="H282" s="76">
        <v>0</v>
      </c>
      <c r="I282" s="76">
        <v>1</v>
      </c>
      <c r="J282" s="76">
        <v>0</v>
      </c>
      <c r="K282" s="76">
        <v>2</v>
      </c>
      <c r="L282" s="76">
        <v>1</v>
      </c>
      <c r="M282" s="76">
        <v>1</v>
      </c>
      <c r="N282" s="76">
        <v>0</v>
      </c>
      <c r="O282" s="76">
        <v>2</v>
      </c>
      <c r="P282" s="76">
        <v>2</v>
      </c>
      <c r="Q282" s="76">
        <v>2</v>
      </c>
      <c r="R282" s="76">
        <v>1</v>
      </c>
      <c r="S282" s="76">
        <v>12</v>
      </c>
    </row>
    <row r="283" spans="1:19" x14ac:dyDescent="0.25">
      <c r="A283" s="76" t="s">
        <v>11</v>
      </c>
      <c r="B283" s="76" t="s">
        <v>27</v>
      </c>
      <c r="C283" s="76">
        <v>11356</v>
      </c>
      <c r="D283" s="76" t="s">
        <v>114</v>
      </c>
      <c r="E283" s="76" t="s">
        <v>15</v>
      </c>
      <c r="F283" s="76">
        <v>95</v>
      </c>
      <c r="G283" s="76">
        <v>89</v>
      </c>
      <c r="H283" s="76">
        <v>0</v>
      </c>
      <c r="I283" s="76">
        <v>1</v>
      </c>
      <c r="J283" s="76">
        <v>0</v>
      </c>
      <c r="K283" s="76">
        <v>2</v>
      </c>
      <c r="L283" s="76">
        <v>2</v>
      </c>
      <c r="M283" s="76">
        <v>1</v>
      </c>
      <c r="N283" s="76">
        <v>0</v>
      </c>
      <c r="O283" s="76">
        <v>2</v>
      </c>
      <c r="P283" s="76">
        <v>2</v>
      </c>
      <c r="Q283" s="76">
        <v>1</v>
      </c>
      <c r="R283" s="76">
        <v>1</v>
      </c>
      <c r="S283" s="76">
        <v>12</v>
      </c>
    </row>
    <row r="284" spans="1:19" x14ac:dyDescent="0.25">
      <c r="A284" s="76" t="s">
        <v>11</v>
      </c>
      <c r="B284" s="76" t="s">
        <v>27</v>
      </c>
      <c r="C284" s="76">
        <v>11356</v>
      </c>
      <c r="D284" s="76" t="s">
        <v>114</v>
      </c>
      <c r="E284" s="76" t="s">
        <v>15</v>
      </c>
      <c r="F284" s="76">
        <v>95</v>
      </c>
      <c r="G284" s="76">
        <v>89</v>
      </c>
      <c r="H284" s="76">
        <v>0</v>
      </c>
      <c r="I284" s="76">
        <v>1</v>
      </c>
      <c r="J284" s="76">
        <v>0</v>
      </c>
      <c r="K284" s="76">
        <v>2</v>
      </c>
      <c r="L284" s="76">
        <v>0</v>
      </c>
      <c r="M284" s="76">
        <v>1</v>
      </c>
      <c r="N284" s="76">
        <v>0</v>
      </c>
      <c r="O284" s="76">
        <v>2</v>
      </c>
      <c r="P284" s="76">
        <v>1</v>
      </c>
      <c r="Q284" s="76">
        <v>2</v>
      </c>
      <c r="R284" s="76">
        <v>1</v>
      </c>
      <c r="S284" s="76">
        <v>10</v>
      </c>
    </row>
    <row r="285" spans="1:19" x14ac:dyDescent="0.25">
      <c r="A285" s="76" t="s">
        <v>11</v>
      </c>
      <c r="B285" s="76" t="s">
        <v>27</v>
      </c>
      <c r="C285" s="76">
        <v>11356</v>
      </c>
      <c r="D285" s="76" t="s">
        <v>114</v>
      </c>
      <c r="E285" s="76" t="s">
        <v>15</v>
      </c>
      <c r="F285" s="76">
        <v>95</v>
      </c>
      <c r="G285" s="76">
        <v>89</v>
      </c>
      <c r="H285" s="76">
        <v>2</v>
      </c>
      <c r="I285" s="76">
        <v>0</v>
      </c>
      <c r="J285" s="76">
        <v>0</v>
      </c>
      <c r="K285" s="76">
        <v>2</v>
      </c>
      <c r="L285" s="76">
        <v>1</v>
      </c>
      <c r="M285" s="76">
        <v>1</v>
      </c>
      <c r="N285" s="76">
        <v>0</v>
      </c>
      <c r="O285" s="76">
        <v>2</v>
      </c>
      <c r="P285" s="76">
        <v>1</v>
      </c>
      <c r="Q285" s="76">
        <v>2</v>
      </c>
      <c r="R285" s="76">
        <v>1</v>
      </c>
      <c r="S285" s="76">
        <v>12</v>
      </c>
    </row>
    <row r="286" spans="1:19" x14ac:dyDescent="0.25">
      <c r="A286" s="76" t="s">
        <v>11</v>
      </c>
      <c r="B286" s="76" t="s">
        <v>27</v>
      </c>
      <c r="C286" s="76">
        <v>11356</v>
      </c>
      <c r="D286" s="76" t="s">
        <v>114</v>
      </c>
      <c r="E286" s="76" t="s">
        <v>15</v>
      </c>
      <c r="F286" s="76">
        <v>95</v>
      </c>
      <c r="G286" s="76">
        <v>89</v>
      </c>
      <c r="H286" s="76">
        <v>0</v>
      </c>
      <c r="I286" s="76">
        <v>1</v>
      </c>
      <c r="J286" s="76">
        <v>0</v>
      </c>
      <c r="K286" s="76">
        <v>2</v>
      </c>
      <c r="L286" s="76">
        <v>1</v>
      </c>
      <c r="M286" s="76">
        <v>1</v>
      </c>
      <c r="N286" s="76">
        <v>0</v>
      </c>
      <c r="O286" s="76">
        <v>2</v>
      </c>
      <c r="P286" s="76">
        <v>2</v>
      </c>
      <c r="Q286" s="76">
        <v>2</v>
      </c>
      <c r="R286" s="76">
        <v>1</v>
      </c>
      <c r="S286" s="76">
        <v>12</v>
      </c>
    </row>
    <row r="287" spans="1:19" x14ac:dyDescent="0.25">
      <c r="A287" s="76" t="s">
        <v>11</v>
      </c>
      <c r="B287" s="76" t="s">
        <v>27</v>
      </c>
      <c r="C287" s="76">
        <v>11356</v>
      </c>
      <c r="D287" s="76" t="s">
        <v>114</v>
      </c>
      <c r="E287" s="76" t="s">
        <v>15</v>
      </c>
      <c r="F287" s="76">
        <v>95</v>
      </c>
      <c r="G287" s="76">
        <v>89</v>
      </c>
      <c r="H287" s="76">
        <v>0</v>
      </c>
      <c r="I287" s="76">
        <v>2</v>
      </c>
      <c r="J287" s="76">
        <v>1</v>
      </c>
      <c r="K287" s="76">
        <v>2</v>
      </c>
      <c r="L287" s="76">
        <v>2</v>
      </c>
      <c r="M287" s="76">
        <v>1</v>
      </c>
      <c r="N287" s="76">
        <v>1</v>
      </c>
      <c r="O287" s="76">
        <v>2</v>
      </c>
      <c r="P287" s="76">
        <v>2</v>
      </c>
      <c r="Q287" s="76">
        <v>1</v>
      </c>
      <c r="R287" s="76">
        <v>2</v>
      </c>
      <c r="S287" s="76">
        <v>16</v>
      </c>
    </row>
    <row r="288" spans="1:19" x14ac:dyDescent="0.25">
      <c r="A288" s="76" t="s">
        <v>11</v>
      </c>
      <c r="B288" s="76" t="s">
        <v>27</v>
      </c>
      <c r="C288" s="76">
        <v>11356</v>
      </c>
      <c r="D288" s="76" t="s">
        <v>114</v>
      </c>
      <c r="E288" s="76" t="s">
        <v>15</v>
      </c>
      <c r="F288" s="76">
        <v>95</v>
      </c>
      <c r="G288" s="76">
        <v>89</v>
      </c>
      <c r="H288" s="76">
        <v>0</v>
      </c>
      <c r="I288" s="76">
        <v>1</v>
      </c>
      <c r="J288" s="76">
        <v>0</v>
      </c>
      <c r="K288" s="76">
        <v>2</v>
      </c>
      <c r="L288" s="76">
        <v>1</v>
      </c>
      <c r="M288" s="76">
        <v>1</v>
      </c>
      <c r="N288" s="76">
        <v>0</v>
      </c>
      <c r="O288" s="76">
        <v>2</v>
      </c>
      <c r="P288" s="76">
        <v>0</v>
      </c>
      <c r="Q288" s="76">
        <v>2</v>
      </c>
      <c r="R288" s="76">
        <v>1</v>
      </c>
      <c r="S288" s="76">
        <v>10</v>
      </c>
    </row>
    <row r="289" spans="1:19" x14ac:dyDescent="0.25">
      <c r="A289" s="76" t="s">
        <v>11</v>
      </c>
      <c r="B289" s="76" t="s">
        <v>27</v>
      </c>
      <c r="C289" s="76">
        <v>11356</v>
      </c>
      <c r="D289" s="76" t="s">
        <v>114</v>
      </c>
      <c r="E289" s="76" t="s">
        <v>15</v>
      </c>
      <c r="F289" s="76">
        <v>95</v>
      </c>
      <c r="G289" s="76">
        <v>89</v>
      </c>
      <c r="H289" s="76">
        <v>0</v>
      </c>
      <c r="I289" s="76">
        <v>1</v>
      </c>
      <c r="J289" s="76">
        <v>1</v>
      </c>
      <c r="K289" s="76">
        <v>2</v>
      </c>
      <c r="L289" s="76">
        <v>2</v>
      </c>
      <c r="M289" s="76">
        <v>1</v>
      </c>
      <c r="N289" s="76">
        <v>0</v>
      </c>
      <c r="O289" s="76">
        <v>0</v>
      </c>
      <c r="P289" s="76">
        <v>2</v>
      </c>
      <c r="Q289" s="76">
        <v>0</v>
      </c>
      <c r="R289" s="76">
        <v>1</v>
      </c>
      <c r="S289" s="76">
        <v>10</v>
      </c>
    </row>
    <row r="290" spans="1:19" x14ac:dyDescent="0.25">
      <c r="A290" s="76" t="s">
        <v>11</v>
      </c>
      <c r="B290" s="76" t="s">
        <v>27</v>
      </c>
      <c r="C290" s="76">
        <v>11356</v>
      </c>
      <c r="D290" s="76" t="s">
        <v>114</v>
      </c>
      <c r="E290" s="76" t="s">
        <v>15</v>
      </c>
      <c r="F290" s="76">
        <v>95</v>
      </c>
      <c r="G290" s="76">
        <v>89</v>
      </c>
      <c r="H290" s="76">
        <v>0</v>
      </c>
      <c r="I290" s="76">
        <v>2</v>
      </c>
      <c r="J290" s="76">
        <v>0</v>
      </c>
      <c r="K290" s="76">
        <v>2</v>
      </c>
      <c r="L290" s="76">
        <v>1</v>
      </c>
      <c r="M290" s="76">
        <v>1</v>
      </c>
      <c r="N290" s="76">
        <v>1</v>
      </c>
      <c r="O290" s="76">
        <v>2</v>
      </c>
      <c r="P290" s="76">
        <v>2</v>
      </c>
      <c r="Q290" s="76">
        <v>2</v>
      </c>
      <c r="R290" s="76">
        <v>1</v>
      </c>
      <c r="S290" s="76">
        <v>14</v>
      </c>
    </row>
    <row r="291" spans="1:19" x14ac:dyDescent="0.25">
      <c r="A291" s="76" t="s">
        <v>11</v>
      </c>
      <c r="B291" s="76" t="s">
        <v>27</v>
      </c>
      <c r="C291" s="76">
        <v>11356</v>
      </c>
      <c r="D291" s="76" t="s">
        <v>114</v>
      </c>
      <c r="E291" s="76" t="s">
        <v>15</v>
      </c>
      <c r="F291" s="76">
        <v>95</v>
      </c>
      <c r="G291" s="76">
        <v>89</v>
      </c>
      <c r="H291" s="76">
        <v>2</v>
      </c>
      <c r="I291" s="76">
        <v>2</v>
      </c>
      <c r="J291" s="76">
        <v>1</v>
      </c>
      <c r="K291" s="76">
        <v>2</v>
      </c>
      <c r="L291" s="76">
        <v>1</v>
      </c>
      <c r="M291" s="76">
        <v>1</v>
      </c>
      <c r="N291" s="76">
        <v>0</v>
      </c>
      <c r="O291" s="76">
        <v>2</v>
      </c>
      <c r="P291" s="76">
        <v>1</v>
      </c>
      <c r="Q291" s="76">
        <v>2</v>
      </c>
      <c r="R291" s="76">
        <v>1</v>
      </c>
      <c r="S291" s="76">
        <v>15</v>
      </c>
    </row>
    <row r="292" spans="1:19" x14ac:dyDescent="0.25">
      <c r="A292" s="76" t="s">
        <v>11</v>
      </c>
      <c r="B292" s="76" t="s">
        <v>27</v>
      </c>
      <c r="C292" s="76">
        <v>11356</v>
      </c>
      <c r="D292" s="76" t="s">
        <v>114</v>
      </c>
      <c r="E292" s="76" t="s">
        <v>15</v>
      </c>
      <c r="F292" s="76">
        <v>95</v>
      </c>
      <c r="G292" s="76">
        <v>89</v>
      </c>
      <c r="H292" s="76">
        <v>2</v>
      </c>
      <c r="I292" s="76">
        <v>2</v>
      </c>
      <c r="J292" s="76">
        <v>0</v>
      </c>
      <c r="K292" s="76">
        <v>2</v>
      </c>
      <c r="L292" s="76">
        <v>1</v>
      </c>
      <c r="M292" s="76">
        <v>1</v>
      </c>
      <c r="N292" s="76">
        <v>1</v>
      </c>
      <c r="O292" s="76">
        <v>2</v>
      </c>
      <c r="P292" s="76">
        <v>1</v>
      </c>
      <c r="Q292" s="76">
        <v>2</v>
      </c>
      <c r="R292" s="76">
        <v>2</v>
      </c>
      <c r="S292" s="76">
        <v>16</v>
      </c>
    </row>
    <row r="293" spans="1:19" x14ac:dyDescent="0.25">
      <c r="A293" s="76" t="s">
        <v>11</v>
      </c>
      <c r="B293" s="76" t="s">
        <v>27</v>
      </c>
      <c r="C293" s="76">
        <v>11356</v>
      </c>
      <c r="D293" s="76" t="s">
        <v>114</v>
      </c>
      <c r="E293" s="76" t="s">
        <v>15</v>
      </c>
      <c r="F293" s="76">
        <v>95</v>
      </c>
      <c r="G293" s="76">
        <v>89</v>
      </c>
      <c r="H293" s="76">
        <v>2</v>
      </c>
      <c r="I293" s="76">
        <v>2</v>
      </c>
      <c r="J293" s="76">
        <v>0</v>
      </c>
      <c r="K293" s="76">
        <v>2</v>
      </c>
      <c r="L293" s="76">
        <v>2</v>
      </c>
      <c r="M293" s="76">
        <v>1</v>
      </c>
      <c r="N293" s="76">
        <v>1</v>
      </c>
      <c r="O293" s="76">
        <v>2</v>
      </c>
      <c r="P293" s="76">
        <v>2</v>
      </c>
      <c r="Q293" s="76">
        <v>2</v>
      </c>
      <c r="R293" s="76">
        <v>2</v>
      </c>
      <c r="S293" s="76">
        <v>18</v>
      </c>
    </row>
    <row r="294" spans="1:19" x14ac:dyDescent="0.25">
      <c r="A294" s="76" t="s">
        <v>11</v>
      </c>
      <c r="B294" s="76" t="s">
        <v>27</v>
      </c>
      <c r="C294" s="76">
        <v>11356</v>
      </c>
      <c r="D294" s="76" t="s">
        <v>114</v>
      </c>
      <c r="E294" s="76" t="s">
        <v>15</v>
      </c>
      <c r="F294" s="76">
        <v>95</v>
      </c>
      <c r="G294" s="76">
        <v>89</v>
      </c>
      <c r="H294" s="76">
        <v>0</v>
      </c>
      <c r="I294" s="76">
        <v>2</v>
      </c>
      <c r="J294" s="76">
        <v>0</v>
      </c>
      <c r="K294" s="76">
        <v>2</v>
      </c>
      <c r="L294" s="76">
        <v>1</v>
      </c>
      <c r="M294" s="76">
        <v>1</v>
      </c>
      <c r="N294" s="76">
        <v>0</v>
      </c>
      <c r="O294" s="76">
        <v>1</v>
      </c>
      <c r="P294" s="76">
        <v>2</v>
      </c>
      <c r="Q294" s="76">
        <v>2</v>
      </c>
      <c r="R294" s="76">
        <v>2</v>
      </c>
      <c r="S294" s="76">
        <v>13</v>
      </c>
    </row>
    <row r="295" spans="1:19" x14ac:dyDescent="0.25">
      <c r="A295" s="76" t="s">
        <v>11</v>
      </c>
      <c r="B295" s="76" t="s">
        <v>27</v>
      </c>
      <c r="C295" s="76">
        <v>11356</v>
      </c>
      <c r="D295" s="76" t="s">
        <v>114</v>
      </c>
      <c r="E295" s="76" t="s">
        <v>15</v>
      </c>
      <c r="F295" s="76">
        <v>95</v>
      </c>
      <c r="G295" s="76">
        <v>89</v>
      </c>
      <c r="H295" s="76">
        <v>2</v>
      </c>
      <c r="I295" s="76">
        <v>2</v>
      </c>
      <c r="J295" s="76">
        <v>0</v>
      </c>
      <c r="K295" s="76">
        <v>2</v>
      </c>
      <c r="L295" s="76">
        <v>2</v>
      </c>
      <c r="M295" s="76">
        <v>1</v>
      </c>
      <c r="N295" s="76">
        <v>1</v>
      </c>
      <c r="O295" s="76">
        <v>2</v>
      </c>
      <c r="P295" s="76">
        <v>1</v>
      </c>
      <c r="Q295" s="76">
        <v>2</v>
      </c>
      <c r="R295" s="76">
        <v>2</v>
      </c>
      <c r="S295" s="76">
        <v>17</v>
      </c>
    </row>
    <row r="296" spans="1:19" x14ac:dyDescent="0.25">
      <c r="A296" s="76" t="s">
        <v>11</v>
      </c>
      <c r="B296" s="76" t="s">
        <v>27</v>
      </c>
      <c r="C296" s="76">
        <v>11356</v>
      </c>
      <c r="D296" s="76" t="s">
        <v>114</v>
      </c>
      <c r="E296" s="76" t="s">
        <v>15</v>
      </c>
      <c r="F296" s="76">
        <v>95</v>
      </c>
      <c r="G296" s="76">
        <v>89</v>
      </c>
      <c r="H296" s="76">
        <v>0</v>
      </c>
      <c r="I296" s="76">
        <v>0</v>
      </c>
      <c r="J296" s="76">
        <v>1</v>
      </c>
      <c r="K296" s="76">
        <v>2</v>
      </c>
      <c r="L296" s="76">
        <v>2</v>
      </c>
      <c r="M296" s="76">
        <v>1</v>
      </c>
      <c r="N296" s="76">
        <v>0</v>
      </c>
      <c r="O296" s="76">
        <v>2</v>
      </c>
      <c r="P296" s="76">
        <v>1</v>
      </c>
      <c r="Q296" s="76">
        <v>2</v>
      </c>
      <c r="R296" s="76">
        <v>1</v>
      </c>
      <c r="S296" s="76">
        <v>12</v>
      </c>
    </row>
    <row r="297" spans="1:19" x14ac:dyDescent="0.25">
      <c r="A297" s="76" t="s">
        <v>11</v>
      </c>
      <c r="B297" s="76" t="s">
        <v>27</v>
      </c>
      <c r="C297" s="76">
        <v>11356</v>
      </c>
      <c r="D297" s="76" t="s">
        <v>114</v>
      </c>
      <c r="E297" s="76" t="s">
        <v>15</v>
      </c>
      <c r="F297" s="76">
        <v>95</v>
      </c>
      <c r="G297" s="76">
        <v>89</v>
      </c>
      <c r="H297" s="76">
        <v>2</v>
      </c>
      <c r="I297" s="76">
        <v>2</v>
      </c>
      <c r="J297" s="76">
        <v>0</v>
      </c>
      <c r="K297" s="76">
        <v>2</v>
      </c>
      <c r="L297" s="76">
        <v>1</v>
      </c>
      <c r="M297" s="76">
        <v>1</v>
      </c>
      <c r="N297" s="76">
        <v>0</v>
      </c>
      <c r="O297" s="76">
        <v>2</v>
      </c>
      <c r="P297" s="76">
        <v>2</v>
      </c>
      <c r="Q297" s="76">
        <v>2</v>
      </c>
      <c r="R297" s="76">
        <v>2</v>
      </c>
      <c r="S297" s="76">
        <v>16</v>
      </c>
    </row>
    <row r="298" spans="1:19" x14ac:dyDescent="0.25">
      <c r="A298" s="76" t="s">
        <v>11</v>
      </c>
      <c r="B298" s="76" t="s">
        <v>27</v>
      </c>
      <c r="C298" s="76">
        <v>11356</v>
      </c>
      <c r="D298" s="76" t="s">
        <v>114</v>
      </c>
      <c r="E298" s="76" t="s">
        <v>15</v>
      </c>
      <c r="F298" s="76">
        <v>95</v>
      </c>
      <c r="G298" s="76">
        <v>89</v>
      </c>
      <c r="H298" s="76">
        <v>0</v>
      </c>
      <c r="I298" s="76">
        <v>2</v>
      </c>
      <c r="J298" s="76">
        <v>0</v>
      </c>
      <c r="K298" s="76">
        <v>2</v>
      </c>
      <c r="L298" s="76">
        <v>0</v>
      </c>
      <c r="M298" s="76">
        <v>1</v>
      </c>
      <c r="N298" s="76">
        <v>1</v>
      </c>
      <c r="O298" s="76">
        <v>2</v>
      </c>
      <c r="P298" s="76">
        <v>2</v>
      </c>
      <c r="Q298" s="76">
        <v>2</v>
      </c>
      <c r="R298" s="76">
        <v>2</v>
      </c>
      <c r="S298" s="76">
        <v>14</v>
      </c>
    </row>
    <row r="299" spans="1:19" x14ac:dyDescent="0.25">
      <c r="A299" s="76" t="s">
        <v>11</v>
      </c>
      <c r="B299" s="76" t="s">
        <v>27</v>
      </c>
      <c r="C299" s="76">
        <v>11356</v>
      </c>
      <c r="D299" s="76" t="s">
        <v>114</v>
      </c>
      <c r="E299" s="76" t="s">
        <v>15</v>
      </c>
      <c r="F299" s="76">
        <v>95</v>
      </c>
      <c r="G299" s="76">
        <v>89</v>
      </c>
      <c r="H299" s="76">
        <v>0</v>
      </c>
      <c r="I299" s="76">
        <v>1</v>
      </c>
      <c r="J299" s="76">
        <v>1</v>
      </c>
      <c r="K299" s="76">
        <v>2</v>
      </c>
      <c r="L299" s="76">
        <v>1</v>
      </c>
      <c r="M299" s="76">
        <v>0</v>
      </c>
      <c r="N299" s="76">
        <v>0</v>
      </c>
      <c r="O299" s="76">
        <v>2</v>
      </c>
      <c r="P299" s="76">
        <v>2</v>
      </c>
      <c r="Q299" s="76">
        <v>2</v>
      </c>
      <c r="R299" s="76">
        <v>2</v>
      </c>
      <c r="S299" s="76">
        <v>13</v>
      </c>
    </row>
    <row r="300" spans="1:19" x14ac:dyDescent="0.25">
      <c r="A300" s="76" t="s">
        <v>11</v>
      </c>
      <c r="B300" s="76" t="s">
        <v>27</v>
      </c>
      <c r="C300" s="76">
        <v>11356</v>
      </c>
      <c r="D300" s="76" t="s">
        <v>114</v>
      </c>
      <c r="E300" s="76" t="s">
        <v>15</v>
      </c>
      <c r="F300" s="76">
        <v>95</v>
      </c>
      <c r="G300" s="76">
        <v>89</v>
      </c>
      <c r="H300" s="76">
        <v>2</v>
      </c>
      <c r="I300" s="76">
        <v>2</v>
      </c>
      <c r="J300" s="76">
        <v>1</v>
      </c>
      <c r="K300" s="76">
        <v>2</v>
      </c>
      <c r="L300" s="76">
        <v>0</v>
      </c>
      <c r="M300" s="76">
        <v>1</v>
      </c>
      <c r="N300" s="76">
        <v>1</v>
      </c>
      <c r="O300" s="76">
        <v>2</v>
      </c>
      <c r="P300" s="76">
        <v>1</v>
      </c>
      <c r="Q300" s="76">
        <v>2</v>
      </c>
      <c r="R300" s="76">
        <v>2</v>
      </c>
      <c r="S300" s="76">
        <v>16</v>
      </c>
    </row>
    <row r="301" spans="1:19" x14ac:dyDescent="0.25">
      <c r="A301" s="76" t="s">
        <v>11</v>
      </c>
      <c r="B301" s="76" t="s">
        <v>27</v>
      </c>
      <c r="C301" s="76">
        <v>11356</v>
      </c>
      <c r="D301" s="76" t="s">
        <v>114</v>
      </c>
      <c r="E301" s="76" t="s">
        <v>15</v>
      </c>
      <c r="F301" s="76">
        <v>95</v>
      </c>
      <c r="G301" s="76">
        <v>89</v>
      </c>
      <c r="H301" s="76">
        <v>0</v>
      </c>
      <c r="I301" s="76">
        <v>1</v>
      </c>
      <c r="J301" s="76">
        <v>0</v>
      </c>
      <c r="K301" s="76">
        <v>2</v>
      </c>
      <c r="L301" s="76">
        <v>2</v>
      </c>
      <c r="M301" s="76">
        <v>1</v>
      </c>
      <c r="N301" s="76">
        <v>0</v>
      </c>
      <c r="O301" s="76">
        <v>2</v>
      </c>
      <c r="P301" s="76">
        <v>2</v>
      </c>
      <c r="Q301" s="76">
        <v>2</v>
      </c>
      <c r="R301" s="76">
        <v>2</v>
      </c>
      <c r="S301" s="76">
        <v>14</v>
      </c>
    </row>
    <row r="302" spans="1:19" x14ac:dyDescent="0.25">
      <c r="A302" s="76" t="s">
        <v>11</v>
      </c>
      <c r="B302" s="76" t="s">
        <v>27</v>
      </c>
      <c r="C302" s="76">
        <v>11356</v>
      </c>
      <c r="D302" s="76" t="s">
        <v>114</v>
      </c>
      <c r="E302" s="76" t="s">
        <v>15</v>
      </c>
      <c r="F302" s="76">
        <v>95</v>
      </c>
      <c r="G302" s="76">
        <v>89</v>
      </c>
      <c r="H302" s="76">
        <v>0</v>
      </c>
      <c r="I302" s="76">
        <v>2</v>
      </c>
      <c r="J302" s="76">
        <v>1</v>
      </c>
      <c r="K302" s="76">
        <v>2</v>
      </c>
      <c r="L302" s="76">
        <v>0</v>
      </c>
      <c r="M302" s="76">
        <v>0</v>
      </c>
      <c r="N302" s="76">
        <v>0</v>
      </c>
      <c r="O302" s="76">
        <v>2</v>
      </c>
      <c r="P302" s="76">
        <v>2</v>
      </c>
      <c r="Q302" s="76">
        <v>2</v>
      </c>
      <c r="R302" s="76">
        <v>2</v>
      </c>
      <c r="S302" s="76">
        <v>13</v>
      </c>
    </row>
    <row r="303" spans="1:19" x14ac:dyDescent="0.25">
      <c r="A303" s="76" t="s">
        <v>11</v>
      </c>
      <c r="B303" s="76" t="s">
        <v>27</v>
      </c>
      <c r="C303" s="76">
        <v>11356</v>
      </c>
      <c r="D303" s="76" t="s">
        <v>114</v>
      </c>
      <c r="E303" s="76" t="s">
        <v>15</v>
      </c>
      <c r="F303" s="76">
        <v>95</v>
      </c>
      <c r="G303" s="76">
        <v>89</v>
      </c>
      <c r="H303" s="76">
        <v>0</v>
      </c>
      <c r="I303" s="76">
        <v>0</v>
      </c>
      <c r="J303" s="76">
        <v>0</v>
      </c>
      <c r="K303" s="76">
        <v>2</v>
      </c>
      <c r="L303" s="76">
        <v>1</v>
      </c>
      <c r="M303" s="76">
        <v>0</v>
      </c>
      <c r="N303" s="76">
        <v>1</v>
      </c>
      <c r="O303" s="76">
        <v>2</v>
      </c>
      <c r="P303" s="76">
        <v>1</v>
      </c>
      <c r="Q303" s="76">
        <v>2</v>
      </c>
      <c r="R303" s="76">
        <v>2</v>
      </c>
      <c r="S303" s="76">
        <v>11</v>
      </c>
    </row>
    <row r="304" spans="1:19" x14ac:dyDescent="0.25">
      <c r="A304" s="76" t="s">
        <v>11</v>
      </c>
      <c r="B304" s="76" t="s">
        <v>27</v>
      </c>
      <c r="C304" s="76">
        <v>11356</v>
      </c>
      <c r="D304" s="76" t="s">
        <v>114</v>
      </c>
      <c r="E304" s="76" t="s">
        <v>15</v>
      </c>
      <c r="F304" s="76">
        <v>95</v>
      </c>
      <c r="G304" s="76">
        <v>89</v>
      </c>
      <c r="H304" s="76">
        <v>0</v>
      </c>
      <c r="I304" s="76">
        <v>2</v>
      </c>
      <c r="J304" s="76">
        <v>1</v>
      </c>
      <c r="K304" s="76">
        <v>2</v>
      </c>
      <c r="L304" s="76">
        <v>2</v>
      </c>
      <c r="M304" s="76">
        <v>1</v>
      </c>
      <c r="N304" s="76">
        <v>0</v>
      </c>
      <c r="O304" s="76">
        <v>2</v>
      </c>
      <c r="P304" s="76">
        <v>2</v>
      </c>
      <c r="Q304" s="76">
        <v>2</v>
      </c>
      <c r="R304" s="76">
        <v>2</v>
      </c>
      <c r="S304" s="76">
        <v>16</v>
      </c>
    </row>
    <row r="305" spans="1:19" x14ac:dyDescent="0.25">
      <c r="A305" s="76" t="s">
        <v>11</v>
      </c>
      <c r="B305" s="76" t="s">
        <v>27</v>
      </c>
      <c r="C305" s="76">
        <v>11356</v>
      </c>
      <c r="D305" s="76" t="s">
        <v>114</v>
      </c>
      <c r="E305" s="76" t="s">
        <v>15</v>
      </c>
      <c r="F305" s="76">
        <v>95</v>
      </c>
      <c r="G305" s="76">
        <v>89</v>
      </c>
      <c r="H305" s="76">
        <v>2</v>
      </c>
      <c r="I305" s="76">
        <v>1</v>
      </c>
      <c r="J305" s="76">
        <v>0</v>
      </c>
      <c r="K305" s="76">
        <v>2</v>
      </c>
      <c r="L305" s="76">
        <v>1</v>
      </c>
      <c r="M305" s="76">
        <v>1</v>
      </c>
      <c r="N305" s="76">
        <v>1</v>
      </c>
      <c r="O305" s="76">
        <v>2</v>
      </c>
      <c r="P305" s="76">
        <v>2</v>
      </c>
      <c r="Q305" s="76">
        <v>2</v>
      </c>
      <c r="R305" s="76">
        <v>2</v>
      </c>
      <c r="S305" s="76">
        <v>16</v>
      </c>
    </row>
    <row r="306" spans="1:19" x14ac:dyDescent="0.25">
      <c r="A306" s="76" t="s">
        <v>11</v>
      </c>
      <c r="B306" s="76" t="s">
        <v>27</v>
      </c>
      <c r="C306" s="76">
        <v>11356</v>
      </c>
      <c r="D306" s="76" t="s">
        <v>114</v>
      </c>
      <c r="E306" s="76" t="s">
        <v>15</v>
      </c>
      <c r="F306" s="76">
        <v>95</v>
      </c>
      <c r="G306" s="76">
        <v>89</v>
      </c>
      <c r="H306" s="76">
        <v>0</v>
      </c>
      <c r="I306" s="76">
        <v>0</v>
      </c>
      <c r="J306" s="76">
        <v>0</v>
      </c>
      <c r="K306" s="76">
        <v>2</v>
      </c>
      <c r="L306" s="76">
        <v>2</v>
      </c>
      <c r="M306" s="76">
        <v>1</v>
      </c>
      <c r="N306" s="76">
        <v>0</v>
      </c>
      <c r="O306" s="76">
        <v>2</v>
      </c>
      <c r="P306" s="76">
        <v>2</v>
      </c>
      <c r="Q306" s="76">
        <v>2</v>
      </c>
      <c r="R306" s="76">
        <v>2</v>
      </c>
      <c r="S306" s="76">
        <v>13</v>
      </c>
    </row>
    <row r="307" spans="1:19" x14ac:dyDescent="0.25">
      <c r="A307" s="76" t="s">
        <v>11</v>
      </c>
      <c r="B307" s="76" t="s">
        <v>27</v>
      </c>
      <c r="C307" s="76">
        <v>11356</v>
      </c>
      <c r="D307" s="76" t="s">
        <v>114</v>
      </c>
      <c r="E307" s="76" t="s">
        <v>15</v>
      </c>
      <c r="F307" s="76">
        <v>95</v>
      </c>
      <c r="G307" s="76">
        <v>89</v>
      </c>
      <c r="H307" s="76">
        <v>2</v>
      </c>
      <c r="I307" s="76">
        <v>1</v>
      </c>
      <c r="J307" s="76">
        <v>0</v>
      </c>
      <c r="K307" s="76">
        <v>2</v>
      </c>
      <c r="L307" s="76">
        <v>1</v>
      </c>
      <c r="M307" s="76">
        <v>1</v>
      </c>
      <c r="N307" s="76">
        <v>0</v>
      </c>
      <c r="O307" s="76">
        <v>2</v>
      </c>
      <c r="P307" s="76">
        <v>2</v>
      </c>
      <c r="Q307" s="76">
        <v>2</v>
      </c>
      <c r="R307" s="76">
        <v>2</v>
      </c>
      <c r="S307" s="76">
        <v>15</v>
      </c>
    </row>
    <row r="308" spans="1:19" x14ac:dyDescent="0.25">
      <c r="A308" s="76" t="s">
        <v>11</v>
      </c>
      <c r="B308" s="76" t="s">
        <v>27</v>
      </c>
      <c r="C308" s="76">
        <v>11356</v>
      </c>
      <c r="D308" s="76" t="s">
        <v>114</v>
      </c>
      <c r="E308" s="76" t="s">
        <v>15</v>
      </c>
      <c r="F308" s="76">
        <v>95</v>
      </c>
      <c r="G308" s="76">
        <v>89</v>
      </c>
      <c r="H308" s="76">
        <v>0</v>
      </c>
      <c r="I308" s="76">
        <v>2</v>
      </c>
      <c r="J308" s="76">
        <v>0</v>
      </c>
      <c r="K308" s="76">
        <v>2</v>
      </c>
      <c r="L308" s="76">
        <v>1</v>
      </c>
      <c r="M308" s="76">
        <v>1</v>
      </c>
      <c r="N308" s="76">
        <v>0</v>
      </c>
      <c r="O308" s="76">
        <v>2</v>
      </c>
      <c r="P308" s="76">
        <v>2</v>
      </c>
      <c r="Q308" s="76">
        <v>2</v>
      </c>
      <c r="R308" s="76">
        <v>2</v>
      </c>
      <c r="S308" s="76">
        <v>14</v>
      </c>
    </row>
    <row r="309" spans="1:19" x14ac:dyDescent="0.25">
      <c r="A309" s="76" t="s">
        <v>11</v>
      </c>
      <c r="B309" s="76" t="s">
        <v>27</v>
      </c>
      <c r="C309" s="76">
        <v>11356</v>
      </c>
      <c r="D309" s="76" t="s">
        <v>114</v>
      </c>
      <c r="E309" s="76" t="s">
        <v>15</v>
      </c>
      <c r="F309" s="76">
        <v>95</v>
      </c>
      <c r="G309" s="76">
        <v>89</v>
      </c>
      <c r="H309" s="76">
        <v>0</v>
      </c>
      <c r="I309" s="76">
        <v>0</v>
      </c>
      <c r="J309" s="76">
        <v>0</v>
      </c>
      <c r="K309" s="76">
        <v>2</v>
      </c>
      <c r="L309" s="76">
        <v>1</v>
      </c>
      <c r="M309" s="76">
        <v>1</v>
      </c>
      <c r="N309" s="76">
        <v>0</v>
      </c>
      <c r="O309" s="76">
        <v>2</v>
      </c>
      <c r="P309" s="76">
        <v>0</v>
      </c>
      <c r="Q309" s="76">
        <v>2</v>
      </c>
      <c r="R309" s="76">
        <v>2</v>
      </c>
      <c r="S309" s="76">
        <v>10</v>
      </c>
    </row>
    <row r="310" spans="1:19" x14ac:dyDescent="0.25">
      <c r="A310" s="76" t="s">
        <v>11</v>
      </c>
      <c r="B310" s="76" t="s">
        <v>27</v>
      </c>
      <c r="C310" s="76">
        <v>11356</v>
      </c>
      <c r="D310" s="76" t="s">
        <v>114</v>
      </c>
      <c r="E310" s="76" t="s">
        <v>15</v>
      </c>
      <c r="F310" s="76">
        <v>95</v>
      </c>
      <c r="G310" s="76">
        <v>89</v>
      </c>
      <c r="H310" s="76">
        <v>0</v>
      </c>
      <c r="I310" s="76">
        <v>2</v>
      </c>
      <c r="J310" s="76">
        <v>0</v>
      </c>
      <c r="K310" s="76">
        <v>1</v>
      </c>
      <c r="L310" s="76">
        <v>2</v>
      </c>
      <c r="M310" s="76">
        <v>0</v>
      </c>
      <c r="N310" s="76">
        <v>0</v>
      </c>
      <c r="O310" s="76">
        <v>2</v>
      </c>
      <c r="P310" s="76">
        <v>2</v>
      </c>
      <c r="Q310" s="76">
        <v>2</v>
      </c>
      <c r="R310" s="76">
        <v>2</v>
      </c>
      <c r="S310" s="76">
        <v>13</v>
      </c>
    </row>
    <row r="311" spans="1:19" x14ac:dyDescent="0.25">
      <c r="A311" s="76" t="s">
        <v>11</v>
      </c>
      <c r="B311" s="76" t="s">
        <v>27</v>
      </c>
      <c r="C311" s="76">
        <v>11356</v>
      </c>
      <c r="D311" s="76" t="s">
        <v>114</v>
      </c>
      <c r="E311" s="76" t="s">
        <v>15</v>
      </c>
      <c r="F311" s="76">
        <v>95</v>
      </c>
      <c r="G311" s="76">
        <v>89</v>
      </c>
      <c r="H311" s="76">
        <v>2</v>
      </c>
      <c r="I311" s="76">
        <v>1</v>
      </c>
      <c r="J311" s="76">
        <v>1</v>
      </c>
      <c r="K311" s="76">
        <v>2</v>
      </c>
      <c r="L311" s="76">
        <v>1</v>
      </c>
      <c r="M311" s="76">
        <v>1</v>
      </c>
      <c r="N311" s="76">
        <v>0</v>
      </c>
      <c r="O311" s="76">
        <v>2</v>
      </c>
      <c r="P311" s="76">
        <v>2</v>
      </c>
      <c r="Q311" s="76">
        <v>1</v>
      </c>
      <c r="R311" s="76">
        <v>2</v>
      </c>
      <c r="S311" s="76">
        <v>15</v>
      </c>
    </row>
    <row r="312" spans="1:19" x14ac:dyDescent="0.25">
      <c r="A312" s="76" t="s">
        <v>11</v>
      </c>
      <c r="B312" s="76" t="s">
        <v>27</v>
      </c>
      <c r="C312" s="76">
        <v>11356</v>
      </c>
      <c r="D312" s="76" t="s">
        <v>114</v>
      </c>
      <c r="E312" s="76" t="s">
        <v>15</v>
      </c>
      <c r="F312" s="76">
        <v>95</v>
      </c>
      <c r="G312" s="76">
        <v>89</v>
      </c>
      <c r="H312" s="76">
        <v>2</v>
      </c>
      <c r="I312" s="76">
        <v>2</v>
      </c>
      <c r="J312" s="76">
        <v>1</v>
      </c>
      <c r="K312" s="76">
        <v>0</v>
      </c>
      <c r="L312" s="76">
        <v>1</v>
      </c>
      <c r="M312" s="76">
        <v>1</v>
      </c>
      <c r="N312" s="76">
        <v>0</v>
      </c>
      <c r="O312" s="76">
        <v>1</v>
      </c>
      <c r="P312" s="76">
        <v>1</v>
      </c>
      <c r="Q312" s="76">
        <v>1</v>
      </c>
      <c r="R312" s="76">
        <v>2</v>
      </c>
      <c r="S312" s="76">
        <v>12</v>
      </c>
    </row>
    <row r="313" spans="1:19" x14ac:dyDescent="0.25">
      <c r="A313" s="76" t="s">
        <v>11</v>
      </c>
      <c r="B313" s="76" t="s">
        <v>27</v>
      </c>
      <c r="C313" s="76">
        <v>11356</v>
      </c>
      <c r="D313" s="76" t="s">
        <v>114</v>
      </c>
      <c r="E313" s="76" t="s">
        <v>15</v>
      </c>
      <c r="F313" s="76">
        <v>95</v>
      </c>
      <c r="G313" s="76">
        <v>89</v>
      </c>
      <c r="H313" s="76">
        <v>0</v>
      </c>
      <c r="I313" s="76">
        <v>1</v>
      </c>
      <c r="J313" s="76">
        <v>0</v>
      </c>
      <c r="K313" s="76">
        <v>2</v>
      </c>
      <c r="L313" s="76">
        <v>1</v>
      </c>
      <c r="M313" s="76">
        <v>1</v>
      </c>
      <c r="N313" s="76">
        <v>0</v>
      </c>
      <c r="O313" s="76">
        <v>2</v>
      </c>
      <c r="P313" s="76">
        <v>2</v>
      </c>
      <c r="Q313" s="76">
        <v>2</v>
      </c>
      <c r="R313" s="76">
        <v>2</v>
      </c>
      <c r="S313" s="76">
        <v>13</v>
      </c>
    </row>
    <row r="314" spans="1:19" x14ac:dyDescent="0.25">
      <c r="A314" s="76" t="s">
        <v>11</v>
      </c>
      <c r="B314" s="76" t="s">
        <v>27</v>
      </c>
      <c r="C314" s="76">
        <v>11356</v>
      </c>
      <c r="D314" s="76" t="s">
        <v>114</v>
      </c>
      <c r="E314" s="76" t="s">
        <v>15</v>
      </c>
      <c r="F314" s="76">
        <v>95</v>
      </c>
      <c r="G314" s="76">
        <v>89</v>
      </c>
      <c r="H314" s="76">
        <v>0</v>
      </c>
      <c r="I314" s="76">
        <v>2</v>
      </c>
      <c r="J314" s="76">
        <v>0</v>
      </c>
      <c r="K314" s="76">
        <v>2</v>
      </c>
      <c r="L314" s="76">
        <v>1</v>
      </c>
      <c r="M314" s="76">
        <v>0</v>
      </c>
      <c r="N314" s="76">
        <v>0</v>
      </c>
      <c r="O314" s="76">
        <v>2</v>
      </c>
      <c r="P314" s="76">
        <v>1</v>
      </c>
      <c r="Q314" s="76">
        <v>2</v>
      </c>
      <c r="R314" s="76">
        <v>2</v>
      </c>
      <c r="S314" s="76">
        <v>12</v>
      </c>
    </row>
    <row r="315" spans="1:19" x14ac:dyDescent="0.25">
      <c r="A315" s="76" t="s">
        <v>11</v>
      </c>
      <c r="B315" s="76" t="s">
        <v>27</v>
      </c>
      <c r="C315" s="76">
        <v>11356</v>
      </c>
      <c r="D315" s="76" t="s">
        <v>114</v>
      </c>
      <c r="E315" s="76" t="s">
        <v>15</v>
      </c>
      <c r="F315" s="76">
        <v>95</v>
      </c>
      <c r="G315" s="76">
        <v>89</v>
      </c>
      <c r="H315" s="76">
        <v>2</v>
      </c>
      <c r="I315" s="76">
        <v>2</v>
      </c>
      <c r="J315" s="76">
        <v>1</v>
      </c>
      <c r="K315" s="76">
        <v>2</v>
      </c>
      <c r="L315" s="76">
        <v>2</v>
      </c>
      <c r="M315" s="76">
        <v>1</v>
      </c>
      <c r="N315" s="76">
        <v>1</v>
      </c>
      <c r="O315" s="76">
        <v>2</v>
      </c>
      <c r="P315" s="76">
        <v>2</v>
      </c>
      <c r="Q315" s="76">
        <v>2</v>
      </c>
      <c r="R315" s="76">
        <v>2</v>
      </c>
      <c r="S315" s="76">
        <v>19</v>
      </c>
    </row>
    <row r="316" spans="1:19" x14ac:dyDescent="0.25">
      <c r="A316" s="76" t="s">
        <v>11</v>
      </c>
      <c r="B316" s="76" t="s">
        <v>27</v>
      </c>
      <c r="C316" s="76">
        <v>11356</v>
      </c>
      <c r="D316" s="76" t="s">
        <v>114</v>
      </c>
      <c r="E316" s="76" t="s">
        <v>15</v>
      </c>
      <c r="F316" s="76">
        <v>95</v>
      </c>
      <c r="G316" s="76">
        <v>89</v>
      </c>
      <c r="H316" s="76">
        <v>0</v>
      </c>
      <c r="I316" s="76">
        <v>2</v>
      </c>
      <c r="J316" s="76">
        <v>0</v>
      </c>
      <c r="K316" s="76">
        <v>2</v>
      </c>
      <c r="L316" s="76">
        <v>1</v>
      </c>
      <c r="M316" s="76">
        <v>1</v>
      </c>
      <c r="N316" s="76">
        <v>0</v>
      </c>
      <c r="O316" s="76">
        <v>2</v>
      </c>
      <c r="P316" s="76">
        <v>2</v>
      </c>
      <c r="Q316" s="76">
        <v>2</v>
      </c>
      <c r="R316" s="76">
        <v>2</v>
      </c>
      <c r="S316" s="76">
        <v>14</v>
      </c>
    </row>
    <row r="317" spans="1:19" x14ac:dyDescent="0.25">
      <c r="A317" s="76" t="s">
        <v>11</v>
      </c>
      <c r="B317" s="76" t="s">
        <v>27</v>
      </c>
      <c r="C317" s="76">
        <v>11356</v>
      </c>
      <c r="D317" s="76" t="s">
        <v>114</v>
      </c>
      <c r="E317" s="76" t="s">
        <v>15</v>
      </c>
      <c r="F317" s="76">
        <v>95</v>
      </c>
      <c r="G317" s="76">
        <v>89</v>
      </c>
      <c r="H317" s="76">
        <v>2</v>
      </c>
      <c r="I317" s="76">
        <v>2</v>
      </c>
      <c r="J317" s="76">
        <v>0</v>
      </c>
      <c r="K317" s="76">
        <v>2</v>
      </c>
      <c r="L317" s="76">
        <v>1</v>
      </c>
      <c r="M317" s="76">
        <v>0</v>
      </c>
      <c r="N317" s="76">
        <v>0</v>
      </c>
      <c r="O317" s="76">
        <v>2</v>
      </c>
      <c r="P317" s="76">
        <v>2</v>
      </c>
      <c r="Q317" s="76">
        <v>2</v>
      </c>
      <c r="R317" s="76">
        <v>2</v>
      </c>
      <c r="S317" s="76">
        <v>15</v>
      </c>
    </row>
    <row r="318" spans="1:19" x14ac:dyDescent="0.25">
      <c r="A318" s="76" t="s">
        <v>11</v>
      </c>
      <c r="B318" s="76" t="s">
        <v>27</v>
      </c>
      <c r="C318" s="76">
        <v>11356</v>
      </c>
      <c r="D318" s="76" t="s">
        <v>114</v>
      </c>
      <c r="E318" s="76" t="s">
        <v>15</v>
      </c>
      <c r="F318" s="76">
        <v>95</v>
      </c>
      <c r="G318" s="76">
        <v>89</v>
      </c>
      <c r="H318" s="76">
        <v>2</v>
      </c>
      <c r="I318" s="76">
        <v>0</v>
      </c>
      <c r="J318" s="76">
        <v>0</v>
      </c>
      <c r="K318" s="76">
        <v>2</v>
      </c>
      <c r="L318" s="76">
        <v>1</v>
      </c>
      <c r="M318" s="76">
        <v>1</v>
      </c>
      <c r="N318" s="76">
        <v>0</v>
      </c>
      <c r="O318" s="76">
        <v>2</v>
      </c>
      <c r="P318" s="76">
        <v>2</v>
      </c>
      <c r="Q318" s="76">
        <v>2</v>
      </c>
      <c r="R318" s="76">
        <v>2</v>
      </c>
      <c r="S318" s="76">
        <v>14</v>
      </c>
    </row>
    <row r="319" spans="1:19" x14ac:dyDescent="0.25">
      <c r="A319" s="76" t="s">
        <v>11</v>
      </c>
      <c r="B319" s="76" t="s">
        <v>27</v>
      </c>
      <c r="C319" s="76">
        <v>11356</v>
      </c>
      <c r="D319" s="76" t="s">
        <v>114</v>
      </c>
      <c r="E319" s="76" t="s">
        <v>15</v>
      </c>
      <c r="F319" s="76">
        <v>95</v>
      </c>
      <c r="G319" s="76">
        <v>89</v>
      </c>
      <c r="H319" s="76">
        <v>0</v>
      </c>
      <c r="I319" s="76">
        <v>2</v>
      </c>
      <c r="J319" s="76">
        <v>0</v>
      </c>
      <c r="K319" s="76">
        <v>2</v>
      </c>
      <c r="L319" s="76">
        <v>0</v>
      </c>
      <c r="M319" s="76">
        <v>0</v>
      </c>
      <c r="N319" s="76">
        <v>0</v>
      </c>
      <c r="O319" s="76">
        <v>2</v>
      </c>
      <c r="P319" s="76">
        <v>1</v>
      </c>
      <c r="Q319" s="76">
        <v>1</v>
      </c>
      <c r="R319" s="76">
        <v>0</v>
      </c>
      <c r="S319" s="76">
        <v>8</v>
      </c>
    </row>
    <row r="320" spans="1:19" x14ac:dyDescent="0.25">
      <c r="A320" s="76" t="s">
        <v>11</v>
      </c>
      <c r="B320" s="76" t="s">
        <v>27</v>
      </c>
      <c r="C320" s="76">
        <v>11356</v>
      </c>
      <c r="D320" s="76" t="s">
        <v>114</v>
      </c>
      <c r="E320" s="76" t="s">
        <v>15</v>
      </c>
      <c r="F320" s="76">
        <v>95</v>
      </c>
      <c r="G320" s="76">
        <v>89</v>
      </c>
      <c r="H320" s="76">
        <v>0</v>
      </c>
      <c r="I320" s="76">
        <v>1</v>
      </c>
      <c r="J320" s="76">
        <v>1</v>
      </c>
      <c r="K320" s="76">
        <v>2</v>
      </c>
      <c r="L320" s="76">
        <v>2</v>
      </c>
      <c r="M320" s="76">
        <v>1</v>
      </c>
      <c r="N320" s="76">
        <v>0</v>
      </c>
      <c r="O320" s="76">
        <v>2</v>
      </c>
      <c r="P320" s="76">
        <v>2</v>
      </c>
      <c r="Q320" s="76">
        <v>1</v>
      </c>
      <c r="R320" s="76">
        <v>2</v>
      </c>
      <c r="S320" s="76">
        <v>14</v>
      </c>
    </row>
    <row r="321" spans="1:19" x14ac:dyDescent="0.25">
      <c r="A321" s="76" t="s">
        <v>11</v>
      </c>
      <c r="B321" s="76" t="s">
        <v>27</v>
      </c>
      <c r="C321" s="76">
        <v>11356</v>
      </c>
      <c r="D321" s="76" t="s">
        <v>114</v>
      </c>
      <c r="E321" s="76" t="s">
        <v>15</v>
      </c>
      <c r="F321" s="76">
        <v>95</v>
      </c>
      <c r="G321" s="76">
        <v>89</v>
      </c>
      <c r="H321" s="76">
        <v>0</v>
      </c>
      <c r="I321" s="76">
        <v>2</v>
      </c>
      <c r="J321" s="76">
        <v>0</v>
      </c>
      <c r="K321" s="76">
        <v>2</v>
      </c>
      <c r="L321" s="76">
        <v>2</v>
      </c>
      <c r="M321" s="76">
        <v>1</v>
      </c>
      <c r="N321" s="76">
        <v>0</v>
      </c>
      <c r="O321" s="76">
        <v>2</v>
      </c>
      <c r="P321" s="76">
        <v>2</v>
      </c>
      <c r="Q321" s="76">
        <v>2</v>
      </c>
      <c r="R321" s="76">
        <v>2</v>
      </c>
      <c r="S321" s="76">
        <v>15</v>
      </c>
    </row>
    <row r="322" spans="1:19" x14ac:dyDescent="0.25">
      <c r="A322" s="76" t="s">
        <v>11</v>
      </c>
      <c r="B322" s="76" t="s">
        <v>27</v>
      </c>
      <c r="C322" s="76">
        <v>11356</v>
      </c>
      <c r="D322" s="76" t="s">
        <v>114</v>
      </c>
      <c r="E322" s="76" t="s">
        <v>15</v>
      </c>
      <c r="F322" s="76">
        <v>95</v>
      </c>
      <c r="G322" s="76">
        <v>89</v>
      </c>
      <c r="H322" s="76">
        <v>0</v>
      </c>
      <c r="I322" s="76">
        <v>1</v>
      </c>
      <c r="J322" s="76">
        <v>1</v>
      </c>
      <c r="K322" s="76">
        <v>2</v>
      </c>
      <c r="L322" s="76">
        <v>2</v>
      </c>
      <c r="M322" s="76">
        <v>0</v>
      </c>
      <c r="N322" s="76">
        <v>0</v>
      </c>
      <c r="O322" s="76">
        <v>2</v>
      </c>
      <c r="P322" s="76">
        <v>2</v>
      </c>
      <c r="Q322" s="76">
        <v>2</v>
      </c>
      <c r="R322" s="76">
        <v>2</v>
      </c>
      <c r="S322" s="76">
        <v>14</v>
      </c>
    </row>
    <row r="323" spans="1:19" x14ac:dyDescent="0.25">
      <c r="A323" s="76" t="s">
        <v>11</v>
      </c>
      <c r="B323" s="76" t="s">
        <v>27</v>
      </c>
      <c r="C323" s="76">
        <v>11356</v>
      </c>
      <c r="D323" s="76" t="s">
        <v>114</v>
      </c>
      <c r="E323" s="76" t="s">
        <v>15</v>
      </c>
      <c r="F323" s="76">
        <v>95</v>
      </c>
      <c r="G323" s="76">
        <v>89</v>
      </c>
      <c r="H323" s="76">
        <v>0</v>
      </c>
      <c r="I323" s="76">
        <v>0</v>
      </c>
      <c r="J323" s="76">
        <v>0</v>
      </c>
      <c r="K323" s="76">
        <v>2</v>
      </c>
      <c r="L323" s="76">
        <v>2</v>
      </c>
      <c r="M323" s="76">
        <v>1</v>
      </c>
      <c r="N323" s="76">
        <v>0</v>
      </c>
      <c r="O323" s="76">
        <v>2</v>
      </c>
      <c r="P323" s="76">
        <v>1</v>
      </c>
      <c r="Q323" s="76">
        <v>2</v>
      </c>
      <c r="R323" s="76">
        <v>2</v>
      </c>
      <c r="S323" s="76">
        <v>12</v>
      </c>
    </row>
    <row r="324" spans="1:19" x14ac:dyDescent="0.25">
      <c r="A324" s="76" t="s">
        <v>11</v>
      </c>
      <c r="B324" s="76" t="s">
        <v>27</v>
      </c>
      <c r="C324" s="76">
        <v>11356</v>
      </c>
      <c r="D324" s="76" t="s">
        <v>114</v>
      </c>
      <c r="E324" s="76" t="s">
        <v>15</v>
      </c>
      <c r="F324" s="76">
        <v>95</v>
      </c>
      <c r="G324" s="76">
        <v>89</v>
      </c>
      <c r="H324" s="76">
        <v>0</v>
      </c>
      <c r="I324" s="76">
        <v>2</v>
      </c>
      <c r="J324" s="76">
        <v>0</v>
      </c>
      <c r="K324" s="76">
        <v>2</v>
      </c>
      <c r="L324" s="76">
        <v>1</v>
      </c>
      <c r="M324" s="76">
        <v>1</v>
      </c>
      <c r="N324" s="76">
        <v>1</v>
      </c>
      <c r="O324" s="76">
        <v>2</v>
      </c>
      <c r="P324" s="76">
        <v>2</v>
      </c>
      <c r="Q324" s="76">
        <v>2</v>
      </c>
      <c r="R324" s="76">
        <v>2</v>
      </c>
      <c r="S324" s="76">
        <v>15</v>
      </c>
    </row>
    <row r="325" spans="1:19" x14ac:dyDescent="0.25">
      <c r="A325" s="76" t="s">
        <v>11</v>
      </c>
      <c r="B325" s="76" t="s">
        <v>27</v>
      </c>
      <c r="C325" s="76">
        <v>11356</v>
      </c>
      <c r="D325" s="76" t="s">
        <v>114</v>
      </c>
      <c r="E325" s="76" t="s">
        <v>15</v>
      </c>
      <c r="F325" s="76">
        <v>95</v>
      </c>
      <c r="G325" s="76">
        <v>89</v>
      </c>
      <c r="H325" s="76">
        <v>2</v>
      </c>
      <c r="I325" s="76">
        <v>2</v>
      </c>
      <c r="J325" s="76">
        <v>1</v>
      </c>
      <c r="K325" s="76">
        <v>2</v>
      </c>
      <c r="L325" s="76">
        <v>0</v>
      </c>
      <c r="M325" s="76">
        <v>1</v>
      </c>
      <c r="N325" s="76">
        <v>1</v>
      </c>
      <c r="O325" s="76">
        <v>2</v>
      </c>
      <c r="P325" s="76">
        <v>1</v>
      </c>
      <c r="Q325" s="76">
        <v>2</v>
      </c>
      <c r="R325" s="76">
        <v>2</v>
      </c>
      <c r="S325" s="76">
        <v>16</v>
      </c>
    </row>
    <row r="326" spans="1:19" x14ac:dyDescent="0.25">
      <c r="A326" s="76" t="s">
        <v>11</v>
      </c>
      <c r="B326" s="76" t="s">
        <v>27</v>
      </c>
      <c r="C326" s="76">
        <v>11356</v>
      </c>
      <c r="D326" s="76" t="s">
        <v>114</v>
      </c>
      <c r="E326" s="76" t="s">
        <v>15</v>
      </c>
      <c r="F326" s="76">
        <v>95</v>
      </c>
      <c r="G326" s="76">
        <v>89</v>
      </c>
      <c r="H326" s="76">
        <v>0</v>
      </c>
      <c r="I326" s="76">
        <v>2</v>
      </c>
      <c r="J326" s="76">
        <v>1</v>
      </c>
      <c r="K326" s="76">
        <v>2</v>
      </c>
      <c r="L326" s="76">
        <v>0</v>
      </c>
      <c r="M326" s="76">
        <v>1</v>
      </c>
      <c r="N326" s="76">
        <v>1</v>
      </c>
      <c r="O326" s="76">
        <v>2</v>
      </c>
      <c r="P326" s="76">
        <v>2</v>
      </c>
      <c r="Q326" s="76">
        <v>2</v>
      </c>
      <c r="R326" s="76">
        <v>2</v>
      </c>
      <c r="S326" s="76">
        <v>15</v>
      </c>
    </row>
    <row r="327" spans="1:19" x14ac:dyDescent="0.25">
      <c r="A327" s="76" t="s">
        <v>11</v>
      </c>
      <c r="B327" s="76" t="s">
        <v>27</v>
      </c>
      <c r="C327" s="76">
        <v>11356</v>
      </c>
      <c r="D327" s="76" t="s">
        <v>114</v>
      </c>
      <c r="E327" s="76" t="s">
        <v>15</v>
      </c>
      <c r="F327" s="76">
        <v>95</v>
      </c>
      <c r="G327" s="76">
        <v>89</v>
      </c>
      <c r="H327" s="76">
        <v>0</v>
      </c>
      <c r="I327" s="76">
        <v>2</v>
      </c>
      <c r="J327" s="76">
        <v>0</v>
      </c>
      <c r="K327" s="76">
        <v>2</v>
      </c>
      <c r="L327" s="76">
        <v>1</v>
      </c>
      <c r="M327" s="76">
        <v>0</v>
      </c>
      <c r="N327" s="76">
        <v>0</v>
      </c>
      <c r="O327" s="76">
        <v>2</v>
      </c>
      <c r="P327" s="76">
        <v>2</v>
      </c>
      <c r="Q327" s="76">
        <v>2</v>
      </c>
      <c r="R327" s="76">
        <v>1</v>
      </c>
      <c r="S327" s="76">
        <v>12</v>
      </c>
    </row>
    <row r="328" spans="1:19" x14ac:dyDescent="0.25">
      <c r="A328" s="76" t="s">
        <v>11</v>
      </c>
      <c r="B328" s="76" t="s">
        <v>27</v>
      </c>
      <c r="C328" s="76">
        <v>11356</v>
      </c>
      <c r="D328" s="76" t="s">
        <v>114</v>
      </c>
      <c r="E328" s="76" t="s">
        <v>28</v>
      </c>
      <c r="F328" s="76">
        <v>95</v>
      </c>
      <c r="G328" s="76">
        <v>89</v>
      </c>
      <c r="H328" s="76">
        <v>0</v>
      </c>
      <c r="I328" s="76">
        <v>1</v>
      </c>
      <c r="J328" s="76">
        <v>1</v>
      </c>
      <c r="K328" s="76">
        <v>2</v>
      </c>
      <c r="L328" s="76">
        <v>2</v>
      </c>
      <c r="M328" s="76">
        <v>1</v>
      </c>
      <c r="N328" s="76">
        <v>0</v>
      </c>
      <c r="O328" s="76">
        <v>1</v>
      </c>
      <c r="P328" s="76">
        <v>2</v>
      </c>
      <c r="Q328" s="76">
        <v>2</v>
      </c>
      <c r="R328" s="76">
        <v>1</v>
      </c>
      <c r="S328" s="76">
        <v>13</v>
      </c>
    </row>
    <row r="329" spans="1:19" x14ac:dyDescent="0.25">
      <c r="A329" s="76" t="s">
        <v>11</v>
      </c>
      <c r="B329" s="76" t="s">
        <v>27</v>
      </c>
      <c r="C329" s="76">
        <v>11356</v>
      </c>
      <c r="D329" s="76" t="s">
        <v>114</v>
      </c>
      <c r="E329" s="76" t="s">
        <v>28</v>
      </c>
      <c r="F329" s="76">
        <v>95</v>
      </c>
      <c r="G329" s="76">
        <v>89</v>
      </c>
      <c r="H329" s="76">
        <v>0</v>
      </c>
      <c r="I329" s="76">
        <v>2</v>
      </c>
      <c r="J329" s="76">
        <v>1</v>
      </c>
      <c r="K329" s="76">
        <v>2</v>
      </c>
      <c r="L329" s="76">
        <v>2</v>
      </c>
      <c r="M329" s="76">
        <v>1</v>
      </c>
      <c r="N329" s="76">
        <v>0</v>
      </c>
      <c r="O329" s="76">
        <v>1</v>
      </c>
      <c r="P329" s="76">
        <v>2</v>
      </c>
      <c r="Q329" s="76">
        <v>2</v>
      </c>
      <c r="R329" s="76">
        <v>1</v>
      </c>
      <c r="S329" s="76">
        <v>14</v>
      </c>
    </row>
    <row r="330" spans="1:19" x14ac:dyDescent="0.25">
      <c r="A330" s="76" t="s">
        <v>11</v>
      </c>
      <c r="B330" s="76" t="s">
        <v>27</v>
      </c>
      <c r="C330" s="76">
        <v>11356</v>
      </c>
      <c r="D330" s="76" t="s">
        <v>114</v>
      </c>
      <c r="E330" s="76" t="s">
        <v>28</v>
      </c>
      <c r="F330" s="76">
        <v>95</v>
      </c>
      <c r="G330" s="76">
        <v>89</v>
      </c>
      <c r="H330" s="76">
        <v>0</v>
      </c>
      <c r="I330" s="76">
        <v>2</v>
      </c>
      <c r="J330" s="76">
        <v>1</v>
      </c>
      <c r="K330" s="76">
        <v>2</v>
      </c>
      <c r="L330" s="76">
        <v>2</v>
      </c>
      <c r="M330" s="76">
        <v>1</v>
      </c>
      <c r="N330" s="76">
        <v>0</v>
      </c>
      <c r="O330" s="76">
        <v>2</v>
      </c>
      <c r="P330" s="76">
        <v>2</v>
      </c>
      <c r="Q330" s="76">
        <v>2</v>
      </c>
      <c r="R330" s="76">
        <v>1</v>
      </c>
      <c r="S330" s="76">
        <v>15</v>
      </c>
    </row>
    <row r="331" spans="1:19" x14ac:dyDescent="0.25">
      <c r="A331" s="76" t="s">
        <v>11</v>
      </c>
      <c r="B331" s="76" t="s">
        <v>27</v>
      </c>
      <c r="C331" s="76">
        <v>11356</v>
      </c>
      <c r="D331" s="76" t="s">
        <v>114</v>
      </c>
      <c r="E331" s="76" t="s">
        <v>28</v>
      </c>
      <c r="F331" s="76">
        <v>95</v>
      </c>
      <c r="G331" s="76">
        <v>89</v>
      </c>
      <c r="H331" s="76">
        <v>0</v>
      </c>
      <c r="I331" s="76">
        <v>2</v>
      </c>
      <c r="J331" s="76">
        <v>0</v>
      </c>
      <c r="K331" s="76">
        <v>2</v>
      </c>
      <c r="L331" s="76">
        <v>2</v>
      </c>
      <c r="M331" s="76">
        <v>1</v>
      </c>
      <c r="N331" s="76">
        <v>0</v>
      </c>
      <c r="O331" s="76">
        <v>2</v>
      </c>
      <c r="P331" s="76">
        <v>1</v>
      </c>
      <c r="Q331" s="76">
        <v>2</v>
      </c>
      <c r="R331" s="76">
        <v>1</v>
      </c>
      <c r="S331" s="76">
        <v>13</v>
      </c>
    </row>
    <row r="332" spans="1:19" x14ac:dyDescent="0.25">
      <c r="A332" s="76" t="s">
        <v>11</v>
      </c>
      <c r="B332" s="76" t="s">
        <v>27</v>
      </c>
      <c r="C332" s="76">
        <v>11356</v>
      </c>
      <c r="D332" s="76" t="s">
        <v>114</v>
      </c>
      <c r="E332" s="76" t="s">
        <v>28</v>
      </c>
      <c r="F332" s="76">
        <v>95</v>
      </c>
      <c r="G332" s="76">
        <v>89</v>
      </c>
      <c r="H332" s="76">
        <v>0</v>
      </c>
      <c r="I332" s="76">
        <v>2</v>
      </c>
      <c r="J332" s="76">
        <v>0</v>
      </c>
      <c r="K332" s="76">
        <v>2</v>
      </c>
      <c r="L332" s="76">
        <v>2</v>
      </c>
      <c r="M332" s="76">
        <v>1</v>
      </c>
      <c r="N332" s="76">
        <v>0</v>
      </c>
      <c r="O332" s="76">
        <v>1</v>
      </c>
      <c r="P332" s="76">
        <v>1</v>
      </c>
      <c r="Q332" s="76">
        <v>2</v>
      </c>
      <c r="R332" s="76">
        <v>2</v>
      </c>
      <c r="S332" s="76">
        <v>13</v>
      </c>
    </row>
    <row r="333" spans="1:19" x14ac:dyDescent="0.25">
      <c r="A333" s="76" t="s">
        <v>11</v>
      </c>
      <c r="B333" s="76" t="s">
        <v>27</v>
      </c>
      <c r="C333" s="76">
        <v>11356</v>
      </c>
      <c r="D333" s="76" t="s">
        <v>114</v>
      </c>
      <c r="E333" s="76" t="s">
        <v>28</v>
      </c>
      <c r="F333" s="76">
        <v>95</v>
      </c>
      <c r="G333" s="76">
        <v>89</v>
      </c>
      <c r="H333" s="76">
        <v>0</v>
      </c>
      <c r="I333" s="76">
        <v>1</v>
      </c>
      <c r="J333" s="76">
        <v>0</v>
      </c>
      <c r="K333" s="76">
        <v>1</v>
      </c>
      <c r="L333" s="76">
        <v>2</v>
      </c>
      <c r="M333" s="76">
        <v>1</v>
      </c>
      <c r="N333" s="76">
        <v>0</v>
      </c>
      <c r="O333" s="76">
        <v>1</v>
      </c>
      <c r="P333" s="76">
        <v>1</v>
      </c>
      <c r="Q333" s="76">
        <v>2</v>
      </c>
      <c r="R333" s="76">
        <v>1</v>
      </c>
      <c r="S333" s="76">
        <v>10</v>
      </c>
    </row>
    <row r="334" spans="1:19" x14ac:dyDescent="0.25">
      <c r="A334" s="76" t="s">
        <v>11</v>
      </c>
      <c r="B334" s="76" t="s">
        <v>27</v>
      </c>
      <c r="C334" s="76">
        <v>11356</v>
      </c>
      <c r="D334" s="76" t="s">
        <v>114</v>
      </c>
      <c r="E334" s="76" t="s">
        <v>28</v>
      </c>
      <c r="F334" s="76">
        <v>95</v>
      </c>
      <c r="G334" s="76">
        <v>89</v>
      </c>
      <c r="H334" s="76">
        <v>0</v>
      </c>
      <c r="I334" s="76">
        <v>2</v>
      </c>
      <c r="J334" s="76">
        <v>1</v>
      </c>
      <c r="K334" s="76">
        <v>2</v>
      </c>
      <c r="L334" s="76">
        <v>2</v>
      </c>
      <c r="M334" s="76">
        <v>1</v>
      </c>
      <c r="N334" s="76">
        <v>1</v>
      </c>
      <c r="O334" s="76">
        <v>1</v>
      </c>
      <c r="P334" s="76">
        <v>2</v>
      </c>
      <c r="Q334" s="76">
        <v>2</v>
      </c>
      <c r="R334" s="76">
        <v>2</v>
      </c>
      <c r="S334" s="76">
        <v>16</v>
      </c>
    </row>
    <row r="335" spans="1:19" x14ac:dyDescent="0.25">
      <c r="A335" s="76" t="s">
        <v>11</v>
      </c>
      <c r="B335" s="76" t="s">
        <v>27</v>
      </c>
      <c r="C335" s="76">
        <v>11356</v>
      </c>
      <c r="D335" s="76" t="s">
        <v>114</v>
      </c>
      <c r="E335" s="76" t="s">
        <v>28</v>
      </c>
      <c r="F335" s="76">
        <v>95</v>
      </c>
      <c r="G335" s="76">
        <v>89</v>
      </c>
      <c r="H335" s="76">
        <v>0</v>
      </c>
      <c r="I335" s="76">
        <v>2</v>
      </c>
      <c r="J335" s="76">
        <v>0</v>
      </c>
      <c r="K335" s="76">
        <v>2</v>
      </c>
      <c r="L335" s="76">
        <v>2</v>
      </c>
      <c r="M335" s="76">
        <v>1</v>
      </c>
      <c r="N335" s="76">
        <v>0</v>
      </c>
      <c r="O335" s="76">
        <v>1</v>
      </c>
      <c r="P335" s="76">
        <v>0</v>
      </c>
      <c r="Q335" s="76">
        <v>2</v>
      </c>
      <c r="R335" s="76">
        <v>1</v>
      </c>
      <c r="S335" s="76">
        <v>11</v>
      </c>
    </row>
    <row r="336" spans="1:19" x14ac:dyDescent="0.25">
      <c r="A336" s="76" t="s">
        <v>11</v>
      </c>
      <c r="B336" s="76" t="s">
        <v>27</v>
      </c>
      <c r="C336" s="76">
        <v>11356</v>
      </c>
      <c r="D336" s="76" t="s">
        <v>114</v>
      </c>
      <c r="E336" s="76" t="s">
        <v>28</v>
      </c>
      <c r="F336" s="76">
        <v>95</v>
      </c>
      <c r="G336" s="76">
        <v>89</v>
      </c>
      <c r="H336" s="76">
        <v>0</v>
      </c>
      <c r="I336" s="76">
        <v>2</v>
      </c>
      <c r="J336" s="76">
        <v>0</v>
      </c>
      <c r="K336" s="76">
        <v>1</v>
      </c>
      <c r="L336" s="76">
        <v>2</v>
      </c>
      <c r="M336" s="76">
        <v>1</v>
      </c>
      <c r="N336" s="76">
        <v>0</v>
      </c>
      <c r="O336" s="76">
        <v>2</v>
      </c>
      <c r="P336" s="76">
        <v>1</v>
      </c>
      <c r="Q336" s="76">
        <v>2</v>
      </c>
      <c r="R336" s="76">
        <v>1</v>
      </c>
      <c r="S336" s="76">
        <v>12</v>
      </c>
    </row>
    <row r="337" spans="1:19" x14ac:dyDescent="0.25">
      <c r="A337" s="76" t="s">
        <v>11</v>
      </c>
      <c r="B337" s="76" t="s">
        <v>27</v>
      </c>
      <c r="C337" s="76">
        <v>11356</v>
      </c>
      <c r="D337" s="76" t="s">
        <v>114</v>
      </c>
      <c r="E337" s="76" t="s">
        <v>28</v>
      </c>
      <c r="F337" s="76">
        <v>95</v>
      </c>
      <c r="G337" s="76">
        <v>89</v>
      </c>
      <c r="H337" s="76">
        <v>1</v>
      </c>
      <c r="I337" s="76">
        <v>2</v>
      </c>
      <c r="J337" s="76">
        <v>0</v>
      </c>
      <c r="K337" s="76">
        <v>2</v>
      </c>
      <c r="L337" s="76">
        <v>2</v>
      </c>
      <c r="M337" s="76">
        <v>1</v>
      </c>
      <c r="N337" s="76">
        <v>0</v>
      </c>
      <c r="O337" s="76">
        <v>0</v>
      </c>
      <c r="P337" s="76">
        <v>2</v>
      </c>
      <c r="Q337" s="76">
        <v>1</v>
      </c>
      <c r="R337" s="76">
        <v>2</v>
      </c>
      <c r="S337" s="76">
        <v>13</v>
      </c>
    </row>
    <row r="338" spans="1:19" x14ac:dyDescent="0.25">
      <c r="A338" s="76" t="s">
        <v>11</v>
      </c>
      <c r="B338" s="76" t="s">
        <v>27</v>
      </c>
      <c r="C338" s="76">
        <v>11356</v>
      </c>
      <c r="D338" s="76" t="s">
        <v>114</v>
      </c>
      <c r="E338" s="76" t="s">
        <v>28</v>
      </c>
      <c r="F338" s="76">
        <v>95</v>
      </c>
      <c r="G338" s="76">
        <v>89</v>
      </c>
      <c r="H338" s="76">
        <v>0</v>
      </c>
      <c r="I338" s="76">
        <v>1</v>
      </c>
      <c r="J338" s="76">
        <v>0</v>
      </c>
      <c r="K338" s="76">
        <v>2</v>
      </c>
      <c r="L338" s="76">
        <v>2</v>
      </c>
      <c r="M338" s="76">
        <v>1</v>
      </c>
      <c r="N338" s="76">
        <v>0</v>
      </c>
      <c r="O338" s="76">
        <v>1</v>
      </c>
      <c r="P338" s="76">
        <v>2</v>
      </c>
      <c r="Q338" s="76">
        <v>2</v>
      </c>
      <c r="R338" s="76">
        <v>1</v>
      </c>
      <c r="S338" s="76">
        <v>12</v>
      </c>
    </row>
    <row r="339" spans="1:19" x14ac:dyDescent="0.25">
      <c r="A339" s="76" t="s">
        <v>11</v>
      </c>
      <c r="B339" s="76" t="s">
        <v>27</v>
      </c>
      <c r="C339" s="76">
        <v>11356</v>
      </c>
      <c r="D339" s="76" t="s">
        <v>114</v>
      </c>
      <c r="E339" s="76" t="s">
        <v>28</v>
      </c>
      <c r="F339" s="76">
        <v>95</v>
      </c>
      <c r="G339" s="76">
        <v>89</v>
      </c>
      <c r="H339" s="76">
        <v>0</v>
      </c>
      <c r="I339" s="76">
        <v>2</v>
      </c>
      <c r="J339" s="76">
        <v>0</v>
      </c>
      <c r="K339" s="76">
        <v>2</v>
      </c>
      <c r="L339" s="76">
        <v>2</v>
      </c>
      <c r="M339" s="76">
        <v>1</v>
      </c>
      <c r="N339" s="76">
        <v>0</v>
      </c>
      <c r="O339" s="76">
        <v>2</v>
      </c>
      <c r="P339" s="76">
        <v>2</v>
      </c>
      <c r="Q339" s="76">
        <v>2</v>
      </c>
      <c r="R339" s="76">
        <v>1</v>
      </c>
      <c r="S339" s="76">
        <v>14</v>
      </c>
    </row>
    <row r="340" spans="1:19" x14ac:dyDescent="0.25">
      <c r="A340" s="76" t="s">
        <v>11</v>
      </c>
      <c r="B340" s="76" t="s">
        <v>27</v>
      </c>
      <c r="C340" s="76">
        <v>11356</v>
      </c>
      <c r="D340" s="76" t="s">
        <v>114</v>
      </c>
      <c r="E340" s="76" t="s">
        <v>28</v>
      </c>
      <c r="F340" s="76">
        <v>95</v>
      </c>
      <c r="G340" s="76">
        <v>89</v>
      </c>
      <c r="H340" s="76">
        <v>0</v>
      </c>
      <c r="I340" s="76">
        <v>2</v>
      </c>
      <c r="J340" s="76">
        <v>0</v>
      </c>
      <c r="K340" s="76">
        <v>2</v>
      </c>
      <c r="L340" s="76">
        <v>2</v>
      </c>
      <c r="M340" s="76">
        <v>1</v>
      </c>
      <c r="N340" s="76">
        <v>0</v>
      </c>
      <c r="O340" s="76">
        <v>2</v>
      </c>
      <c r="P340" s="76">
        <v>1</v>
      </c>
      <c r="Q340" s="76">
        <v>1</v>
      </c>
      <c r="R340" s="76">
        <v>1</v>
      </c>
      <c r="S340" s="76">
        <v>12</v>
      </c>
    </row>
    <row r="341" spans="1:19" x14ac:dyDescent="0.25">
      <c r="A341" s="76" t="s">
        <v>11</v>
      </c>
      <c r="B341" s="76" t="s">
        <v>27</v>
      </c>
      <c r="C341" s="76">
        <v>11356</v>
      </c>
      <c r="D341" s="76" t="s">
        <v>114</v>
      </c>
      <c r="E341" s="76" t="s">
        <v>28</v>
      </c>
      <c r="F341" s="76">
        <v>95</v>
      </c>
      <c r="G341" s="76">
        <v>89</v>
      </c>
      <c r="H341" s="76">
        <v>0</v>
      </c>
      <c r="I341" s="76">
        <v>1</v>
      </c>
      <c r="J341" s="76">
        <v>0</v>
      </c>
      <c r="K341" s="76">
        <v>1</v>
      </c>
      <c r="L341" s="76">
        <v>2</v>
      </c>
      <c r="M341" s="76">
        <v>1</v>
      </c>
      <c r="N341" s="76">
        <v>0</v>
      </c>
      <c r="O341" s="76">
        <v>2</v>
      </c>
      <c r="P341" s="76">
        <v>1</v>
      </c>
      <c r="Q341" s="76">
        <v>1</v>
      </c>
      <c r="R341" s="76">
        <v>1</v>
      </c>
      <c r="S341" s="76">
        <v>10</v>
      </c>
    </row>
    <row r="342" spans="1:19" x14ac:dyDescent="0.25">
      <c r="A342" s="76" t="s">
        <v>11</v>
      </c>
      <c r="B342" s="76" t="s">
        <v>27</v>
      </c>
      <c r="C342" s="76">
        <v>11356</v>
      </c>
      <c r="D342" s="76" t="s">
        <v>114</v>
      </c>
      <c r="E342" s="76" t="s">
        <v>28</v>
      </c>
      <c r="F342" s="76">
        <v>95</v>
      </c>
      <c r="G342" s="76">
        <v>89</v>
      </c>
      <c r="H342" s="76">
        <v>0</v>
      </c>
      <c r="I342" s="76">
        <v>1</v>
      </c>
      <c r="J342" s="76">
        <v>0</v>
      </c>
      <c r="K342" s="76">
        <v>1</v>
      </c>
      <c r="L342" s="76">
        <v>2</v>
      </c>
      <c r="M342" s="76">
        <v>1</v>
      </c>
      <c r="N342" s="76">
        <v>0</v>
      </c>
      <c r="O342" s="76">
        <v>1</v>
      </c>
      <c r="P342" s="76">
        <v>1</v>
      </c>
      <c r="Q342" s="76">
        <v>2</v>
      </c>
      <c r="R342" s="76">
        <v>1</v>
      </c>
      <c r="S342" s="76">
        <v>10</v>
      </c>
    </row>
    <row r="343" spans="1:19" x14ac:dyDescent="0.25">
      <c r="A343" s="76" t="s">
        <v>11</v>
      </c>
      <c r="B343" s="76" t="s">
        <v>27</v>
      </c>
      <c r="C343" s="76">
        <v>11356</v>
      </c>
      <c r="D343" s="76" t="s">
        <v>114</v>
      </c>
      <c r="E343" s="76" t="s">
        <v>28</v>
      </c>
      <c r="F343" s="76">
        <v>95</v>
      </c>
      <c r="G343" s="76">
        <v>89</v>
      </c>
      <c r="H343" s="76">
        <v>0</v>
      </c>
      <c r="I343" s="76">
        <v>2</v>
      </c>
      <c r="J343" s="76">
        <v>0</v>
      </c>
      <c r="K343" s="76">
        <v>1</v>
      </c>
      <c r="L343" s="76">
        <v>2</v>
      </c>
      <c r="M343" s="76">
        <v>0</v>
      </c>
      <c r="N343" s="76">
        <v>0</v>
      </c>
      <c r="O343" s="76">
        <v>1</v>
      </c>
      <c r="P343" s="76">
        <v>1</v>
      </c>
      <c r="Q343" s="76">
        <v>2</v>
      </c>
      <c r="R343" s="76">
        <v>1</v>
      </c>
      <c r="S343" s="76">
        <v>10</v>
      </c>
    </row>
    <row r="344" spans="1:19" x14ac:dyDescent="0.25">
      <c r="A344" s="76" t="s">
        <v>11</v>
      </c>
      <c r="B344" s="76" t="s">
        <v>27</v>
      </c>
      <c r="C344" s="76">
        <v>11356</v>
      </c>
      <c r="D344" s="76" t="s">
        <v>114</v>
      </c>
      <c r="E344" s="76" t="s">
        <v>28</v>
      </c>
      <c r="F344" s="76">
        <v>95</v>
      </c>
      <c r="G344" s="76">
        <v>89</v>
      </c>
      <c r="H344" s="76">
        <v>0</v>
      </c>
      <c r="I344" s="76">
        <v>1</v>
      </c>
      <c r="J344" s="76">
        <v>0</v>
      </c>
      <c r="K344" s="76">
        <v>1</v>
      </c>
      <c r="L344" s="76">
        <v>2</v>
      </c>
      <c r="M344" s="76">
        <v>0</v>
      </c>
      <c r="N344" s="76">
        <v>0</v>
      </c>
      <c r="O344" s="76">
        <v>1</v>
      </c>
      <c r="P344" s="76">
        <v>1</v>
      </c>
      <c r="Q344" s="76">
        <v>1</v>
      </c>
      <c r="R344" s="76">
        <v>1</v>
      </c>
      <c r="S344" s="76">
        <v>8</v>
      </c>
    </row>
    <row r="345" spans="1:19" x14ac:dyDescent="0.25">
      <c r="A345" s="76" t="s">
        <v>11</v>
      </c>
      <c r="B345" s="76" t="s">
        <v>27</v>
      </c>
      <c r="C345" s="76">
        <v>11356</v>
      </c>
      <c r="D345" s="76" t="s">
        <v>114</v>
      </c>
      <c r="E345" s="76" t="s">
        <v>28</v>
      </c>
      <c r="F345" s="76">
        <v>95</v>
      </c>
      <c r="G345" s="76">
        <v>89</v>
      </c>
      <c r="H345" s="76">
        <v>0</v>
      </c>
      <c r="I345" s="76">
        <v>2</v>
      </c>
      <c r="J345" s="76">
        <v>0</v>
      </c>
      <c r="K345" s="76">
        <v>0</v>
      </c>
      <c r="L345" s="76">
        <v>1</v>
      </c>
      <c r="M345" s="76">
        <v>0</v>
      </c>
      <c r="N345" s="76">
        <v>0</v>
      </c>
      <c r="O345" s="76">
        <v>2</v>
      </c>
      <c r="P345" s="76">
        <v>2</v>
      </c>
      <c r="Q345" s="76">
        <v>0</v>
      </c>
      <c r="R345" s="76">
        <v>1</v>
      </c>
      <c r="S345" s="76">
        <v>8</v>
      </c>
    </row>
    <row r="346" spans="1:19" x14ac:dyDescent="0.25">
      <c r="A346" s="76" t="s">
        <v>11</v>
      </c>
      <c r="B346" s="76" t="s">
        <v>27</v>
      </c>
      <c r="C346" s="76">
        <v>11356</v>
      </c>
      <c r="D346" s="76" t="s">
        <v>114</v>
      </c>
      <c r="E346" s="76" t="s">
        <v>28</v>
      </c>
      <c r="F346" s="76">
        <v>95</v>
      </c>
      <c r="G346" s="76">
        <v>89</v>
      </c>
      <c r="H346" s="76">
        <v>0</v>
      </c>
      <c r="I346" s="76">
        <v>2</v>
      </c>
      <c r="J346" s="76">
        <v>0</v>
      </c>
      <c r="K346" s="76">
        <v>0</v>
      </c>
      <c r="L346" s="76">
        <v>1</v>
      </c>
      <c r="M346" s="76">
        <v>1</v>
      </c>
      <c r="N346" s="76">
        <v>0</v>
      </c>
      <c r="O346" s="76">
        <v>2</v>
      </c>
      <c r="P346" s="76">
        <v>2</v>
      </c>
      <c r="Q346" s="76">
        <v>0</v>
      </c>
      <c r="R346" s="76">
        <v>1</v>
      </c>
      <c r="S346" s="76">
        <v>9</v>
      </c>
    </row>
    <row r="347" spans="1:19" x14ac:dyDescent="0.25">
      <c r="A347" s="76" t="s">
        <v>11</v>
      </c>
      <c r="B347" s="76" t="s">
        <v>27</v>
      </c>
      <c r="C347" s="76">
        <v>11356</v>
      </c>
      <c r="D347" s="76" t="s">
        <v>114</v>
      </c>
      <c r="E347" s="76" t="s">
        <v>28</v>
      </c>
      <c r="F347" s="76">
        <v>95</v>
      </c>
      <c r="G347" s="76">
        <v>89</v>
      </c>
      <c r="H347" s="76">
        <v>0</v>
      </c>
      <c r="I347" s="76">
        <v>2</v>
      </c>
      <c r="J347" s="76">
        <v>0</v>
      </c>
      <c r="K347" s="76">
        <v>2</v>
      </c>
      <c r="L347" s="76">
        <v>1</v>
      </c>
      <c r="M347" s="76">
        <v>1</v>
      </c>
      <c r="N347" s="76">
        <v>0</v>
      </c>
      <c r="O347" s="76">
        <v>1</v>
      </c>
      <c r="P347" s="76">
        <v>1</v>
      </c>
      <c r="Q347" s="76">
        <v>2</v>
      </c>
      <c r="R347" s="76">
        <v>1</v>
      </c>
      <c r="S347" s="76">
        <v>11</v>
      </c>
    </row>
    <row r="348" spans="1:19" x14ac:dyDescent="0.25">
      <c r="A348" s="76" t="s">
        <v>11</v>
      </c>
      <c r="B348" s="76" t="s">
        <v>27</v>
      </c>
      <c r="C348" s="76">
        <v>11356</v>
      </c>
      <c r="D348" s="76" t="s">
        <v>114</v>
      </c>
      <c r="E348" s="76" t="s">
        <v>28</v>
      </c>
      <c r="F348" s="76">
        <v>95</v>
      </c>
      <c r="G348" s="76">
        <v>89</v>
      </c>
      <c r="H348" s="76">
        <v>1</v>
      </c>
      <c r="I348" s="76">
        <v>2</v>
      </c>
      <c r="J348" s="76">
        <v>0</v>
      </c>
      <c r="K348" s="76">
        <v>2</v>
      </c>
      <c r="L348" s="76">
        <v>1</v>
      </c>
      <c r="M348" s="76">
        <v>1</v>
      </c>
      <c r="N348" s="76">
        <v>0</v>
      </c>
      <c r="O348" s="76">
        <v>1</v>
      </c>
      <c r="P348" s="76">
        <v>1</v>
      </c>
      <c r="Q348" s="76">
        <v>2</v>
      </c>
      <c r="R348" s="76">
        <v>1</v>
      </c>
      <c r="S348" s="76">
        <v>12</v>
      </c>
    </row>
    <row r="349" spans="1:19" x14ac:dyDescent="0.25">
      <c r="A349" s="76" t="s">
        <v>11</v>
      </c>
      <c r="B349" s="76" t="s">
        <v>27</v>
      </c>
      <c r="C349" s="76">
        <v>11356</v>
      </c>
      <c r="D349" s="76" t="s">
        <v>114</v>
      </c>
      <c r="E349" s="76" t="s">
        <v>28</v>
      </c>
      <c r="F349" s="76">
        <v>95</v>
      </c>
      <c r="G349" s="76">
        <v>89</v>
      </c>
      <c r="H349" s="76">
        <v>1</v>
      </c>
      <c r="I349" s="76">
        <v>2</v>
      </c>
      <c r="J349" s="76">
        <v>0</v>
      </c>
      <c r="K349" s="76">
        <v>2</v>
      </c>
      <c r="L349" s="76">
        <v>1</v>
      </c>
      <c r="M349" s="76">
        <v>1</v>
      </c>
      <c r="N349" s="76">
        <v>0</v>
      </c>
      <c r="O349" s="76">
        <v>2</v>
      </c>
      <c r="P349" s="76">
        <v>1</v>
      </c>
      <c r="Q349" s="76">
        <v>2</v>
      </c>
      <c r="R349" s="76">
        <v>1</v>
      </c>
      <c r="S349" s="76">
        <v>13</v>
      </c>
    </row>
    <row r="350" spans="1:19" x14ac:dyDescent="0.25">
      <c r="A350" s="76" t="s">
        <v>11</v>
      </c>
      <c r="B350" s="76" t="s">
        <v>27</v>
      </c>
      <c r="C350" s="76">
        <v>11356</v>
      </c>
      <c r="D350" s="76" t="s">
        <v>114</v>
      </c>
      <c r="E350" s="76" t="s">
        <v>28</v>
      </c>
      <c r="F350" s="76">
        <v>95</v>
      </c>
      <c r="G350" s="76">
        <v>89</v>
      </c>
      <c r="H350" s="76">
        <v>0</v>
      </c>
      <c r="I350" s="76">
        <v>2</v>
      </c>
      <c r="J350" s="76">
        <v>1</v>
      </c>
      <c r="K350" s="76">
        <v>2</v>
      </c>
      <c r="L350" s="76">
        <v>1</v>
      </c>
      <c r="M350" s="76">
        <v>1</v>
      </c>
      <c r="N350" s="76">
        <v>1</v>
      </c>
      <c r="O350" s="76">
        <v>1</v>
      </c>
      <c r="P350" s="76">
        <v>2</v>
      </c>
      <c r="Q350" s="76">
        <v>2</v>
      </c>
      <c r="R350" s="76">
        <v>1</v>
      </c>
      <c r="S350" s="76">
        <v>14</v>
      </c>
    </row>
    <row r="351" spans="1:19" x14ac:dyDescent="0.25">
      <c r="A351" s="76" t="s">
        <v>11</v>
      </c>
      <c r="B351" s="76" t="s">
        <v>29</v>
      </c>
      <c r="C351" s="76">
        <v>11358</v>
      </c>
      <c r="D351" s="76" t="s">
        <v>113</v>
      </c>
      <c r="E351" s="76" t="s">
        <v>15</v>
      </c>
      <c r="F351" s="76">
        <v>133</v>
      </c>
      <c r="G351" s="76">
        <v>127</v>
      </c>
      <c r="H351" s="76">
        <v>0</v>
      </c>
      <c r="I351" s="76">
        <v>0</v>
      </c>
      <c r="J351" s="76">
        <v>1</v>
      </c>
      <c r="K351" s="76">
        <v>2</v>
      </c>
      <c r="L351" s="76">
        <v>2</v>
      </c>
      <c r="M351" s="76">
        <v>1</v>
      </c>
      <c r="N351" s="76">
        <v>0</v>
      </c>
      <c r="O351" s="76">
        <v>1</v>
      </c>
      <c r="P351" s="76">
        <v>2</v>
      </c>
      <c r="Q351" s="76">
        <v>2</v>
      </c>
      <c r="R351" s="76">
        <v>2</v>
      </c>
      <c r="S351" s="76">
        <v>13</v>
      </c>
    </row>
    <row r="352" spans="1:19" x14ac:dyDescent="0.25">
      <c r="A352" s="76" t="s">
        <v>11</v>
      </c>
      <c r="B352" s="76" t="s">
        <v>29</v>
      </c>
      <c r="C352" s="76">
        <v>11358</v>
      </c>
      <c r="D352" s="76" t="s">
        <v>113</v>
      </c>
      <c r="E352" s="76" t="s">
        <v>15</v>
      </c>
      <c r="F352" s="76">
        <v>133</v>
      </c>
      <c r="G352" s="76">
        <v>127</v>
      </c>
      <c r="H352" s="76">
        <v>0</v>
      </c>
      <c r="I352" s="76">
        <v>2</v>
      </c>
      <c r="J352" s="76">
        <v>1</v>
      </c>
      <c r="K352" s="76">
        <v>2</v>
      </c>
      <c r="L352" s="76">
        <v>2</v>
      </c>
      <c r="M352" s="76">
        <v>0</v>
      </c>
      <c r="N352" s="76">
        <v>0</v>
      </c>
      <c r="O352" s="76">
        <v>1</v>
      </c>
      <c r="P352" s="76">
        <v>1</v>
      </c>
      <c r="Q352" s="76">
        <v>1</v>
      </c>
      <c r="R352" s="76">
        <v>1</v>
      </c>
      <c r="S352" s="76">
        <v>11</v>
      </c>
    </row>
    <row r="353" spans="1:19" x14ac:dyDescent="0.25">
      <c r="A353" s="76" t="s">
        <v>11</v>
      </c>
      <c r="B353" s="76" t="s">
        <v>29</v>
      </c>
      <c r="C353" s="76">
        <v>11358</v>
      </c>
      <c r="D353" s="76" t="s">
        <v>113</v>
      </c>
      <c r="E353" s="76" t="s">
        <v>15</v>
      </c>
      <c r="F353" s="76">
        <v>133</v>
      </c>
      <c r="G353" s="76">
        <v>127</v>
      </c>
      <c r="H353" s="76">
        <v>2</v>
      </c>
      <c r="I353" s="76">
        <v>1</v>
      </c>
      <c r="J353" s="76">
        <v>0</v>
      </c>
      <c r="K353" s="76">
        <v>2</v>
      </c>
      <c r="L353" s="76">
        <v>0</v>
      </c>
      <c r="M353" s="76">
        <v>0</v>
      </c>
      <c r="N353" s="76">
        <v>1</v>
      </c>
      <c r="O353" s="76">
        <v>0</v>
      </c>
      <c r="P353" s="76">
        <v>2</v>
      </c>
      <c r="Q353" s="76">
        <v>2</v>
      </c>
      <c r="R353" s="76">
        <v>1</v>
      </c>
      <c r="S353" s="76">
        <v>11</v>
      </c>
    </row>
    <row r="354" spans="1:19" x14ac:dyDescent="0.25">
      <c r="A354" s="76" t="s">
        <v>11</v>
      </c>
      <c r="B354" s="76" t="s">
        <v>29</v>
      </c>
      <c r="C354" s="76">
        <v>11358</v>
      </c>
      <c r="D354" s="76" t="s">
        <v>113</v>
      </c>
      <c r="E354" s="76" t="s">
        <v>15</v>
      </c>
      <c r="F354" s="76">
        <v>133</v>
      </c>
      <c r="G354" s="76">
        <v>127</v>
      </c>
      <c r="H354" s="76">
        <v>0</v>
      </c>
      <c r="I354" s="76">
        <v>2</v>
      </c>
      <c r="J354" s="76">
        <v>1</v>
      </c>
      <c r="K354" s="76">
        <v>2</v>
      </c>
      <c r="L354" s="76">
        <v>1</v>
      </c>
      <c r="M354" s="76">
        <v>1</v>
      </c>
      <c r="N354" s="76">
        <v>0</v>
      </c>
      <c r="O354" s="76">
        <v>1</v>
      </c>
      <c r="P354" s="76">
        <v>2</v>
      </c>
      <c r="Q354" s="76">
        <v>1</v>
      </c>
      <c r="R354" s="76">
        <v>1</v>
      </c>
      <c r="S354" s="76">
        <v>12</v>
      </c>
    </row>
    <row r="355" spans="1:19" x14ac:dyDescent="0.25">
      <c r="A355" s="76" t="s">
        <v>11</v>
      </c>
      <c r="B355" s="76" t="s">
        <v>29</v>
      </c>
      <c r="C355" s="76">
        <v>11358</v>
      </c>
      <c r="D355" s="76" t="s">
        <v>113</v>
      </c>
      <c r="E355" s="76" t="s">
        <v>15</v>
      </c>
      <c r="F355" s="76">
        <v>133</v>
      </c>
      <c r="G355" s="76">
        <v>127</v>
      </c>
      <c r="H355" s="76">
        <v>0</v>
      </c>
      <c r="I355" s="76">
        <v>1</v>
      </c>
      <c r="J355" s="76">
        <v>1</v>
      </c>
      <c r="K355" s="76">
        <v>2</v>
      </c>
      <c r="L355" s="76">
        <v>1</v>
      </c>
      <c r="M355" s="76">
        <v>0</v>
      </c>
      <c r="N355" s="76">
        <v>0</v>
      </c>
      <c r="O355" s="76">
        <v>1</v>
      </c>
      <c r="P355" s="76">
        <v>2</v>
      </c>
      <c r="Q355" s="76">
        <v>1</v>
      </c>
      <c r="R355" s="76">
        <v>1</v>
      </c>
      <c r="S355" s="76">
        <v>10</v>
      </c>
    </row>
    <row r="356" spans="1:19" x14ac:dyDescent="0.25">
      <c r="A356" s="76" t="s">
        <v>11</v>
      </c>
      <c r="B356" s="76" t="s">
        <v>29</v>
      </c>
      <c r="C356" s="76">
        <v>11358</v>
      </c>
      <c r="D356" s="76" t="s">
        <v>113</v>
      </c>
      <c r="E356" s="76" t="s">
        <v>15</v>
      </c>
      <c r="F356" s="76">
        <v>133</v>
      </c>
      <c r="G356" s="76">
        <v>127</v>
      </c>
      <c r="H356" s="76">
        <v>2</v>
      </c>
      <c r="I356" s="76">
        <v>2</v>
      </c>
      <c r="J356" s="76">
        <v>1</v>
      </c>
      <c r="K356" s="76">
        <v>2</v>
      </c>
      <c r="L356" s="76">
        <v>1</v>
      </c>
      <c r="M356" s="76">
        <v>1</v>
      </c>
      <c r="N356" s="76">
        <v>1</v>
      </c>
      <c r="O356" s="76">
        <v>0</v>
      </c>
      <c r="P356" s="76">
        <v>1</v>
      </c>
      <c r="Q356" s="76">
        <v>1</v>
      </c>
      <c r="R356" s="76">
        <v>1</v>
      </c>
      <c r="S356" s="76">
        <v>13</v>
      </c>
    </row>
    <row r="357" spans="1:19" x14ac:dyDescent="0.25">
      <c r="A357" s="76" t="s">
        <v>11</v>
      </c>
      <c r="B357" s="76" t="s">
        <v>29</v>
      </c>
      <c r="C357" s="76">
        <v>11358</v>
      </c>
      <c r="D357" s="76" t="s">
        <v>113</v>
      </c>
      <c r="E357" s="76" t="s">
        <v>15</v>
      </c>
      <c r="F357" s="76">
        <v>133</v>
      </c>
      <c r="G357" s="76">
        <v>127</v>
      </c>
      <c r="H357" s="76">
        <v>0</v>
      </c>
      <c r="I357" s="76">
        <v>1</v>
      </c>
      <c r="J357" s="76">
        <v>1</v>
      </c>
      <c r="K357" s="76">
        <v>2</v>
      </c>
      <c r="L357" s="76">
        <v>2</v>
      </c>
      <c r="M357" s="76">
        <v>1</v>
      </c>
      <c r="N357" s="76">
        <v>1</v>
      </c>
      <c r="O357" s="76">
        <v>1</v>
      </c>
      <c r="P357" s="76">
        <v>2</v>
      </c>
      <c r="Q357" s="76">
        <v>1</v>
      </c>
      <c r="R357" s="76">
        <v>1</v>
      </c>
      <c r="S357" s="76">
        <v>13</v>
      </c>
    </row>
    <row r="358" spans="1:19" x14ac:dyDescent="0.25">
      <c r="A358" s="76" t="s">
        <v>11</v>
      </c>
      <c r="B358" s="76" t="s">
        <v>29</v>
      </c>
      <c r="C358" s="76">
        <v>11358</v>
      </c>
      <c r="D358" s="76" t="s">
        <v>113</v>
      </c>
      <c r="E358" s="76" t="s">
        <v>15</v>
      </c>
      <c r="F358" s="76">
        <v>133</v>
      </c>
      <c r="G358" s="76">
        <v>127</v>
      </c>
      <c r="H358" s="76">
        <v>0</v>
      </c>
      <c r="I358" s="76">
        <v>1</v>
      </c>
      <c r="J358" s="76">
        <v>0</v>
      </c>
      <c r="K358" s="76">
        <v>2</v>
      </c>
      <c r="L358" s="76">
        <v>2</v>
      </c>
      <c r="M358" s="76">
        <v>0</v>
      </c>
      <c r="N358" s="76">
        <v>0</v>
      </c>
      <c r="O358" s="76">
        <v>1</v>
      </c>
      <c r="P358" s="76">
        <v>2</v>
      </c>
      <c r="Q358" s="76">
        <v>2</v>
      </c>
      <c r="R358" s="76">
        <v>2</v>
      </c>
      <c r="S358" s="76">
        <v>12</v>
      </c>
    </row>
    <row r="359" spans="1:19" x14ac:dyDescent="0.25">
      <c r="A359" s="76" t="s">
        <v>11</v>
      </c>
      <c r="B359" s="76" t="s">
        <v>29</v>
      </c>
      <c r="C359" s="76">
        <v>11358</v>
      </c>
      <c r="D359" s="76" t="s">
        <v>113</v>
      </c>
      <c r="E359" s="76" t="s">
        <v>15</v>
      </c>
      <c r="F359" s="76">
        <v>133</v>
      </c>
      <c r="G359" s="76">
        <v>127</v>
      </c>
      <c r="H359" s="76">
        <v>0</v>
      </c>
      <c r="I359" s="76">
        <v>1</v>
      </c>
      <c r="J359" s="76">
        <v>1</v>
      </c>
      <c r="K359" s="76">
        <v>2</v>
      </c>
      <c r="L359" s="76">
        <v>1</v>
      </c>
      <c r="M359" s="76">
        <v>0</v>
      </c>
      <c r="N359" s="76">
        <v>0</v>
      </c>
      <c r="O359" s="76">
        <v>1</v>
      </c>
      <c r="P359" s="76">
        <v>2</v>
      </c>
      <c r="Q359" s="76">
        <v>1</v>
      </c>
      <c r="R359" s="76">
        <v>1</v>
      </c>
      <c r="S359" s="76">
        <v>10</v>
      </c>
    </row>
    <row r="360" spans="1:19" x14ac:dyDescent="0.25">
      <c r="A360" s="76" t="s">
        <v>11</v>
      </c>
      <c r="B360" s="76" t="s">
        <v>29</v>
      </c>
      <c r="C360" s="76">
        <v>11358</v>
      </c>
      <c r="D360" s="76" t="s">
        <v>113</v>
      </c>
      <c r="E360" s="76" t="s">
        <v>15</v>
      </c>
      <c r="F360" s="76">
        <v>133</v>
      </c>
      <c r="G360" s="76">
        <v>127</v>
      </c>
      <c r="H360" s="76">
        <v>2</v>
      </c>
      <c r="I360" s="76">
        <v>0</v>
      </c>
      <c r="J360" s="76">
        <v>1</v>
      </c>
      <c r="K360" s="76">
        <v>2</v>
      </c>
      <c r="L360" s="76">
        <v>0</v>
      </c>
      <c r="M360" s="76">
        <v>1</v>
      </c>
      <c r="N360" s="76">
        <v>1</v>
      </c>
      <c r="O360" s="76">
        <v>1</v>
      </c>
      <c r="P360" s="76">
        <v>2</v>
      </c>
      <c r="Q360" s="76">
        <v>1</v>
      </c>
      <c r="R360" s="76">
        <v>1</v>
      </c>
      <c r="S360" s="76">
        <v>12</v>
      </c>
    </row>
    <row r="361" spans="1:19" x14ac:dyDescent="0.25">
      <c r="A361" s="76" t="s">
        <v>11</v>
      </c>
      <c r="B361" s="76" t="s">
        <v>29</v>
      </c>
      <c r="C361" s="76">
        <v>11358</v>
      </c>
      <c r="D361" s="76" t="s">
        <v>113</v>
      </c>
      <c r="E361" s="76" t="s">
        <v>15</v>
      </c>
      <c r="F361" s="76">
        <v>133</v>
      </c>
      <c r="G361" s="76">
        <v>127</v>
      </c>
      <c r="H361" s="76">
        <v>0</v>
      </c>
      <c r="I361" s="76">
        <v>2</v>
      </c>
      <c r="J361" s="76">
        <v>1</v>
      </c>
      <c r="K361" s="76">
        <v>2</v>
      </c>
      <c r="L361" s="76">
        <v>2</v>
      </c>
      <c r="M361" s="76">
        <v>1</v>
      </c>
      <c r="N361" s="76">
        <v>0</v>
      </c>
      <c r="O361" s="76">
        <v>1</v>
      </c>
      <c r="P361" s="76">
        <v>2</v>
      </c>
      <c r="Q361" s="76">
        <v>1</v>
      </c>
      <c r="R361" s="76">
        <v>1</v>
      </c>
      <c r="S361" s="76">
        <v>13</v>
      </c>
    </row>
    <row r="362" spans="1:19" x14ac:dyDescent="0.25">
      <c r="A362" s="76" t="s">
        <v>11</v>
      </c>
      <c r="B362" s="76" t="s">
        <v>29</v>
      </c>
      <c r="C362" s="76">
        <v>11358</v>
      </c>
      <c r="D362" s="76" t="s">
        <v>113</v>
      </c>
      <c r="E362" s="76" t="s">
        <v>15</v>
      </c>
      <c r="F362" s="76">
        <v>133</v>
      </c>
      <c r="G362" s="76">
        <v>127</v>
      </c>
      <c r="H362" s="76">
        <v>2</v>
      </c>
      <c r="I362" s="76">
        <v>1</v>
      </c>
      <c r="J362" s="76">
        <v>0</v>
      </c>
      <c r="K362" s="76">
        <v>2</v>
      </c>
      <c r="L362" s="76">
        <v>2</v>
      </c>
      <c r="M362" s="76">
        <v>1</v>
      </c>
      <c r="N362" s="76">
        <v>1</v>
      </c>
      <c r="O362" s="76">
        <v>2</v>
      </c>
      <c r="P362" s="76">
        <v>2</v>
      </c>
      <c r="Q362" s="76">
        <v>1</v>
      </c>
      <c r="R362" s="76">
        <v>1</v>
      </c>
      <c r="S362" s="76">
        <v>15</v>
      </c>
    </row>
    <row r="363" spans="1:19" x14ac:dyDescent="0.25">
      <c r="A363" s="76" t="s">
        <v>11</v>
      </c>
      <c r="B363" s="76" t="s">
        <v>29</v>
      </c>
      <c r="C363" s="76">
        <v>11358</v>
      </c>
      <c r="D363" s="76" t="s">
        <v>113</v>
      </c>
      <c r="E363" s="76" t="s">
        <v>15</v>
      </c>
      <c r="F363" s="76">
        <v>133</v>
      </c>
      <c r="G363" s="76">
        <v>127</v>
      </c>
      <c r="H363" s="76">
        <v>2</v>
      </c>
      <c r="I363" s="76">
        <v>1</v>
      </c>
      <c r="J363" s="76">
        <v>0</v>
      </c>
      <c r="K363" s="76">
        <v>1</v>
      </c>
      <c r="L363" s="76">
        <v>2</v>
      </c>
      <c r="M363" s="76">
        <v>1</v>
      </c>
      <c r="N363" s="76">
        <v>0</v>
      </c>
      <c r="O363" s="76">
        <v>2</v>
      </c>
      <c r="P363" s="76">
        <v>2</v>
      </c>
      <c r="Q363" s="76">
        <v>2</v>
      </c>
      <c r="R363" s="76">
        <v>0</v>
      </c>
      <c r="S363" s="76">
        <v>13</v>
      </c>
    </row>
    <row r="364" spans="1:19" x14ac:dyDescent="0.25">
      <c r="A364" s="76" t="s">
        <v>11</v>
      </c>
      <c r="B364" s="76" t="s">
        <v>29</v>
      </c>
      <c r="C364" s="76">
        <v>11358</v>
      </c>
      <c r="D364" s="76" t="s">
        <v>113</v>
      </c>
      <c r="E364" s="76" t="s">
        <v>15</v>
      </c>
      <c r="F364" s="76">
        <v>133</v>
      </c>
      <c r="G364" s="76">
        <v>127</v>
      </c>
      <c r="H364" s="76">
        <v>0</v>
      </c>
      <c r="I364" s="76">
        <v>1</v>
      </c>
      <c r="J364" s="76">
        <v>1</v>
      </c>
      <c r="K364" s="76">
        <v>2</v>
      </c>
      <c r="L364" s="76">
        <v>2</v>
      </c>
      <c r="M364" s="76">
        <v>1</v>
      </c>
      <c r="N364" s="76">
        <v>1</v>
      </c>
      <c r="O364" s="76">
        <v>2</v>
      </c>
      <c r="P364" s="76">
        <v>2</v>
      </c>
      <c r="Q364" s="76">
        <v>1</v>
      </c>
      <c r="R364" s="76">
        <v>1</v>
      </c>
      <c r="S364" s="76">
        <v>14</v>
      </c>
    </row>
    <row r="365" spans="1:19" x14ac:dyDescent="0.25">
      <c r="A365" s="76" t="s">
        <v>11</v>
      </c>
      <c r="B365" s="76" t="s">
        <v>29</v>
      </c>
      <c r="C365" s="76">
        <v>11358</v>
      </c>
      <c r="D365" s="76" t="s">
        <v>113</v>
      </c>
      <c r="E365" s="76" t="s">
        <v>15</v>
      </c>
      <c r="F365" s="76">
        <v>133</v>
      </c>
      <c r="G365" s="76">
        <v>127</v>
      </c>
      <c r="H365" s="76">
        <v>2</v>
      </c>
      <c r="I365" s="76">
        <v>2</v>
      </c>
      <c r="J365" s="76">
        <v>1</v>
      </c>
      <c r="K365" s="76">
        <v>2</v>
      </c>
      <c r="L365" s="76">
        <v>2</v>
      </c>
      <c r="M365" s="76">
        <v>1</v>
      </c>
      <c r="N365" s="76">
        <v>1</v>
      </c>
      <c r="O365" s="76">
        <v>2</v>
      </c>
      <c r="P365" s="76">
        <v>2</v>
      </c>
      <c r="Q365" s="76">
        <v>2</v>
      </c>
      <c r="R365" s="76">
        <v>1</v>
      </c>
      <c r="S365" s="76">
        <v>18</v>
      </c>
    </row>
    <row r="366" spans="1:19" x14ac:dyDescent="0.25">
      <c r="A366" s="76" t="s">
        <v>11</v>
      </c>
      <c r="B366" s="76" t="s">
        <v>29</v>
      </c>
      <c r="C366" s="76">
        <v>11358</v>
      </c>
      <c r="D366" s="76" t="s">
        <v>113</v>
      </c>
      <c r="E366" s="76" t="s">
        <v>15</v>
      </c>
      <c r="F366" s="76">
        <v>133</v>
      </c>
      <c r="G366" s="76">
        <v>127</v>
      </c>
      <c r="H366" s="76">
        <v>2</v>
      </c>
      <c r="I366" s="76">
        <v>1</v>
      </c>
      <c r="J366" s="76">
        <v>1</v>
      </c>
      <c r="K366" s="76">
        <v>2</v>
      </c>
      <c r="L366" s="76">
        <v>1</v>
      </c>
      <c r="M366" s="76">
        <v>1</v>
      </c>
      <c r="N366" s="76">
        <v>0</v>
      </c>
      <c r="O366" s="76">
        <v>0</v>
      </c>
      <c r="P366" s="76">
        <v>2</v>
      </c>
      <c r="Q366" s="76">
        <v>1</v>
      </c>
      <c r="R366" s="76">
        <v>1</v>
      </c>
      <c r="S366" s="76">
        <v>12</v>
      </c>
    </row>
    <row r="367" spans="1:19" x14ac:dyDescent="0.25">
      <c r="A367" s="76" t="s">
        <v>11</v>
      </c>
      <c r="B367" s="76" t="s">
        <v>29</v>
      </c>
      <c r="C367" s="76">
        <v>11358</v>
      </c>
      <c r="D367" s="76" t="s">
        <v>113</v>
      </c>
      <c r="E367" s="76" t="s">
        <v>15</v>
      </c>
      <c r="F367" s="76">
        <v>133</v>
      </c>
      <c r="G367" s="76">
        <v>127</v>
      </c>
      <c r="H367" s="76">
        <v>2</v>
      </c>
      <c r="I367" s="76">
        <v>2</v>
      </c>
      <c r="J367" s="76">
        <v>1</v>
      </c>
      <c r="K367" s="76">
        <v>2</v>
      </c>
      <c r="L367" s="76">
        <v>2</v>
      </c>
      <c r="M367" s="76">
        <v>0</v>
      </c>
      <c r="N367" s="76">
        <v>0</v>
      </c>
      <c r="O367" s="76">
        <v>2</v>
      </c>
      <c r="P367" s="76">
        <v>2</v>
      </c>
      <c r="Q367" s="76">
        <v>2</v>
      </c>
      <c r="R367" s="76">
        <v>1</v>
      </c>
      <c r="S367" s="76">
        <v>16</v>
      </c>
    </row>
    <row r="368" spans="1:19" x14ac:dyDescent="0.25">
      <c r="A368" s="76" t="s">
        <v>11</v>
      </c>
      <c r="B368" s="76" t="s">
        <v>29</v>
      </c>
      <c r="C368" s="76">
        <v>11358</v>
      </c>
      <c r="D368" s="76" t="s">
        <v>113</v>
      </c>
      <c r="E368" s="76" t="s">
        <v>15</v>
      </c>
      <c r="F368" s="76">
        <v>133</v>
      </c>
      <c r="G368" s="76">
        <v>127</v>
      </c>
      <c r="H368" s="76">
        <v>2</v>
      </c>
      <c r="I368" s="76">
        <v>2</v>
      </c>
      <c r="J368" s="76">
        <v>1</v>
      </c>
      <c r="K368" s="76">
        <v>2</v>
      </c>
      <c r="L368" s="76">
        <v>2</v>
      </c>
      <c r="M368" s="76">
        <v>0</v>
      </c>
      <c r="N368" s="76">
        <v>0</v>
      </c>
      <c r="O368" s="76">
        <v>2</v>
      </c>
      <c r="P368" s="76">
        <v>2</v>
      </c>
      <c r="Q368" s="76">
        <v>2</v>
      </c>
      <c r="R368" s="76">
        <v>1</v>
      </c>
      <c r="S368" s="76">
        <v>16</v>
      </c>
    </row>
    <row r="369" spans="1:19" x14ac:dyDescent="0.25">
      <c r="A369" s="76" t="s">
        <v>11</v>
      </c>
      <c r="B369" s="76" t="s">
        <v>29</v>
      </c>
      <c r="C369" s="76">
        <v>11358</v>
      </c>
      <c r="D369" s="76" t="s">
        <v>113</v>
      </c>
      <c r="E369" s="76" t="s">
        <v>15</v>
      </c>
      <c r="F369" s="76">
        <v>133</v>
      </c>
      <c r="G369" s="76">
        <v>127</v>
      </c>
      <c r="H369" s="76">
        <v>2</v>
      </c>
      <c r="I369" s="76">
        <v>1</v>
      </c>
      <c r="J369" s="76">
        <v>1</v>
      </c>
      <c r="K369" s="76">
        <v>2</v>
      </c>
      <c r="L369" s="76">
        <v>1</v>
      </c>
      <c r="M369" s="76">
        <v>1</v>
      </c>
      <c r="N369" s="76">
        <v>1</v>
      </c>
      <c r="O369" s="76">
        <v>2</v>
      </c>
      <c r="P369" s="76">
        <v>2</v>
      </c>
      <c r="Q369" s="76">
        <v>1</v>
      </c>
      <c r="R369" s="76">
        <v>2</v>
      </c>
      <c r="S369" s="76">
        <v>16</v>
      </c>
    </row>
    <row r="370" spans="1:19" x14ac:dyDescent="0.25">
      <c r="A370" s="76" t="s">
        <v>11</v>
      </c>
      <c r="B370" s="76" t="s">
        <v>29</v>
      </c>
      <c r="C370" s="76">
        <v>11358</v>
      </c>
      <c r="D370" s="76" t="s">
        <v>113</v>
      </c>
      <c r="E370" s="76" t="s">
        <v>15</v>
      </c>
      <c r="F370" s="76">
        <v>133</v>
      </c>
      <c r="G370" s="76">
        <v>127</v>
      </c>
      <c r="H370" s="76">
        <v>0</v>
      </c>
      <c r="I370" s="76">
        <v>0</v>
      </c>
      <c r="J370" s="76">
        <v>1</v>
      </c>
      <c r="K370" s="76">
        <v>2</v>
      </c>
      <c r="L370" s="76">
        <v>1</v>
      </c>
      <c r="M370" s="76">
        <v>1</v>
      </c>
      <c r="N370" s="76">
        <v>1</v>
      </c>
      <c r="O370" s="76">
        <v>0</v>
      </c>
      <c r="P370" s="76">
        <v>2</v>
      </c>
      <c r="Q370" s="76">
        <v>0</v>
      </c>
      <c r="R370" s="76">
        <v>1</v>
      </c>
      <c r="S370" s="76">
        <v>9</v>
      </c>
    </row>
    <row r="371" spans="1:19" x14ac:dyDescent="0.25">
      <c r="A371" s="76" t="s">
        <v>11</v>
      </c>
      <c r="B371" s="76" t="s">
        <v>29</v>
      </c>
      <c r="C371" s="76">
        <v>11358</v>
      </c>
      <c r="D371" s="76" t="s">
        <v>113</v>
      </c>
      <c r="E371" s="76" t="s">
        <v>15</v>
      </c>
      <c r="F371" s="76">
        <v>133</v>
      </c>
      <c r="G371" s="76">
        <v>127</v>
      </c>
      <c r="H371" s="76">
        <v>0</v>
      </c>
      <c r="I371" s="76">
        <v>1</v>
      </c>
      <c r="J371" s="76">
        <v>0</v>
      </c>
      <c r="K371" s="76">
        <v>2</v>
      </c>
      <c r="L371" s="76">
        <v>2</v>
      </c>
      <c r="M371" s="76">
        <v>0</v>
      </c>
      <c r="N371" s="76">
        <v>0</v>
      </c>
      <c r="O371" s="76">
        <v>2</v>
      </c>
      <c r="P371" s="76">
        <v>1</v>
      </c>
      <c r="Q371" s="76">
        <v>2</v>
      </c>
      <c r="R371" s="76">
        <v>2</v>
      </c>
      <c r="S371" s="76">
        <v>12</v>
      </c>
    </row>
    <row r="372" spans="1:19" x14ac:dyDescent="0.25">
      <c r="A372" s="76" t="s">
        <v>11</v>
      </c>
      <c r="B372" s="76" t="s">
        <v>29</v>
      </c>
      <c r="C372" s="76">
        <v>11358</v>
      </c>
      <c r="D372" s="76" t="s">
        <v>113</v>
      </c>
      <c r="E372" s="76" t="s">
        <v>15</v>
      </c>
      <c r="F372" s="76">
        <v>133</v>
      </c>
      <c r="G372" s="76">
        <v>127</v>
      </c>
      <c r="H372" s="76">
        <v>0</v>
      </c>
      <c r="I372" s="76">
        <v>1</v>
      </c>
      <c r="J372" s="76">
        <v>1</v>
      </c>
      <c r="K372" s="76">
        <v>2</v>
      </c>
      <c r="L372" s="76">
        <v>2</v>
      </c>
      <c r="M372" s="76">
        <v>1</v>
      </c>
      <c r="N372" s="76">
        <v>1</v>
      </c>
      <c r="O372" s="76">
        <v>0</v>
      </c>
      <c r="P372" s="76">
        <v>1</v>
      </c>
      <c r="Q372" s="76">
        <v>0</v>
      </c>
      <c r="R372" s="76">
        <v>1</v>
      </c>
      <c r="S372" s="76">
        <v>10</v>
      </c>
    </row>
    <row r="373" spans="1:19" x14ac:dyDescent="0.25">
      <c r="A373" s="76" t="s">
        <v>11</v>
      </c>
      <c r="B373" s="76" t="s">
        <v>29</v>
      </c>
      <c r="C373" s="76">
        <v>11358</v>
      </c>
      <c r="D373" s="76" t="s">
        <v>113</v>
      </c>
      <c r="E373" s="76" t="s">
        <v>15</v>
      </c>
      <c r="F373" s="76">
        <v>133</v>
      </c>
      <c r="G373" s="76">
        <v>127</v>
      </c>
      <c r="H373" s="76">
        <v>0</v>
      </c>
      <c r="I373" s="76">
        <v>2</v>
      </c>
      <c r="J373" s="76">
        <v>1</v>
      </c>
      <c r="K373" s="76">
        <v>2</v>
      </c>
      <c r="L373" s="76">
        <v>1</v>
      </c>
      <c r="M373" s="76">
        <v>0</v>
      </c>
      <c r="N373" s="76">
        <v>0</v>
      </c>
      <c r="O373" s="76">
        <v>2</v>
      </c>
      <c r="P373" s="76">
        <v>2</v>
      </c>
      <c r="Q373" s="76">
        <v>1</v>
      </c>
      <c r="R373" s="76">
        <v>1</v>
      </c>
      <c r="S373" s="76">
        <v>12</v>
      </c>
    </row>
    <row r="374" spans="1:19" x14ac:dyDescent="0.25">
      <c r="A374" s="76" t="s">
        <v>11</v>
      </c>
      <c r="B374" s="76" t="s">
        <v>29</v>
      </c>
      <c r="C374" s="76">
        <v>11358</v>
      </c>
      <c r="D374" s="76" t="s">
        <v>113</v>
      </c>
      <c r="E374" s="76" t="s">
        <v>15</v>
      </c>
      <c r="F374" s="76">
        <v>133</v>
      </c>
      <c r="G374" s="76">
        <v>127</v>
      </c>
      <c r="H374" s="76">
        <v>2</v>
      </c>
      <c r="I374" s="76">
        <v>2</v>
      </c>
      <c r="J374" s="76">
        <v>1</v>
      </c>
      <c r="K374" s="76">
        <v>2</v>
      </c>
      <c r="L374" s="76">
        <v>1</v>
      </c>
      <c r="M374" s="76">
        <v>1</v>
      </c>
      <c r="N374" s="76">
        <v>1</v>
      </c>
      <c r="O374" s="76">
        <v>0</v>
      </c>
      <c r="P374" s="76">
        <v>1</v>
      </c>
      <c r="Q374" s="76">
        <v>2</v>
      </c>
      <c r="R374" s="76">
        <v>1</v>
      </c>
      <c r="S374" s="76">
        <v>14</v>
      </c>
    </row>
    <row r="375" spans="1:19" x14ac:dyDescent="0.25">
      <c r="A375" s="76" t="s">
        <v>11</v>
      </c>
      <c r="B375" s="76" t="s">
        <v>29</v>
      </c>
      <c r="C375" s="76">
        <v>11358</v>
      </c>
      <c r="D375" s="76" t="s">
        <v>113</v>
      </c>
      <c r="E375" s="76" t="s">
        <v>15</v>
      </c>
      <c r="F375" s="76">
        <v>133</v>
      </c>
      <c r="G375" s="76">
        <v>127</v>
      </c>
      <c r="H375" s="76">
        <v>2</v>
      </c>
      <c r="I375" s="76">
        <v>1</v>
      </c>
      <c r="J375" s="76">
        <v>1</v>
      </c>
      <c r="K375" s="76">
        <v>2</v>
      </c>
      <c r="L375" s="76">
        <v>2</v>
      </c>
      <c r="M375" s="76">
        <v>0</v>
      </c>
      <c r="N375" s="76">
        <v>1</v>
      </c>
      <c r="O375" s="76">
        <v>2</v>
      </c>
      <c r="P375" s="76">
        <v>2</v>
      </c>
      <c r="Q375" s="76">
        <v>2</v>
      </c>
      <c r="R375" s="76">
        <v>2</v>
      </c>
      <c r="S375" s="76">
        <v>17</v>
      </c>
    </row>
    <row r="376" spans="1:19" x14ac:dyDescent="0.25">
      <c r="A376" s="76" t="s">
        <v>11</v>
      </c>
      <c r="B376" s="76" t="s">
        <v>29</v>
      </c>
      <c r="C376" s="76">
        <v>11358</v>
      </c>
      <c r="D376" s="76" t="s">
        <v>113</v>
      </c>
      <c r="E376" s="76" t="s">
        <v>15</v>
      </c>
      <c r="F376" s="76">
        <v>133</v>
      </c>
      <c r="G376" s="76">
        <v>127</v>
      </c>
      <c r="H376" s="76">
        <v>0</v>
      </c>
      <c r="I376" s="76">
        <v>1</v>
      </c>
      <c r="J376" s="76">
        <v>0</v>
      </c>
      <c r="K376" s="76">
        <v>2</v>
      </c>
      <c r="L376" s="76">
        <v>1</v>
      </c>
      <c r="M376" s="76">
        <v>0</v>
      </c>
      <c r="N376" s="76">
        <v>0</v>
      </c>
      <c r="O376" s="76">
        <v>1</v>
      </c>
      <c r="P376" s="76">
        <v>1</v>
      </c>
      <c r="Q376" s="76">
        <v>2</v>
      </c>
      <c r="R376" s="76">
        <v>1</v>
      </c>
      <c r="S376" s="76">
        <v>9</v>
      </c>
    </row>
    <row r="377" spans="1:19" x14ac:dyDescent="0.25">
      <c r="A377" s="76" t="s">
        <v>11</v>
      </c>
      <c r="B377" s="76" t="s">
        <v>29</v>
      </c>
      <c r="C377" s="76">
        <v>11358</v>
      </c>
      <c r="D377" s="76" t="s">
        <v>113</v>
      </c>
      <c r="E377" s="76" t="s">
        <v>15</v>
      </c>
      <c r="F377" s="76">
        <v>133</v>
      </c>
      <c r="G377" s="76">
        <v>127</v>
      </c>
      <c r="H377" s="76">
        <v>0</v>
      </c>
      <c r="I377" s="76">
        <v>2</v>
      </c>
      <c r="J377" s="76">
        <v>1</v>
      </c>
      <c r="K377" s="76">
        <v>2</v>
      </c>
      <c r="L377" s="76">
        <v>2</v>
      </c>
      <c r="M377" s="76">
        <v>1</v>
      </c>
      <c r="N377" s="76">
        <v>0</v>
      </c>
      <c r="O377" s="76">
        <v>2</v>
      </c>
      <c r="P377" s="76">
        <v>2</v>
      </c>
      <c r="Q377" s="76">
        <v>2</v>
      </c>
      <c r="R377" s="76">
        <v>1</v>
      </c>
      <c r="S377" s="76">
        <v>15</v>
      </c>
    </row>
    <row r="378" spans="1:19" x14ac:dyDescent="0.25">
      <c r="A378" s="76" t="s">
        <v>11</v>
      </c>
      <c r="B378" s="76" t="s">
        <v>29</v>
      </c>
      <c r="C378" s="76">
        <v>11358</v>
      </c>
      <c r="D378" s="76" t="s">
        <v>113</v>
      </c>
      <c r="E378" s="76" t="s">
        <v>15</v>
      </c>
      <c r="F378" s="76">
        <v>133</v>
      </c>
      <c r="G378" s="76">
        <v>127</v>
      </c>
      <c r="H378" s="76">
        <v>0</v>
      </c>
      <c r="I378" s="76">
        <v>2</v>
      </c>
      <c r="J378" s="76">
        <v>1</v>
      </c>
      <c r="K378" s="76">
        <v>2</v>
      </c>
      <c r="L378" s="76">
        <v>2</v>
      </c>
      <c r="M378" s="76">
        <v>1</v>
      </c>
      <c r="N378" s="76">
        <v>0</v>
      </c>
      <c r="O378" s="76">
        <v>2</v>
      </c>
      <c r="P378" s="76">
        <v>1</v>
      </c>
      <c r="Q378" s="76">
        <v>0</v>
      </c>
      <c r="R378" s="76">
        <v>0</v>
      </c>
      <c r="S378" s="76">
        <v>11</v>
      </c>
    </row>
    <row r="379" spans="1:19" x14ac:dyDescent="0.25">
      <c r="A379" s="76" t="s">
        <v>11</v>
      </c>
      <c r="B379" s="76" t="s">
        <v>29</v>
      </c>
      <c r="C379" s="76">
        <v>11358</v>
      </c>
      <c r="D379" s="76" t="s">
        <v>113</v>
      </c>
      <c r="E379" s="76" t="s">
        <v>15</v>
      </c>
      <c r="F379" s="76">
        <v>133</v>
      </c>
      <c r="G379" s="76">
        <v>127</v>
      </c>
      <c r="H379" s="76">
        <v>0</v>
      </c>
      <c r="I379" s="76">
        <v>1</v>
      </c>
      <c r="J379" s="76">
        <v>1</v>
      </c>
      <c r="K379" s="76">
        <v>2</v>
      </c>
      <c r="L379" s="76">
        <v>1</v>
      </c>
      <c r="M379" s="76">
        <v>1</v>
      </c>
      <c r="N379" s="76">
        <v>1</v>
      </c>
      <c r="O379" s="76">
        <v>2</v>
      </c>
      <c r="P379" s="76">
        <v>2</v>
      </c>
      <c r="Q379" s="76">
        <v>0</v>
      </c>
      <c r="R379" s="76">
        <v>1</v>
      </c>
      <c r="S379" s="76">
        <v>12</v>
      </c>
    </row>
    <row r="380" spans="1:19" x14ac:dyDescent="0.25">
      <c r="A380" s="76" t="s">
        <v>11</v>
      </c>
      <c r="B380" s="76" t="s">
        <v>29</v>
      </c>
      <c r="C380" s="76">
        <v>11358</v>
      </c>
      <c r="D380" s="76" t="s">
        <v>113</v>
      </c>
      <c r="E380" s="76" t="s">
        <v>15</v>
      </c>
      <c r="F380" s="76">
        <v>133</v>
      </c>
      <c r="G380" s="76">
        <v>127</v>
      </c>
      <c r="H380" s="76">
        <v>2</v>
      </c>
      <c r="I380" s="76">
        <v>2</v>
      </c>
      <c r="J380" s="76">
        <v>1</v>
      </c>
      <c r="K380" s="76">
        <v>2</v>
      </c>
      <c r="L380" s="76">
        <v>1</v>
      </c>
      <c r="M380" s="76">
        <v>1</v>
      </c>
      <c r="N380" s="76">
        <v>1</v>
      </c>
      <c r="O380" s="76">
        <v>0</v>
      </c>
      <c r="P380" s="76">
        <v>1</v>
      </c>
      <c r="Q380" s="76">
        <v>2</v>
      </c>
      <c r="R380" s="76">
        <v>1</v>
      </c>
      <c r="S380" s="76">
        <v>14</v>
      </c>
    </row>
    <row r="381" spans="1:19" x14ac:dyDescent="0.25">
      <c r="A381" s="76" t="s">
        <v>11</v>
      </c>
      <c r="B381" s="76" t="s">
        <v>29</v>
      </c>
      <c r="C381" s="76">
        <v>11358</v>
      </c>
      <c r="D381" s="76" t="s">
        <v>113</v>
      </c>
      <c r="E381" s="76" t="s">
        <v>16</v>
      </c>
      <c r="F381" s="76">
        <v>133</v>
      </c>
      <c r="G381" s="76">
        <v>127</v>
      </c>
      <c r="H381" s="76">
        <v>1</v>
      </c>
      <c r="I381" s="76">
        <v>1</v>
      </c>
      <c r="J381" s="76">
        <v>1</v>
      </c>
      <c r="K381" s="76">
        <v>2</v>
      </c>
      <c r="L381" s="76">
        <v>1</v>
      </c>
      <c r="M381" s="76">
        <v>1</v>
      </c>
      <c r="N381" s="76">
        <v>1</v>
      </c>
      <c r="O381" s="76">
        <v>1</v>
      </c>
      <c r="P381" s="76">
        <v>2</v>
      </c>
      <c r="Q381" s="76">
        <v>1</v>
      </c>
      <c r="R381" s="76">
        <v>2</v>
      </c>
      <c r="S381" s="76">
        <v>14</v>
      </c>
    </row>
    <row r="382" spans="1:19" x14ac:dyDescent="0.25">
      <c r="A382" s="76" t="s">
        <v>11</v>
      </c>
      <c r="B382" s="76" t="s">
        <v>29</v>
      </c>
      <c r="C382" s="76">
        <v>11358</v>
      </c>
      <c r="D382" s="76" t="s">
        <v>113</v>
      </c>
      <c r="E382" s="76" t="s">
        <v>16</v>
      </c>
      <c r="F382" s="76">
        <v>133</v>
      </c>
      <c r="G382" s="76">
        <v>127</v>
      </c>
      <c r="H382" s="76">
        <v>2</v>
      </c>
      <c r="I382" s="76">
        <v>1</v>
      </c>
      <c r="J382" s="76">
        <v>0</v>
      </c>
      <c r="K382" s="76">
        <v>2</v>
      </c>
      <c r="L382" s="76">
        <v>1</v>
      </c>
      <c r="M382" s="76">
        <v>0</v>
      </c>
      <c r="N382" s="76">
        <v>1</v>
      </c>
      <c r="O382" s="76">
        <v>2</v>
      </c>
      <c r="P382" s="76">
        <v>2</v>
      </c>
      <c r="Q382" s="76">
        <v>2</v>
      </c>
      <c r="R382" s="76">
        <v>2</v>
      </c>
      <c r="S382" s="76">
        <v>15</v>
      </c>
    </row>
    <row r="383" spans="1:19" x14ac:dyDescent="0.25">
      <c r="A383" s="76" t="s">
        <v>11</v>
      </c>
      <c r="B383" s="76" t="s">
        <v>29</v>
      </c>
      <c r="C383" s="76">
        <v>11358</v>
      </c>
      <c r="D383" s="76" t="s">
        <v>113</v>
      </c>
      <c r="E383" s="76" t="s">
        <v>16</v>
      </c>
      <c r="F383" s="76">
        <v>133</v>
      </c>
      <c r="G383" s="76">
        <v>127</v>
      </c>
      <c r="H383" s="76">
        <v>1</v>
      </c>
      <c r="I383" s="76">
        <v>1</v>
      </c>
      <c r="J383" s="76">
        <v>1</v>
      </c>
      <c r="K383" s="76">
        <v>2</v>
      </c>
      <c r="L383" s="76">
        <v>1</v>
      </c>
      <c r="M383" s="76">
        <v>0</v>
      </c>
      <c r="N383" s="76">
        <v>0</v>
      </c>
      <c r="O383" s="76">
        <v>2</v>
      </c>
      <c r="P383" s="76">
        <v>2</v>
      </c>
      <c r="Q383" s="76">
        <v>1</v>
      </c>
      <c r="R383" s="76">
        <v>2</v>
      </c>
      <c r="S383" s="76">
        <v>13</v>
      </c>
    </row>
    <row r="384" spans="1:19" x14ac:dyDescent="0.25">
      <c r="A384" s="76" t="s">
        <v>11</v>
      </c>
      <c r="B384" s="76" t="s">
        <v>29</v>
      </c>
      <c r="C384" s="76">
        <v>11358</v>
      </c>
      <c r="D384" s="76" t="s">
        <v>113</v>
      </c>
      <c r="E384" s="76" t="s">
        <v>16</v>
      </c>
      <c r="F384" s="76">
        <v>133</v>
      </c>
      <c r="G384" s="76">
        <v>127</v>
      </c>
      <c r="H384" s="76">
        <v>0</v>
      </c>
      <c r="I384" s="76">
        <v>2</v>
      </c>
      <c r="J384" s="76">
        <v>0</v>
      </c>
      <c r="K384" s="76">
        <v>2</v>
      </c>
      <c r="L384" s="76">
        <v>1</v>
      </c>
      <c r="M384" s="76">
        <v>1</v>
      </c>
      <c r="N384" s="76">
        <v>1</v>
      </c>
      <c r="O384" s="76">
        <v>1</v>
      </c>
      <c r="P384" s="76">
        <v>1</v>
      </c>
      <c r="Q384" s="76">
        <v>1</v>
      </c>
      <c r="R384" s="76">
        <v>2</v>
      </c>
      <c r="S384" s="76">
        <v>12</v>
      </c>
    </row>
    <row r="385" spans="1:19" x14ac:dyDescent="0.25">
      <c r="A385" s="76" t="s">
        <v>11</v>
      </c>
      <c r="B385" s="76" t="s">
        <v>29</v>
      </c>
      <c r="C385" s="76">
        <v>11358</v>
      </c>
      <c r="D385" s="76" t="s">
        <v>113</v>
      </c>
      <c r="E385" s="76" t="s">
        <v>16</v>
      </c>
      <c r="F385" s="76">
        <v>133</v>
      </c>
      <c r="G385" s="76">
        <v>127</v>
      </c>
      <c r="H385" s="76">
        <v>0</v>
      </c>
      <c r="I385" s="76">
        <v>0</v>
      </c>
      <c r="J385" s="76">
        <v>1</v>
      </c>
      <c r="K385" s="76">
        <v>2</v>
      </c>
      <c r="L385" s="76">
        <v>1</v>
      </c>
      <c r="M385" s="76">
        <v>0</v>
      </c>
      <c r="N385" s="76">
        <v>0</v>
      </c>
      <c r="O385" s="76">
        <v>1</v>
      </c>
      <c r="P385" s="76">
        <v>2</v>
      </c>
      <c r="Q385" s="76">
        <v>2</v>
      </c>
      <c r="R385" s="76">
        <v>2</v>
      </c>
      <c r="S385" s="76">
        <v>11</v>
      </c>
    </row>
    <row r="386" spans="1:19" x14ac:dyDescent="0.25">
      <c r="A386" s="76" t="s">
        <v>11</v>
      </c>
      <c r="B386" s="76" t="s">
        <v>29</v>
      </c>
      <c r="C386" s="76">
        <v>11358</v>
      </c>
      <c r="D386" s="76" t="s">
        <v>113</v>
      </c>
      <c r="E386" s="76" t="s">
        <v>16</v>
      </c>
      <c r="F386" s="76">
        <v>133</v>
      </c>
      <c r="G386" s="76">
        <v>127</v>
      </c>
      <c r="H386" s="76">
        <v>0</v>
      </c>
      <c r="I386" s="76">
        <v>1</v>
      </c>
      <c r="J386" s="76">
        <v>1</v>
      </c>
      <c r="K386" s="76">
        <v>2</v>
      </c>
      <c r="L386" s="76">
        <v>2</v>
      </c>
      <c r="M386" s="76">
        <v>1</v>
      </c>
      <c r="N386" s="76">
        <v>1</v>
      </c>
      <c r="O386" s="76">
        <v>1</v>
      </c>
      <c r="P386" s="76">
        <v>0</v>
      </c>
      <c r="Q386" s="76">
        <v>2</v>
      </c>
      <c r="R386" s="76">
        <v>2</v>
      </c>
      <c r="S386" s="76">
        <v>13</v>
      </c>
    </row>
    <row r="387" spans="1:19" x14ac:dyDescent="0.25">
      <c r="A387" s="76" t="s">
        <v>11</v>
      </c>
      <c r="B387" s="76" t="s">
        <v>29</v>
      </c>
      <c r="C387" s="76">
        <v>11358</v>
      </c>
      <c r="D387" s="76" t="s">
        <v>113</v>
      </c>
      <c r="E387" s="76" t="s">
        <v>16</v>
      </c>
      <c r="F387" s="76">
        <v>133</v>
      </c>
      <c r="G387" s="76">
        <v>127</v>
      </c>
      <c r="H387" s="76">
        <v>2</v>
      </c>
      <c r="I387" s="76">
        <v>2</v>
      </c>
      <c r="J387" s="76">
        <v>1</v>
      </c>
      <c r="K387" s="76">
        <v>2</v>
      </c>
      <c r="L387" s="76">
        <v>1</v>
      </c>
      <c r="M387" s="76">
        <v>1</v>
      </c>
      <c r="N387" s="76">
        <v>0</v>
      </c>
      <c r="O387" s="76">
        <v>1</v>
      </c>
      <c r="P387" s="76">
        <v>2</v>
      </c>
      <c r="Q387" s="76">
        <v>2</v>
      </c>
      <c r="R387" s="76">
        <v>2</v>
      </c>
      <c r="S387" s="76">
        <v>16</v>
      </c>
    </row>
    <row r="388" spans="1:19" x14ac:dyDescent="0.25">
      <c r="A388" s="76" t="s">
        <v>11</v>
      </c>
      <c r="B388" s="76" t="s">
        <v>29</v>
      </c>
      <c r="C388" s="76">
        <v>11358</v>
      </c>
      <c r="D388" s="76" t="s">
        <v>113</v>
      </c>
      <c r="E388" s="76" t="s">
        <v>16</v>
      </c>
      <c r="F388" s="76">
        <v>133</v>
      </c>
      <c r="G388" s="76">
        <v>127</v>
      </c>
      <c r="H388" s="76">
        <v>2</v>
      </c>
      <c r="I388" s="76">
        <v>2</v>
      </c>
      <c r="J388" s="76">
        <v>1</v>
      </c>
      <c r="K388" s="76">
        <v>2</v>
      </c>
      <c r="L388" s="76">
        <v>1</v>
      </c>
      <c r="M388" s="76">
        <v>1</v>
      </c>
      <c r="N388" s="76">
        <v>1</v>
      </c>
      <c r="O388" s="76">
        <v>2</v>
      </c>
      <c r="P388" s="76">
        <v>2</v>
      </c>
      <c r="Q388" s="76">
        <v>2</v>
      </c>
      <c r="R388" s="76">
        <v>2</v>
      </c>
      <c r="S388" s="76">
        <v>18</v>
      </c>
    </row>
    <row r="389" spans="1:19" x14ac:dyDescent="0.25">
      <c r="A389" s="76" t="s">
        <v>11</v>
      </c>
      <c r="B389" s="76" t="s">
        <v>29</v>
      </c>
      <c r="C389" s="76">
        <v>11358</v>
      </c>
      <c r="D389" s="76" t="s">
        <v>113</v>
      </c>
      <c r="E389" s="76" t="s">
        <v>16</v>
      </c>
      <c r="F389" s="76">
        <v>133</v>
      </c>
      <c r="G389" s="76">
        <v>127</v>
      </c>
      <c r="H389" s="76">
        <v>0</v>
      </c>
      <c r="I389" s="76">
        <v>0</v>
      </c>
      <c r="J389" s="76">
        <v>1</v>
      </c>
      <c r="K389" s="76">
        <v>2</v>
      </c>
      <c r="L389" s="76">
        <v>2</v>
      </c>
      <c r="M389" s="76">
        <v>1</v>
      </c>
      <c r="N389" s="76">
        <v>1</v>
      </c>
      <c r="O389" s="76">
        <v>1</v>
      </c>
      <c r="P389" s="76">
        <v>1</v>
      </c>
      <c r="Q389" s="76">
        <v>2</v>
      </c>
      <c r="R389" s="76">
        <v>2</v>
      </c>
      <c r="S389" s="76">
        <v>13</v>
      </c>
    </row>
    <row r="390" spans="1:19" x14ac:dyDescent="0.25">
      <c r="A390" s="76" t="s">
        <v>11</v>
      </c>
      <c r="B390" s="76" t="s">
        <v>29</v>
      </c>
      <c r="C390" s="76">
        <v>11358</v>
      </c>
      <c r="D390" s="76" t="s">
        <v>113</v>
      </c>
      <c r="E390" s="76" t="s">
        <v>16</v>
      </c>
      <c r="F390" s="76">
        <v>133</v>
      </c>
      <c r="G390" s="76">
        <v>127</v>
      </c>
      <c r="H390" s="76">
        <v>0</v>
      </c>
      <c r="I390" s="76">
        <v>1</v>
      </c>
      <c r="J390" s="76">
        <v>0</v>
      </c>
      <c r="K390" s="76">
        <v>1</v>
      </c>
      <c r="L390" s="76">
        <v>1</v>
      </c>
      <c r="M390" s="76">
        <v>1</v>
      </c>
      <c r="N390" s="76">
        <v>0</v>
      </c>
      <c r="O390" s="76">
        <v>0</v>
      </c>
      <c r="P390" s="76">
        <v>2</v>
      </c>
      <c r="Q390" s="76">
        <v>2</v>
      </c>
      <c r="R390" s="76">
        <v>2</v>
      </c>
      <c r="S390" s="76">
        <v>10</v>
      </c>
    </row>
    <row r="391" spans="1:19" x14ac:dyDescent="0.25">
      <c r="A391" s="76" t="s">
        <v>11</v>
      </c>
      <c r="B391" s="76" t="s">
        <v>29</v>
      </c>
      <c r="C391" s="76">
        <v>11358</v>
      </c>
      <c r="D391" s="76" t="s">
        <v>113</v>
      </c>
      <c r="E391" s="76" t="s">
        <v>16</v>
      </c>
      <c r="F391" s="76">
        <v>133</v>
      </c>
      <c r="G391" s="76">
        <v>127</v>
      </c>
      <c r="H391" s="76">
        <v>0</v>
      </c>
      <c r="I391" s="76">
        <v>0</v>
      </c>
      <c r="J391" s="76">
        <v>1</v>
      </c>
      <c r="K391" s="76">
        <v>1</v>
      </c>
      <c r="L391" s="76">
        <v>1</v>
      </c>
      <c r="M391" s="76">
        <v>0</v>
      </c>
      <c r="N391" s="76">
        <v>1</v>
      </c>
      <c r="O391" s="76">
        <v>2</v>
      </c>
      <c r="P391" s="76">
        <v>1</v>
      </c>
      <c r="Q391" s="76">
        <v>1</v>
      </c>
      <c r="R391" s="76">
        <v>2</v>
      </c>
      <c r="S391" s="76">
        <v>10</v>
      </c>
    </row>
    <row r="392" spans="1:19" x14ac:dyDescent="0.25">
      <c r="A392" s="76" t="s">
        <v>11</v>
      </c>
      <c r="B392" s="76" t="s">
        <v>29</v>
      </c>
      <c r="C392" s="76">
        <v>11358</v>
      </c>
      <c r="D392" s="76" t="s">
        <v>113</v>
      </c>
      <c r="E392" s="76" t="s">
        <v>16</v>
      </c>
      <c r="F392" s="76">
        <v>133</v>
      </c>
      <c r="G392" s="76">
        <v>127</v>
      </c>
      <c r="H392" s="76">
        <v>0</v>
      </c>
      <c r="I392" s="76">
        <v>0</v>
      </c>
      <c r="J392" s="76">
        <v>0</v>
      </c>
      <c r="K392" s="76">
        <v>2</v>
      </c>
      <c r="L392" s="76">
        <v>2</v>
      </c>
      <c r="M392" s="76">
        <v>0</v>
      </c>
      <c r="N392" s="76">
        <v>0</v>
      </c>
      <c r="O392" s="76">
        <v>1</v>
      </c>
      <c r="P392" s="76">
        <v>1</v>
      </c>
      <c r="Q392" s="76">
        <v>0</v>
      </c>
      <c r="R392" s="76">
        <v>1</v>
      </c>
      <c r="S392" s="76">
        <v>7</v>
      </c>
    </row>
    <row r="393" spans="1:19" x14ac:dyDescent="0.25">
      <c r="A393" s="76" t="s">
        <v>11</v>
      </c>
      <c r="B393" s="76" t="s">
        <v>29</v>
      </c>
      <c r="C393" s="76">
        <v>11358</v>
      </c>
      <c r="D393" s="76" t="s">
        <v>113</v>
      </c>
      <c r="E393" s="76" t="s">
        <v>16</v>
      </c>
      <c r="F393" s="76">
        <v>133</v>
      </c>
      <c r="G393" s="76">
        <v>127</v>
      </c>
      <c r="H393" s="76">
        <v>0</v>
      </c>
      <c r="I393" s="76">
        <v>1</v>
      </c>
      <c r="J393" s="76">
        <v>1</v>
      </c>
      <c r="K393" s="76">
        <v>2</v>
      </c>
      <c r="L393" s="76">
        <v>0</v>
      </c>
      <c r="M393" s="76">
        <v>0</v>
      </c>
      <c r="N393" s="76">
        <v>1</v>
      </c>
      <c r="O393" s="76">
        <v>0</v>
      </c>
      <c r="P393" s="76">
        <v>0</v>
      </c>
      <c r="Q393" s="76">
        <v>1</v>
      </c>
      <c r="R393" s="76">
        <v>1</v>
      </c>
      <c r="S393" s="76">
        <v>7</v>
      </c>
    </row>
    <row r="394" spans="1:19" x14ac:dyDescent="0.25">
      <c r="A394" s="76" t="s">
        <v>11</v>
      </c>
      <c r="B394" s="76" t="s">
        <v>29</v>
      </c>
      <c r="C394" s="76">
        <v>11358</v>
      </c>
      <c r="D394" s="76" t="s">
        <v>113</v>
      </c>
      <c r="E394" s="76" t="s">
        <v>16</v>
      </c>
      <c r="F394" s="76">
        <v>133</v>
      </c>
      <c r="G394" s="76">
        <v>127</v>
      </c>
      <c r="H394" s="76">
        <v>1</v>
      </c>
      <c r="I394" s="76">
        <v>1</v>
      </c>
      <c r="J394" s="76">
        <v>0</v>
      </c>
      <c r="K394" s="76">
        <v>2</v>
      </c>
      <c r="L394" s="76">
        <v>1</v>
      </c>
      <c r="M394" s="76">
        <v>0</v>
      </c>
      <c r="N394" s="76">
        <v>1</v>
      </c>
      <c r="O394" s="76">
        <v>2</v>
      </c>
      <c r="P394" s="76">
        <v>1</v>
      </c>
      <c r="Q394" s="76">
        <v>2</v>
      </c>
      <c r="R394" s="76">
        <v>2</v>
      </c>
      <c r="S394" s="76">
        <v>13</v>
      </c>
    </row>
    <row r="395" spans="1:19" x14ac:dyDescent="0.25">
      <c r="A395" s="76" t="s">
        <v>11</v>
      </c>
      <c r="B395" s="76" t="s">
        <v>29</v>
      </c>
      <c r="C395" s="76">
        <v>11358</v>
      </c>
      <c r="D395" s="76" t="s">
        <v>113</v>
      </c>
      <c r="E395" s="76" t="s">
        <v>16</v>
      </c>
      <c r="F395" s="76">
        <v>133</v>
      </c>
      <c r="G395" s="76">
        <v>127</v>
      </c>
      <c r="H395" s="76">
        <v>2</v>
      </c>
      <c r="I395" s="76">
        <v>2</v>
      </c>
      <c r="J395" s="76">
        <v>1</v>
      </c>
      <c r="K395" s="76">
        <v>2</v>
      </c>
      <c r="L395" s="76">
        <v>1</v>
      </c>
      <c r="M395" s="76">
        <v>1</v>
      </c>
      <c r="N395" s="76">
        <v>0</v>
      </c>
      <c r="O395" s="76">
        <v>2</v>
      </c>
      <c r="P395" s="76">
        <v>2</v>
      </c>
      <c r="Q395" s="76">
        <v>1</v>
      </c>
      <c r="R395" s="76">
        <v>2</v>
      </c>
      <c r="S395" s="76">
        <v>16</v>
      </c>
    </row>
    <row r="396" spans="1:19" x14ac:dyDescent="0.25">
      <c r="A396" s="76" t="s">
        <v>11</v>
      </c>
      <c r="B396" s="76" t="s">
        <v>29</v>
      </c>
      <c r="C396" s="76">
        <v>11358</v>
      </c>
      <c r="D396" s="76" t="s">
        <v>113</v>
      </c>
      <c r="E396" s="76" t="s">
        <v>16</v>
      </c>
      <c r="F396" s="76">
        <v>133</v>
      </c>
      <c r="G396" s="76">
        <v>127</v>
      </c>
      <c r="H396" s="76">
        <v>0</v>
      </c>
      <c r="I396" s="76">
        <v>0</v>
      </c>
      <c r="J396" s="76">
        <v>1</v>
      </c>
      <c r="K396" s="76">
        <v>2</v>
      </c>
      <c r="L396" s="76">
        <v>1</v>
      </c>
      <c r="M396" s="76">
        <v>0</v>
      </c>
      <c r="N396" s="76">
        <v>1</v>
      </c>
      <c r="O396" s="76">
        <v>0</v>
      </c>
      <c r="P396" s="76">
        <v>0</v>
      </c>
      <c r="Q396" s="76">
        <v>1</v>
      </c>
      <c r="R396" s="76">
        <v>1</v>
      </c>
      <c r="S396" s="76">
        <v>7</v>
      </c>
    </row>
    <row r="397" spans="1:19" x14ac:dyDescent="0.25">
      <c r="A397" s="76" t="s">
        <v>11</v>
      </c>
      <c r="B397" s="76" t="s">
        <v>29</v>
      </c>
      <c r="C397" s="76">
        <v>11358</v>
      </c>
      <c r="D397" s="76" t="s">
        <v>113</v>
      </c>
      <c r="E397" s="76" t="s">
        <v>16</v>
      </c>
      <c r="F397" s="76">
        <v>133</v>
      </c>
      <c r="G397" s="76">
        <v>127</v>
      </c>
      <c r="H397" s="76">
        <v>0</v>
      </c>
      <c r="I397" s="76">
        <v>1</v>
      </c>
      <c r="J397" s="76">
        <v>0</v>
      </c>
      <c r="K397" s="76">
        <v>2</v>
      </c>
      <c r="L397" s="76">
        <v>1</v>
      </c>
      <c r="M397" s="76">
        <v>1</v>
      </c>
      <c r="N397" s="76">
        <v>0</v>
      </c>
      <c r="O397" s="76">
        <v>1</v>
      </c>
      <c r="P397" s="76">
        <v>1</v>
      </c>
      <c r="Q397" s="76">
        <v>0</v>
      </c>
      <c r="R397" s="76">
        <v>2</v>
      </c>
      <c r="S397" s="76">
        <v>9</v>
      </c>
    </row>
    <row r="398" spans="1:19" x14ac:dyDescent="0.25">
      <c r="A398" s="76" t="s">
        <v>11</v>
      </c>
      <c r="B398" s="76" t="s">
        <v>29</v>
      </c>
      <c r="C398" s="76">
        <v>11358</v>
      </c>
      <c r="D398" s="76" t="s">
        <v>113</v>
      </c>
      <c r="E398" s="76" t="s">
        <v>16</v>
      </c>
      <c r="F398" s="76">
        <v>133</v>
      </c>
      <c r="G398" s="76">
        <v>127</v>
      </c>
      <c r="H398" s="76">
        <v>0</v>
      </c>
      <c r="I398" s="76">
        <v>0</v>
      </c>
      <c r="J398" s="76">
        <v>1</v>
      </c>
      <c r="K398" s="76">
        <v>2</v>
      </c>
      <c r="L398" s="76">
        <v>1</v>
      </c>
      <c r="M398" s="76">
        <v>1</v>
      </c>
      <c r="N398" s="76">
        <v>0</v>
      </c>
      <c r="O398" s="76">
        <v>1</v>
      </c>
      <c r="P398" s="76">
        <v>1</v>
      </c>
      <c r="Q398" s="76">
        <v>2</v>
      </c>
      <c r="R398" s="76">
        <v>2</v>
      </c>
      <c r="S398" s="76">
        <v>11</v>
      </c>
    </row>
    <row r="399" spans="1:19" x14ac:dyDescent="0.25">
      <c r="A399" s="76" t="s">
        <v>11</v>
      </c>
      <c r="B399" s="76" t="s">
        <v>29</v>
      </c>
      <c r="C399" s="76">
        <v>11358</v>
      </c>
      <c r="D399" s="76" t="s">
        <v>113</v>
      </c>
      <c r="E399" s="76" t="s">
        <v>16</v>
      </c>
      <c r="F399" s="76">
        <v>133</v>
      </c>
      <c r="G399" s="76">
        <v>127</v>
      </c>
      <c r="H399" s="76">
        <v>0</v>
      </c>
      <c r="I399" s="76">
        <v>2</v>
      </c>
      <c r="J399" s="76">
        <v>0</v>
      </c>
      <c r="K399" s="76">
        <v>2</v>
      </c>
      <c r="L399" s="76">
        <v>1</v>
      </c>
      <c r="M399" s="76">
        <v>1</v>
      </c>
      <c r="N399" s="76">
        <v>0</v>
      </c>
      <c r="O399" s="76">
        <v>1</v>
      </c>
      <c r="P399" s="76">
        <v>2</v>
      </c>
      <c r="Q399" s="76">
        <v>1</v>
      </c>
      <c r="R399" s="76">
        <v>2</v>
      </c>
      <c r="S399" s="76">
        <v>12</v>
      </c>
    </row>
    <row r="400" spans="1:19" x14ac:dyDescent="0.25">
      <c r="A400" s="76" t="s">
        <v>11</v>
      </c>
      <c r="B400" s="76" t="s">
        <v>29</v>
      </c>
      <c r="C400" s="76">
        <v>11358</v>
      </c>
      <c r="D400" s="76" t="s">
        <v>113</v>
      </c>
      <c r="E400" s="76" t="s">
        <v>28</v>
      </c>
      <c r="F400" s="76">
        <v>133</v>
      </c>
      <c r="G400" s="76">
        <v>127</v>
      </c>
      <c r="H400" s="76">
        <v>0</v>
      </c>
      <c r="I400" s="76">
        <v>0</v>
      </c>
      <c r="J400" s="76">
        <v>1</v>
      </c>
      <c r="K400" s="76">
        <v>2</v>
      </c>
      <c r="L400" s="76">
        <v>2</v>
      </c>
      <c r="M400" s="76">
        <v>1</v>
      </c>
      <c r="N400" s="76">
        <v>0</v>
      </c>
      <c r="O400" s="76">
        <v>0</v>
      </c>
      <c r="P400" s="76">
        <v>1</v>
      </c>
      <c r="Q400" s="76">
        <v>0</v>
      </c>
      <c r="R400" s="76">
        <v>1</v>
      </c>
      <c r="S400" s="76">
        <v>8</v>
      </c>
    </row>
    <row r="401" spans="1:19" x14ac:dyDescent="0.25">
      <c r="A401" s="76" t="s">
        <v>11</v>
      </c>
      <c r="B401" s="76" t="s">
        <v>29</v>
      </c>
      <c r="C401" s="76">
        <v>11358</v>
      </c>
      <c r="D401" s="76" t="s">
        <v>113</v>
      </c>
      <c r="E401" s="76" t="s">
        <v>28</v>
      </c>
      <c r="F401" s="76">
        <v>133</v>
      </c>
      <c r="G401" s="76">
        <v>127</v>
      </c>
      <c r="H401" s="76">
        <v>0</v>
      </c>
      <c r="I401" s="76">
        <v>0</v>
      </c>
      <c r="J401" s="76">
        <v>1</v>
      </c>
      <c r="K401" s="76">
        <v>2</v>
      </c>
      <c r="L401" s="76">
        <v>2</v>
      </c>
      <c r="M401" s="76">
        <v>1</v>
      </c>
      <c r="N401" s="76">
        <v>0</v>
      </c>
      <c r="O401" s="76">
        <v>0</v>
      </c>
      <c r="P401" s="76">
        <v>1</v>
      </c>
      <c r="Q401" s="76">
        <v>0</v>
      </c>
      <c r="R401" s="76">
        <v>1</v>
      </c>
      <c r="S401" s="76">
        <v>8</v>
      </c>
    </row>
    <row r="402" spans="1:19" x14ac:dyDescent="0.25">
      <c r="A402" s="76" t="s">
        <v>11</v>
      </c>
      <c r="B402" s="76" t="s">
        <v>29</v>
      </c>
      <c r="C402" s="76">
        <v>11358</v>
      </c>
      <c r="D402" s="76" t="s">
        <v>113</v>
      </c>
      <c r="E402" s="76" t="s">
        <v>28</v>
      </c>
      <c r="F402" s="76">
        <v>133</v>
      </c>
      <c r="G402" s="76">
        <v>127</v>
      </c>
      <c r="H402" s="76">
        <v>2</v>
      </c>
      <c r="I402" s="76">
        <v>1</v>
      </c>
      <c r="J402" s="76">
        <v>0</v>
      </c>
      <c r="K402" s="76">
        <v>2</v>
      </c>
      <c r="L402" s="76">
        <v>2</v>
      </c>
      <c r="M402" s="76">
        <v>1</v>
      </c>
      <c r="N402" s="76">
        <v>0</v>
      </c>
      <c r="O402" s="76">
        <v>2</v>
      </c>
      <c r="P402" s="76">
        <v>1</v>
      </c>
      <c r="Q402" s="76">
        <v>0</v>
      </c>
      <c r="R402" s="76">
        <v>1</v>
      </c>
      <c r="S402" s="76">
        <v>12</v>
      </c>
    </row>
    <row r="403" spans="1:19" x14ac:dyDescent="0.25">
      <c r="A403" s="76" t="s">
        <v>11</v>
      </c>
      <c r="B403" s="76" t="s">
        <v>29</v>
      </c>
      <c r="C403" s="76">
        <v>11358</v>
      </c>
      <c r="D403" s="76" t="s">
        <v>113</v>
      </c>
      <c r="E403" s="76" t="s">
        <v>28</v>
      </c>
      <c r="F403" s="76">
        <v>133</v>
      </c>
      <c r="G403" s="76">
        <v>127</v>
      </c>
      <c r="H403" s="76">
        <v>0</v>
      </c>
      <c r="I403" s="76">
        <v>0</v>
      </c>
      <c r="J403" s="76">
        <v>0</v>
      </c>
      <c r="K403" s="76">
        <v>2</v>
      </c>
      <c r="L403" s="76">
        <v>0</v>
      </c>
      <c r="M403" s="76">
        <v>0</v>
      </c>
      <c r="N403" s="76">
        <v>0</v>
      </c>
      <c r="O403" s="76">
        <v>1</v>
      </c>
      <c r="P403" s="76">
        <v>1</v>
      </c>
      <c r="Q403" s="76">
        <v>0</v>
      </c>
      <c r="R403" s="76">
        <v>0</v>
      </c>
      <c r="S403" s="76">
        <v>4</v>
      </c>
    </row>
    <row r="404" spans="1:19" x14ac:dyDescent="0.25">
      <c r="A404" s="76" t="s">
        <v>11</v>
      </c>
      <c r="B404" s="76" t="s">
        <v>29</v>
      </c>
      <c r="C404" s="76">
        <v>11358</v>
      </c>
      <c r="D404" s="76" t="s">
        <v>113</v>
      </c>
      <c r="E404" s="76" t="s">
        <v>28</v>
      </c>
      <c r="F404" s="76">
        <v>133</v>
      </c>
      <c r="G404" s="76">
        <v>127</v>
      </c>
      <c r="H404" s="76">
        <v>0</v>
      </c>
      <c r="I404" s="76">
        <v>2</v>
      </c>
      <c r="J404" s="76">
        <v>0</v>
      </c>
      <c r="K404" s="76">
        <v>2</v>
      </c>
      <c r="L404" s="76">
        <v>1</v>
      </c>
      <c r="M404" s="76">
        <v>0</v>
      </c>
      <c r="N404" s="76">
        <v>0</v>
      </c>
      <c r="O404" s="76">
        <v>2</v>
      </c>
      <c r="P404" s="76">
        <v>1</v>
      </c>
      <c r="Q404" s="76">
        <v>0</v>
      </c>
      <c r="R404" s="76">
        <v>2</v>
      </c>
      <c r="S404" s="76">
        <v>10</v>
      </c>
    </row>
    <row r="405" spans="1:19" x14ac:dyDescent="0.25">
      <c r="A405" s="76" t="s">
        <v>11</v>
      </c>
      <c r="B405" s="76" t="s">
        <v>29</v>
      </c>
      <c r="C405" s="76">
        <v>11358</v>
      </c>
      <c r="D405" s="76" t="s">
        <v>113</v>
      </c>
      <c r="E405" s="76" t="s">
        <v>28</v>
      </c>
      <c r="F405" s="76">
        <v>133</v>
      </c>
      <c r="G405" s="76">
        <v>127</v>
      </c>
      <c r="H405" s="76">
        <v>0</v>
      </c>
      <c r="I405" s="76">
        <v>0</v>
      </c>
      <c r="J405" s="76">
        <v>0</v>
      </c>
      <c r="K405" s="76">
        <v>2</v>
      </c>
      <c r="L405" s="76">
        <v>1</v>
      </c>
      <c r="M405" s="76">
        <v>1</v>
      </c>
      <c r="N405" s="76">
        <v>0</v>
      </c>
      <c r="O405" s="76">
        <v>1</v>
      </c>
      <c r="P405" s="76">
        <v>1</v>
      </c>
      <c r="Q405" s="76">
        <v>0</v>
      </c>
      <c r="R405" s="76">
        <v>1</v>
      </c>
      <c r="S405" s="76">
        <v>7</v>
      </c>
    </row>
    <row r="406" spans="1:19" x14ac:dyDescent="0.25">
      <c r="A406" s="76" t="s">
        <v>11</v>
      </c>
      <c r="B406" s="76" t="s">
        <v>29</v>
      </c>
      <c r="C406" s="76">
        <v>11358</v>
      </c>
      <c r="D406" s="76" t="s">
        <v>113</v>
      </c>
      <c r="E406" s="76" t="s">
        <v>28</v>
      </c>
      <c r="F406" s="76">
        <v>133</v>
      </c>
      <c r="G406" s="76">
        <v>127</v>
      </c>
      <c r="H406" s="76">
        <v>2</v>
      </c>
      <c r="I406" s="76">
        <v>2</v>
      </c>
      <c r="J406" s="76">
        <v>0</v>
      </c>
      <c r="K406" s="76">
        <v>2</v>
      </c>
      <c r="L406" s="76">
        <v>0</v>
      </c>
      <c r="M406" s="76">
        <v>0</v>
      </c>
      <c r="N406" s="76">
        <v>0</v>
      </c>
      <c r="O406" s="76">
        <v>2</v>
      </c>
      <c r="P406" s="76">
        <v>2</v>
      </c>
      <c r="Q406" s="76">
        <v>0</v>
      </c>
      <c r="R406" s="76">
        <v>1</v>
      </c>
      <c r="S406" s="76">
        <v>11</v>
      </c>
    </row>
    <row r="407" spans="1:19" x14ac:dyDescent="0.25">
      <c r="A407" s="76" t="s">
        <v>11</v>
      </c>
      <c r="B407" s="76" t="s">
        <v>29</v>
      </c>
      <c r="C407" s="76">
        <v>11358</v>
      </c>
      <c r="D407" s="76" t="s">
        <v>113</v>
      </c>
      <c r="E407" s="76" t="s">
        <v>28</v>
      </c>
      <c r="F407" s="76">
        <v>133</v>
      </c>
      <c r="G407" s="76">
        <v>127</v>
      </c>
      <c r="H407" s="76">
        <v>0</v>
      </c>
      <c r="I407" s="76">
        <v>1</v>
      </c>
      <c r="J407" s="76">
        <v>0</v>
      </c>
      <c r="K407" s="76">
        <v>2</v>
      </c>
      <c r="L407" s="76">
        <v>1</v>
      </c>
      <c r="M407" s="76">
        <v>0</v>
      </c>
      <c r="N407" s="76">
        <v>0</v>
      </c>
      <c r="O407" s="76">
        <v>1</v>
      </c>
      <c r="P407" s="76">
        <v>2</v>
      </c>
      <c r="Q407" s="76">
        <v>1</v>
      </c>
      <c r="R407" s="76">
        <v>1</v>
      </c>
      <c r="S407" s="76">
        <v>9</v>
      </c>
    </row>
    <row r="408" spans="1:19" x14ac:dyDescent="0.25">
      <c r="A408" s="76" t="s">
        <v>11</v>
      </c>
      <c r="B408" s="76" t="s">
        <v>29</v>
      </c>
      <c r="C408" s="76">
        <v>11358</v>
      </c>
      <c r="D408" s="76" t="s">
        <v>113</v>
      </c>
      <c r="E408" s="76" t="s">
        <v>28</v>
      </c>
      <c r="F408" s="76">
        <v>133</v>
      </c>
      <c r="G408" s="76">
        <v>127</v>
      </c>
      <c r="H408" s="76">
        <v>0</v>
      </c>
      <c r="I408" s="76">
        <v>1</v>
      </c>
      <c r="J408" s="76">
        <v>0</v>
      </c>
      <c r="K408" s="76">
        <v>2</v>
      </c>
      <c r="L408" s="76">
        <v>2</v>
      </c>
      <c r="M408" s="76">
        <v>0</v>
      </c>
      <c r="N408" s="76">
        <v>1</v>
      </c>
      <c r="O408" s="76">
        <v>2</v>
      </c>
      <c r="P408" s="76">
        <v>2</v>
      </c>
      <c r="Q408" s="76">
        <v>1</v>
      </c>
      <c r="R408" s="76">
        <v>1</v>
      </c>
      <c r="S408" s="76">
        <v>12</v>
      </c>
    </row>
    <row r="409" spans="1:19" x14ac:dyDescent="0.25">
      <c r="A409" s="76" t="s">
        <v>11</v>
      </c>
      <c r="B409" s="76" t="s">
        <v>29</v>
      </c>
      <c r="C409" s="76">
        <v>11358</v>
      </c>
      <c r="D409" s="76" t="s">
        <v>113</v>
      </c>
      <c r="E409" s="76" t="s">
        <v>28</v>
      </c>
      <c r="F409" s="76">
        <v>133</v>
      </c>
      <c r="G409" s="76">
        <v>127</v>
      </c>
      <c r="H409" s="76">
        <v>0</v>
      </c>
      <c r="I409" s="76">
        <v>1</v>
      </c>
      <c r="J409" s="76">
        <v>1</v>
      </c>
      <c r="K409" s="76">
        <v>2</v>
      </c>
      <c r="L409" s="76">
        <v>2</v>
      </c>
      <c r="M409" s="76">
        <v>1</v>
      </c>
      <c r="N409" s="76">
        <v>0</v>
      </c>
      <c r="O409" s="76">
        <v>1</v>
      </c>
      <c r="P409" s="76">
        <v>1</v>
      </c>
      <c r="Q409" s="76">
        <v>0</v>
      </c>
      <c r="R409" s="76">
        <v>1</v>
      </c>
      <c r="S409" s="76">
        <v>10</v>
      </c>
    </row>
    <row r="410" spans="1:19" x14ac:dyDescent="0.25">
      <c r="A410" s="76" t="s">
        <v>11</v>
      </c>
      <c r="B410" s="76" t="s">
        <v>29</v>
      </c>
      <c r="C410" s="76">
        <v>11358</v>
      </c>
      <c r="D410" s="76" t="s">
        <v>113</v>
      </c>
      <c r="E410" s="76" t="s">
        <v>28</v>
      </c>
      <c r="F410" s="76">
        <v>133</v>
      </c>
      <c r="G410" s="76">
        <v>127</v>
      </c>
      <c r="H410" s="76">
        <v>0</v>
      </c>
      <c r="I410" s="76">
        <v>0</v>
      </c>
      <c r="J410" s="76">
        <v>0</v>
      </c>
      <c r="K410" s="76">
        <v>2</v>
      </c>
      <c r="L410" s="76">
        <v>1</v>
      </c>
      <c r="M410" s="76">
        <v>0</v>
      </c>
      <c r="N410" s="76">
        <v>0</v>
      </c>
      <c r="O410" s="76">
        <v>2</v>
      </c>
      <c r="P410" s="76">
        <v>1</v>
      </c>
      <c r="Q410" s="76">
        <v>0</v>
      </c>
      <c r="R410" s="76">
        <v>1</v>
      </c>
      <c r="S410" s="76">
        <v>7</v>
      </c>
    </row>
    <row r="411" spans="1:19" x14ac:dyDescent="0.25">
      <c r="A411" s="76" t="s">
        <v>11</v>
      </c>
      <c r="B411" s="76" t="s">
        <v>29</v>
      </c>
      <c r="C411" s="76">
        <v>11358</v>
      </c>
      <c r="D411" s="76" t="s">
        <v>113</v>
      </c>
      <c r="E411" s="76" t="s">
        <v>28</v>
      </c>
      <c r="F411" s="76">
        <v>133</v>
      </c>
      <c r="G411" s="76">
        <v>127</v>
      </c>
      <c r="H411" s="76">
        <v>0</v>
      </c>
      <c r="I411" s="76">
        <v>0</v>
      </c>
      <c r="J411" s="76">
        <v>0</v>
      </c>
      <c r="K411" s="76">
        <v>2</v>
      </c>
      <c r="L411" s="76">
        <v>1</v>
      </c>
      <c r="M411" s="76">
        <v>0</v>
      </c>
      <c r="N411" s="76">
        <v>0</v>
      </c>
      <c r="O411" s="76">
        <v>2</v>
      </c>
      <c r="P411" s="76">
        <v>1</v>
      </c>
      <c r="Q411" s="76">
        <v>0</v>
      </c>
      <c r="R411" s="76">
        <v>1</v>
      </c>
      <c r="S411" s="76">
        <v>7</v>
      </c>
    </row>
    <row r="412" spans="1:19" x14ac:dyDescent="0.25">
      <c r="A412" s="76" t="s">
        <v>11</v>
      </c>
      <c r="B412" s="76" t="s">
        <v>29</v>
      </c>
      <c r="C412" s="76">
        <v>11358</v>
      </c>
      <c r="D412" s="76" t="s">
        <v>113</v>
      </c>
      <c r="E412" s="76" t="s">
        <v>28</v>
      </c>
      <c r="F412" s="76">
        <v>133</v>
      </c>
      <c r="G412" s="76">
        <v>127</v>
      </c>
      <c r="H412" s="76">
        <v>0</v>
      </c>
      <c r="I412" s="76">
        <v>2</v>
      </c>
      <c r="J412" s="76">
        <v>0</v>
      </c>
      <c r="K412" s="76">
        <v>2</v>
      </c>
      <c r="L412" s="76">
        <v>0</v>
      </c>
      <c r="M412" s="76">
        <v>0</v>
      </c>
      <c r="N412" s="76">
        <v>0</v>
      </c>
      <c r="O412" s="76">
        <v>1</v>
      </c>
      <c r="P412" s="76">
        <v>2</v>
      </c>
      <c r="Q412" s="76">
        <v>1</v>
      </c>
      <c r="R412" s="76">
        <v>1</v>
      </c>
      <c r="S412" s="76">
        <v>9</v>
      </c>
    </row>
    <row r="413" spans="1:19" x14ac:dyDescent="0.25">
      <c r="A413" s="76" t="s">
        <v>11</v>
      </c>
      <c r="B413" s="76" t="s">
        <v>29</v>
      </c>
      <c r="C413" s="76">
        <v>11358</v>
      </c>
      <c r="D413" s="76" t="s">
        <v>113</v>
      </c>
      <c r="E413" s="76" t="s">
        <v>28</v>
      </c>
      <c r="F413" s="76">
        <v>133</v>
      </c>
      <c r="G413" s="76">
        <v>127</v>
      </c>
      <c r="H413" s="76">
        <v>0</v>
      </c>
      <c r="I413" s="76">
        <v>2</v>
      </c>
      <c r="J413" s="76">
        <v>0</v>
      </c>
      <c r="K413" s="76">
        <v>2</v>
      </c>
      <c r="L413" s="76">
        <v>2</v>
      </c>
      <c r="M413" s="76">
        <v>1</v>
      </c>
      <c r="N413" s="76">
        <v>1</v>
      </c>
      <c r="O413" s="76">
        <v>2</v>
      </c>
      <c r="P413" s="76">
        <v>1</v>
      </c>
      <c r="Q413" s="76">
        <v>0</v>
      </c>
      <c r="R413" s="76">
        <v>1</v>
      </c>
      <c r="S413" s="76">
        <v>12</v>
      </c>
    </row>
    <row r="414" spans="1:19" x14ac:dyDescent="0.25">
      <c r="A414" s="76" t="s">
        <v>11</v>
      </c>
      <c r="B414" s="76" t="s">
        <v>29</v>
      </c>
      <c r="C414" s="76">
        <v>11358</v>
      </c>
      <c r="D414" s="76" t="s">
        <v>113</v>
      </c>
      <c r="E414" s="76" t="s">
        <v>28</v>
      </c>
      <c r="F414" s="76">
        <v>133</v>
      </c>
      <c r="G414" s="76">
        <v>127</v>
      </c>
      <c r="H414" s="76">
        <v>0</v>
      </c>
      <c r="I414" s="76">
        <v>2</v>
      </c>
      <c r="J414" s="76">
        <v>1</v>
      </c>
      <c r="K414" s="76">
        <v>2</v>
      </c>
      <c r="L414" s="76">
        <v>2</v>
      </c>
      <c r="M414" s="76">
        <v>1</v>
      </c>
      <c r="N414" s="76">
        <v>1</v>
      </c>
      <c r="O414" s="76">
        <v>2</v>
      </c>
      <c r="P414" s="76">
        <v>2</v>
      </c>
      <c r="Q414" s="76">
        <v>0</v>
      </c>
      <c r="R414" s="76">
        <v>1</v>
      </c>
      <c r="S414" s="76">
        <v>14</v>
      </c>
    </row>
    <row r="415" spans="1:19" x14ac:dyDescent="0.25">
      <c r="A415" s="76" t="s">
        <v>11</v>
      </c>
      <c r="B415" s="76" t="s">
        <v>29</v>
      </c>
      <c r="C415" s="76">
        <v>11358</v>
      </c>
      <c r="D415" s="76" t="s">
        <v>113</v>
      </c>
      <c r="E415" s="76" t="s">
        <v>28</v>
      </c>
      <c r="F415" s="76">
        <v>133</v>
      </c>
      <c r="G415" s="76">
        <v>127</v>
      </c>
      <c r="H415" s="76">
        <v>0</v>
      </c>
      <c r="I415" s="76">
        <v>2</v>
      </c>
      <c r="J415" s="76">
        <v>0</v>
      </c>
      <c r="K415" s="76">
        <v>1</v>
      </c>
      <c r="L415" s="76">
        <v>1</v>
      </c>
      <c r="M415" s="76">
        <v>1</v>
      </c>
      <c r="N415" s="76">
        <v>0</v>
      </c>
      <c r="O415" s="76">
        <v>2</v>
      </c>
      <c r="P415" s="76">
        <v>2</v>
      </c>
      <c r="Q415" s="76">
        <v>0</v>
      </c>
      <c r="R415" s="76">
        <v>1</v>
      </c>
      <c r="S415" s="76">
        <v>10</v>
      </c>
    </row>
    <row r="416" spans="1:19" x14ac:dyDescent="0.25">
      <c r="A416" s="76" t="s">
        <v>11</v>
      </c>
      <c r="B416" s="76" t="s">
        <v>29</v>
      </c>
      <c r="C416" s="76">
        <v>11358</v>
      </c>
      <c r="D416" s="76" t="s">
        <v>113</v>
      </c>
      <c r="E416" s="76" t="s">
        <v>28</v>
      </c>
      <c r="F416" s="76">
        <v>133</v>
      </c>
      <c r="G416" s="76">
        <v>127</v>
      </c>
      <c r="H416" s="76">
        <v>0</v>
      </c>
      <c r="I416" s="76">
        <v>1</v>
      </c>
      <c r="J416" s="76">
        <v>0</v>
      </c>
      <c r="K416" s="76">
        <v>2</v>
      </c>
      <c r="L416" s="76">
        <v>1</v>
      </c>
      <c r="M416" s="76">
        <v>1</v>
      </c>
      <c r="N416" s="76">
        <v>0</v>
      </c>
      <c r="O416" s="76">
        <v>2</v>
      </c>
      <c r="P416" s="76">
        <v>2</v>
      </c>
      <c r="Q416" s="76">
        <v>0</v>
      </c>
      <c r="R416" s="76">
        <v>1</v>
      </c>
      <c r="S416" s="76">
        <v>10</v>
      </c>
    </row>
    <row r="417" spans="1:19" x14ac:dyDescent="0.25">
      <c r="A417" s="76" t="s">
        <v>11</v>
      </c>
      <c r="B417" s="76" t="s">
        <v>29</v>
      </c>
      <c r="C417" s="76">
        <v>11358</v>
      </c>
      <c r="D417" s="76" t="s">
        <v>113</v>
      </c>
      <c r="E417" s="76" t="s">
        <v>28</v>
      </c>
      <c r="F417" s="76">
        <v>133</v>
      </c>
      <c r="G417" s="76">
        <v>127</v>
      </c>
      <c r="H417" s="76">
        <v>2</v>
      </c>
      <c r="I417" s="76">
        <v>0</v>
      </c>
      <c r="J417" s="76">
        <v>0</v>
      </c>
      <c r="K417" s="76">
        <v>2</v>
      </c>
      <c r="L417" s="76">
        <v>1</v>
      </c>
      <c r="M417" s="76">
        <v>1</v>
      </c>
      <c r="N417" s="76">
        <v>0</v>
      </c>
      <c r="O417" s="76">
        <v>2</v>
      </c>
      <c r="P417" s="76">
        <v>0</v>
      </c>
      <c r="Q417" s="76">
        <v>0</v>
      </c>
      <c r="R417" s="76">
        <v>1</v>
      </c>
      <c r="S417" s="76">
        <v>9</v>
      </c>
    </row>
    <row r="418" spans="1:19" x14ac:dyDescent="0.25">
      <c r="A418" s="76" t="s">
        <v>11</v>
      </c>
      <c r="B418" s="76" t="s">
        <v>29</v>
      </c>
      <c r="C418" s="76">
        <v>11358</v>
      </c>
      <c r="D418" s="76" t="s">
        <v>113</v>
      </c>
      <c r="E418" s="76" t="s">
        <v>28</v>
      </c>
      <c r="F418" s="76">
        <v>133</v>
      </c>
      <c r="G418" s="76">
        <v>127</v>
      </c>
      <c r="H418" s="76">
        <v>0</v>
      </c>
      <c r="I418" s="76">
        <v>1</v>
      </c>
      <c r="J418" s="76">
        <v>0</v>
      </c>
      <c r="K418" s="76">
        <v>2</v>
      </c>
      <c r="L418" s="76">
        <v>2</v>
      </c>
      <c r="M418" s="76">
        <v>1</v>
      </c>
      <c r="N418" s="76">
        <v>0</v>
      </c>
      <c r="O418" s="76">
        <v>2</v>
      </c>
      <c r="P418" s="76">
        <v>2</v>
      </c>
      <c r="Q418" s="76">
        <v>1</v>
      </c>
      <c r="R418" s="76">
        <v>1</v>
      </c>
      <c r="S418" s="76">
        <v>12</v>
      </c>
    </row>
    <row r="419" spans="1:19" x14ac:dyDescent="0.25">
      <c r="A419" s="76" t="s">
        <v>11</v>
      </c>
      <c r="B419" s="76" t="s">
        <v>29</v>
      </c>
      <c r="C419" s="76">
        <v>11358</v>
      </c>
      <c r="D419" s="76" t="s">
        <v>113</v>
      </c>
      <c r="E419" s="76" t="s">
        <v>28</v>
      </c>
      <c r="F419" s="76">
        <v>133</v>
      </c>
      <c r="G419" s="76">
        <v>127</v>
      </c>
      <c r="H419" s="76">
        <v>0</v>
      </c>
      <c r="I419" s="76">
        <v>2</v>
      </c>
      <c r="J419" s="76">
        <v>0</v>
      </c>
      <c r="K419" s="76">
        <v>2</v>
      </c>
      <c r="L419" s="76">
        <v>1</v>
      </c>
      <c r="M419" s="76">
        <v>1</v>
      </c>
      <c r="N419" s="76">
        <v>0</v>
      </c>
      <c r="O419" s="76">
        <v>0</v>
      </c>
      <c r="P419" s="76">
        <v>0</v>
      </c>
      <c r="Q419" s="76">
        <v>0</v>
      </c>
      <c r="R419" s="76">
        <v>1</v>
      </c>
      <c r="S419" s="76">
        <v>7</v>
      </c>
    </row>
    <row r="420" spans="1:19" x14ac:dyDescent="0.25">
      <c r="A420" s="76" t="s">
        <v>11</v>
      </c>
      <c r="B420" s="76" t="s">
        <v>29</v>
      </c>
      <c r="C420" s="76">
        <v>11358</v>
      </c>
      <c r="D420" s="76" t="s">
        <v>113</v>
      </c>
      <c r="E420" s="76" t="s">
        <v>28</v>
      </c>
      <c r="F420" s="76">
        <v>133</v>
      </c>
      <c r="G420" s="76">
        <v>127</v>
      </c>
      <c r="H420" s="76">
        <v>0</v>
      </c>
      <c r="I420" s="76">
        <v>1</v>
      </c>
      <c r="J420" s="76">
        <v>0</v>
      </c>
      <c r="K420" s="76">
        <v>2</v>
      </c>
      <c r="L420" s="76">
        <v>2</v>
      </c>
      <c r="M420" s="76">
        <v>1</v>
      </c>
      <c r="N420" s="76">
        <v>0</v>
      </c>
      <c r="O420" s="76">
        <v>2</v>
      </c>
      <c r="P420" s="76">
        <v>2</v>
      </c>
      <c r="Q420" s="76">
        <v>1</v>
      </c>
      <c r="R420" s="76">
        <v>1</v>
      </c>
      <c r="S420" s="76">
        <v>12</v>
      </c>
    </row>
    <row r="421" spans="1:19" x14ac:dyDescent="0.25">
      <c r="A421" s="76" t="s">
        <v>11</v>
      </c>
      <c r="B421" s="76" t="s">
        <v>29</v>
      </c>
      <c r="C421" s="76">
        <v>11358</v>
      </c>
      <c r="D421" s="76" t="s">
        <v>113</v>
      </c>
      <c r="E421" s="76" t="s">
        <v>28</v>
      </c>
      <c r="F421" s="76">
        <v>133</v>
      </c>
      <c r="G421" s="76">
        <v>127</v>
      </c>
      <c r="H421" s="76">
        <v>2</v>
      </c>
      <c r="I421" s="76">
        <v>2</v>
      </c>
      <c r="J421" s="76">
        <v>0</v>
      </c>
      <c r="K421" s="76">
        <v>1</v>
      </c>
      <c r="L421" s="76">
        <v>2</v>
      </c>
      <c r="M421" s="76">
        <v>1</v>
      </c>
      <c r="N421" s="76">
        <v>0</v>
      </c>
      <c r="O421" s="76">
        <v>1</v>
      </c>
      <c r="P421" s="76">
        <v>2</v>
      </c>
      <c r="Q421" s="76">
        <v>0</v>
      </c>
      <c r="R421" s="76">
        <v>1</v>
      </c>
      <c r="S421" s="76">
        <v>12</v>
      </c>
    </row>
    <row r="422" spans="1:19" x14ac:dyDescent="0.25">
      <c r="A422" s="76" t="s">
        <v>11</v>
      </c>
      <c r="B422" s="76" t="s">
        <v>29</v>
      </c>
      <c r="C422" s="76">
        <v>11358</v>
      </c>
      <c r="D422" s="76" t="s">
        <v>113</v>
      </c>
      <c r="E422" s="76" t="s">
        <v>28</v>
      </c>
      <c r="F422" s="76">
        <v>133</v>
      </c>
      <c r="G422" s="76">
        <v>127</v>
      </c>
      <c r="H422" s="76">
        <v>0</v>
      </c>
      <c r="I422" s="76">
        <v>1</v>
      </c>
      <c r="J422" s="76">
        <v>0</v>
      </c>
      <c r="K422" s="76">
        <v>2</v>
      </c>
      <c r="L422" s="76">
        <v>2</v>
      </c>
      <c r="M422" s="76">
        <v>0</v>
      </c>
      <c r="N422" s="76">
        <v>0</v>
      </c>
      <c r="O422" s="76">
        <v>2</v>
      </c>
      <c r="P422" s="76">
        <v>2</v>
      </c>
      <c r="Q422" s="76">
        <v>2</v>
      </c>
      <c r="R422" s="76">
        <v>1</v>
      </c>
      <c r="S422" s="76">
        <v>12</v>
      </c>
    </row>
    <row r="423" spans="1:19" x14ac:dyDescent="0.25">
      <c r="A423" s="76" t="s">
        <v>11</v>
      </c>
      <c r="B423" s="76" t="s">
        <v>29</v>
      </c>
      <c r="C423" s="76">
        <v>11358</v>
      </c>
      <c r="D423" s="76" t="s">
        <v>113</v>
      </c>
      <c r="E423" s="76" t="s">
        <v>28</v>
      </c>
      <c r="F423" s="76">
        <v>133</v>
      </c>
      <c r="G423" s="76">
        <v>127</v>
      </c>
      <c r="H423" s="76">
        <v>2</v>
      </c>
      <c r="I423" s="76">
        <v>1</v>
      </c>
      <c r="J423" s="76">
        <v>0</v>
      </c>
      <c r="K423" s="76">
        <v>2</v>
      </c>
      <c r="L423" s="76">
        <v>0</v>
      </c>
      <c r="M423" s="76">
        <v>1</v>
      </c>
      <c r="N423" s="76">
        <v>0</v>
      </c>
      <c r="O423" s="76">
        <v>2</v>
      </c>
      <c r="P423" s="76">
        <v>2</v>
      </c>
      <c r="Q423" s="76">
        <v>1</v>
      </c>
      <c r="R423" s="76">
        <v>2</v>
      </c>
      <c r="S423" s="76">
        <v>13</v>
      </c>
    </row>
    <row r="424" spans="1:19" x14ac:dyDescent="0.25">
      <c r="A424" s="76" t="s">
        <v>11</v>
      </c>
      <c r="B424" s="76" t="s">
        <v>29</v>
      </c>
      <c r="C424" s="76">
        <v>11358</v>
      </c>
      <c r="D424" s="76" t="s">
        <v>113</v>
      </c>
      <c r="E424" s="76" t="s">
        <v>28</v>
      </c>
      <c r="F424" s="76">
        <v>133</v>
      </c>
      <c r="G424" s="76">
        <v>127</v>
      </c>
      <c r="H424" s="76">
        <v>0</v>
      </c>
      <c r="I424" s="76">
        <v>2</v>
      </c>
      <c r="J424" s="76">
        <v>1</v>
      </c>
      <c r="K424" s="76">
        <v>2</v>
      </c>
      <c r="L424" s="76">
        <v>2</v>
      </c>
      <c r="M424" s="76">
        <v>1</v>
      </c>
      <c r="N424" s="76">
        <v>1</v>
      </c>
      <c r="O424" s="76">
        <v>2</v>
      </c>
      <c r="P424" s="76">
        <v>2</v>
      </c>
      <c r="Q424" s="76">
        <v>1</v>
      </c>
      <c r="R424" s="76">
        <v>2</v>
      </c>
      <c r="S424" s="76">
        <v>16</v>
      </c>
    </row>
    <row r="425" spans="1:19" x14ac:dyDescent="0.25">
      <c r="A425" s="76" t="s">
        <v>11</v>
      </c>
      <c r="B425" s="76" t="s">
        <v>29</v>
      </c>
      <c r="C425" s="76">
        <v>11358</v>
      </c>
      <c r="D425" s="76" t="s">
        <v>113</v>
      </c>
      <c r="E425" s="76" t="s">
        <v>28</v>
      </c>
      <c r="F425" s="76">
        <v>133</v>
      </c>
      <c r="G425" s="76">
        <v>127</v>
      </c>
      <c r="H425" s="76">
        <v>0</v>
      </c>
      <c r="I425" s="76">
        <v>1</v>
      </c>
      <c r="J425" s="76">
        <v>1</v>
      </c>
      <c r="K425" s="76">
        <v>2</v>
      </c>
      <c r="L425" s="76">
        <v>1</v>
      </c>
      <c r="M425" s="76">
        <v>1</v>
      </c>
      <c r="N425" s="76">
        <v>1</v>
      </c>
      <c r="O425" s="76">
        <v>2</v>
      </c>
      <c r="P425" s="76">
        <v>2</v>
      </c>
      <c r="Q425" s="76">
        <v>0</v>
      </c>
      <c r="R425" s="76">
        <v>2</v>
      </c>
      <c r="S425" s="76">
        <v>13</v>
      </c>
    </row>
    <row r="426" spans="1:19" x14ac:dyDescent="0.25">
      <c r="A426" s="76" t="s">
        <v>11</v>
      </c>
      <c r="B426" s="76" t="s">
        <v>29</v>
      </c>
      <c r="C426" s="76">
        <v>11358</v>
      </c>
      <c r="D426" s="76" t="s">
        <v>113</v>
      </c>
      <c r="E426" s="76" t="s">
        <v>28</v>
      </c>
      <c r="F426" s="76">
        <v>133</v>
      </c>
      <c r="G426" s="76">
        <v>127</v>
      </c>
      <c r="H426" s="76">
        <v>0</v>
      </c>
      <c r="I426" s="76">
        <v>2</v>
      </c>
      <c r="J426" s="76">
        <v>0</v>
      </c>
      <c r="K426" s="76">
        <v>2</v>
      </c>
      <c r="L426" s="76">
        <v>1</v>
      </c>
      <c r="M426" s="76">
        <v>0</v>
      </c>
      <c r="N426" s="76">
        <v>0</v>
      </c>
      <c r="O426" s="76">
        <v>2</v>
      </c>
      <c r="P426" s="76">
        <v>2</v>
      </c>
      <c r="Q426" s="76">
        <v>1</v>
      </c>
      <c r="R426" s="76">
        <v>1</v>
      </c>
      <c r="S426" s="76">
        <v>11</v>
      </c>
    </row>
    <row r="427" spans="1:19" x14ac:dyDescent="0.25">
      <c r="A427" s="76" t="s">
        <v>11</v>
      </c>
      <c r="B427" s="76" t="s">
        <v>29</v>
      </c>
      <c r="C427" s="76">
        <v>11358</v>
      </c>
      <c r="D427" s="76" t="s">
        <v>113</v>
      </c>
      <c r="E427" s="76" t="s">
        <v>30</v>
      </c>
      <c r="F427" s="76">
        <v>133</v>
      </c>
      <c r="G427" s="76">
        <v>127</v>
      </c>
      <c r="H427" s="76">
        <v>0</v>
      </c>
      <c r="I427" s="76">
        <v>1</v>
      </c>
      <c r="J427" s="76">
        <v>0</v>
      </c>
      <c r="K427" s="76">
        <v>2</v>
      </c>
      <c r="L427" s="76">
        <v>1</v>
      </c>
      <c r="M427" s="76">
        <v>1</v>
      </c>
      <c r="N427" s="76">
        <v>1</v>
      </c>
      <c r="O427" s="76">
        <v>2</v>
      </c>
      <c r="P427" s="76">
        <v>0</v>
      </c>
      <c r="Q427" s="76">
        <v>0</v>
      </c>
      <c r="R427" s="76">
        <v>2</v>
      </c>
      <c r="S427" s="76">
        <v>10</v>
      </c>
    </row>
    <row r="428" spans="1:19" x14ac:dyDescent="0.25">
      <c r="A428" s="76" t="s">
        <v>11</v>
      </c>
      <c r="B428" s="76" t="s">
        <v>29</v>
      </c>
      <c r="C428" s="76">
        <v>11358</v>
      </c>
      <c r="D428" s="76" t="s">
        <v>113</v>
      </c>
      <c r="E428" s="76" t="s">
        <v>30</v>
      </c>
      <c r="F428" s="76">
        <v>133</v>
      </c>
      <c r="G428" s="76">
        <v>127</v>
      </c>
      <c r="H428" s="76">
        <v>0</v>
      </c>
      <c r="I428" s="76">
        <v>0</v>
      </c>
      <c r="J428" s="76">
        <v>0</v>
      </c>
      <c r="K428" s="76">
        <v>2</v>
      </c>
      <c r="L428" s="76">
        <v>0</v>
      </c>
      <c r="M428" s="76">
        <v>0</v>
      </c>
      <c r="N428" s="76">
        <v>0</v>
      </c>
      <c r="O428" s="76">
        <v>2</v>
      </c>
      <c r="P428" s="76">
        <v>1</v>
      </c>
      <c r="Q428" s="76">
        <v>1</v>
      </c>
      <c r="R428" s="76">
        <v>2</v>
      </c>
      <c r="S428" s="76">
        <v>8</v>
      </c>
    </row>
    <row r="429" spans="1:19" x14ac:dyDescent="0.25">
      <c r="A429" s="76" t="s">
        <v>11</v>
      </c>
      <c r="B429" s="76" t="s">
        <v>29</v>
      </c>
      <c r="C429" s="76">
        <v>11358</v>
      </c>
      <c r="D429" s="76" t="s">
        <v>113</v>
      </c>
      <c r="E429" s="76" t="s">
        <v>30</v>
      </c>
      <c r="F429" s="76">
        <v>133</v>
      </c>
      <c r="G429" s="76">
        <v>127</v>
      </c>
      <c r="H429" s="76">
        <v>0</v>
      </c>
      <c r="I429" s="76">
        <v>2</v>
      </c>
      <c r="J429" s="76">
        <v>1</v>
      </c>
      <c r="K429" s="76">
        <v>2</v>
      </c>
      <c r="L429" s="76">
        <v>1</v>
      </c>
      <c r="M429" s="76">
        <v>1</v>
      </c>
      <c r="N429" s="76">
        <v>0</v>
      </c>
      <c r="O429" s="76">
        <v>2</v>
      </c>
      <c r="P429" s="76">
        <v>1</v>
      </c>
      <c r="Q429" s="76">
        <v>2</v>
      </c>
      <c r="R429" s="76">
        <v>1</v>
      </c>
      <c r="S429" s="76">
        <v>13</v>
      </c>
    </row>
    <row r="430" spans="1:19" x14ac:dyDescent="0.25">
      <c r="A430" s="76" t="s">
        <v>11</v>
      </c>
      <c r="B430" s="76" t="s">
        <v>29</v>
      </c>
      <c r="C430" s="76">
        <v>11358</v>
      </c>
      <c r="D430" s="76" t="s">
        <v>113</v>
      </c>
      <c r="E430" s="76" t="s">
        <v>30</v>
      </c>
      <c r="F430" s="76">
        <v>133</v>
      </c>
      <c r="G430" s="76">
        <v>127</v>
      </c>
      <c r="H430" s="76">
        <v>0</v>
      </c>
      <c r="I430" s="76">
        <v>0</v>
      </c>
      <c r="J430" s="76">
        <v>1</v>
      </c>
      <c r="K430" s="76">
        <v>2</v>
      </c>
      <c r="L430" s="76">
        <v>1</v>
      </c>
      <c r="M430" s="76">
        <v>1</v>
      </c>
      <c r="N430" s="76">
        <v>1</v>
      </c>
      <c r="O430" s="76">
        <v>2</v>
      </c>
      <c r="P430" s="76">
        <v>1</v>
      </c>
      <c r="Q430" s="76">
        <v>2</v>
      </c>
      <c r="R430" s="76">
        <v>2</v>
      </c>
      <c r="S430" s="76">
        <v>13</v>
      </c>
    </row>
    <row r="431" spans="1:19" x14ac:dyDescent="0.25">
      <c r="A431" s="76" t="s">
        <v>11</v>
      </c>
      <c r="B431" s="76" t="s">
        <v>29</v>
      </c>
      <c r="C431" s="76">
        <v>11358</v>
      </c>
      <c r="D431" s="76" t="s">
        <v>113</v>
      </c>
      <c r="E431" s="76" t="s">
        <v>30</v>
      </c>
      <c r="F431" s="76">
        <v>133</v>
      </c>
      <c r="G431" s="76">
        <v>127</v>
      </c>
      <c r="H431" s="76">
        <v>0</v>
      </c>
      <c r="I431" s="76">
        <v>2</v>
      </c>
      <c r="J431" s="76">
        <v>0</v>
      </c>
      <c r="K431" s="76">
        <v>2</v>
      </c>
      <c r="L431" s="76">
        <v>1</v>
      </c>
      <c r="M431" s="76">
        <v>0</v>
      </c>
      <c r="N431" s="76">
        <v>1</v>
      </c>
      <c r="O431" s="76">
        <v>2</v>
      </c>
      <c r="P431" s="76">
        <v>0</v>
      </c>
      <c r="Q431" s="76">
        <v>2</v>
      </c>
      <c r="R431" s="76">
        <v>1</v>
      </c>
      <c r="S431" s="76">
        <v>11</v>
      </c>
    </row>
    <row r="432" spans="1:19" x14ac:dyDescent="0.25">
      <c r="A432" s="76" t="s">
        <v>11</v>
      </c>
      <c r="B432" s="76" t="s">
        <v>29</v>
      </c>
      <c r="C432" s="76">
        <v>11358</v>
      </c>
      <c r="D432" s="76" t="s">
        <v>113</v>
      </c>
      <c r="E432" s="76" t="s">
        <v>30</v>
      </c>
      <c r="F432" s="76">
        <v>133</v>
      </c>
      <c r="G432" s="76">
        <v>127</v>
      </c>
      <c r="H432" s="76">
        <v>2</v>
      </c>
      <c r="I432" s="76">
        <v>0</v>
      </c>
      <c r="J432" s="76">
        <v>1</v>
      </c>
      <c r="K432" s="76">
        <v>2</v>
      </c>
      <c r="L432" s="76">
        <v>0</v>
      </c>
      <c r="M432" s="76">
        <v>1</v>
      </c>
      <c r="N432" s="76">
        <v>1</v>
      </c>
      <c r="O432" s="76">
        <v>2</v>
      </c>
      <c r="P432" s="76">
        <v>1</v>
      </c>
      <c r="Q432" s="76">
        <v>1</v>
      </c>
      <c r="R432" s="76">
        <v>2</v>
      </c>
      <c r="S432" s="76">
        <v>13</v>
      </c>
    </row>
    <row r="433" spans="1:19" x14ac:dyDescent="0.25">
      <c r="A433" s="76" t="s">
        <v>11</v>
      </c>
      <c r="B433" s="76" t="s">
        <v>29</v>
      </c>
      <c r="C433" s="76">
        <v>11358</v>
      </c>
      <c r="D433" s="76" t="s">
        <v>113</v>
      </c>
      <c r="E433" s="76" t="s">
        <v>30</v>
      </c>
      <c r="F433" s="76">
        <v>133</v>
      </c>
      <c r="G433" s="76">
        <v>127</v>
      </c>
      <c r="H433" s="76">
        <v>0</v>
      </c>
      <c r="I433" s="76">
        <v>0</v>
      </c>
      <c r="J433" s="76">
        <v>1</v>
      </c>
      <c r="K433" s="76">
        <v>2</v>
      </c>
      <c r="L433" s="76">
        <v>1</v>
      </c>
      <c r="M433" s="76">
        <v>0</v>
      </c>
      <c r="N433" s="76">
        <v>1</v>
      </c>
      <c r="O433" s="76">
        <v>2</v>
      </c>
      <c r="P433" s="76">
        <v>1</v>
      </c>
      <c r="Q433" s="76">
        <v>2</v>
      </c>
      <c r="R433" s="76">
        <v>2</v>
      </c>
      <c r="S433" s="76">
        <v>12</v>
      </c>
    </row>
    <row r="434" spans="1:19" x14ac:dyDescent="0.25">
      <c r="A434" s="76" t="s">
        <v>11</v>
      </c>
      <c r="B434" s="76" t="s">
        <v>29</v>
      </c>
      <c r="C434" s="76">
        <v>11358</v>
      </c>
      <c r="D434" s="76" t="s">
        <v>113</v>
      </c>
      <c r="E434" s="76" t="s">
        <v>30</v>
      </c>
      <c r="F434" s="76">
        <v>133</v>
      </c>
      <c r="G434" s="76">
        <v>127</v>
      </c>
      <c r="H434" s="76">
        <v>2</v>
      </c>
      <c r="I434" s="76">
        <v>1</v>
      </c>
      <c r="J434" s="76">
        <v>1</v>
      </c>
      <c r="K434" s="76">
        <v>2</v>
      </c>
      <c r="L434" s="76">
        <v>0</v>
      </c>
      <c r="M434" s="76">
        <v>1</v>
      </c>
      <c r="N434" s="76">
        <v>1</v>
      </c>
      <c r="O434" s="76">
        <v>2</v>
      </c>
      <c r="P434" s="76">
        <v>0</v>
      </c>
      <c r="Q434" s="76">
        <v>2</v>
      </c>
      <c r="R434" s="76">
        <v>2</v>
      </c>
      <c r="S434" s="76">
        <v>14</v>
      </c>
    </row>
    <row r="435" spans="1:19" x14ac:dyDescent="0.25">
      <c r="A435" s="76" t="s">
        <v>11</v>
      </c>
      <c r="B435" s="76" t="s">
        <v>29</v>
      </c>
      <c r="C435" s="76">
        <v>11358</v>
      </c>
      <c r="D435" s="76" t="s">
        <v>113</v>
      </c>
      <c r="E435" s="76" t="s">
        <v>30</v>
      </c>
      <c r="F435" s="76">
        <v>133</v>
      </c>
      <c r="G435" s="76">
        <v>127</v>
      </c>
      <c r="H435" s="76">
        <v>0</v>
      </c>
      <c r="I435" s="76">
        <v>1</v>
      </c>
      <c r="J435" s="76">
        <v>0</v>
      </c>
      <c r="K435" s="76">
        <v>2</v>
      </c>
      <c r="L435" s="76">
        <v>2</v>
      </c>
      <c r="M435" s="76">
        <v>1</v>
      </c>
      <c r="N435" s="76">
        <v>1</v>
      </c>
      <c r="O435" s="76">
        <v>2</v>
      </c>
      <c r="P435" s="76">
        <v>1</v>
      </c>
      <c r="Q435" s="76">
        <v>0</v>
      </c>
      <c r="R435" s="76">
        <v>2</v>
      </c>
      <c r="S435" s="76">
        <v>12</v>
      </c>
    </row>
    <row r="436" spans="1:19" x14ac:dyDescent="0.25">
      <c r="A436" s="76" t="s">
        <v>11</v>
      </c>
      <c r="B436" s="76" t="s">
        <v>29</v>
      </c>
      <c r="C436" s="76">
        <v>11358</v>
      </c>
      <c r="D436" s="76" t="s">
        <v>113</v>
      </c>
      <c r="E436" s="76" t="s">
        <v>30</v>
      </c>
      <c r="F436" s="76">
        <v>133</v>
      </c>
      <c r="G436" s="76">
        <v>127</v>
      </c>
      <c r="H436" s="76">
        <v>2</v>
      </c>
      <c r="I436" s="76">
        <v>2</v>
      </c>
      <c r="J436" s="76">
        <v>1</v>
      </c>
      <c r="K436" s="76">
        <v>2</v>
      </c>
      <c r="L436" s="76">
        <v>1</v>
      </c>
      <c r="M436" s="76">
        <v>1</v>
      </c>
      <c r="N436" s="76">
        <v>1</v>
      </c>
      <c r="O436" s="76">
        <v>2</v>
      </c>
      <c r="P436" s="76">
        <v>2</v>
      </c>
      <c r="Q436" s="76">
        <v>1</v>
      </c>
      <c r="R436" s="76">
        <v>2</v>
      </c>
      <c r="S436" s="76">
        <v>17</v>
      </c>
    </row>
    <row r="437" spans="1:19" x14ac:dyDescent="0.25">
      <c r="A437" s="76" t="s">
        <v>11</v>
      </c>
      <c r="B437" s="76" t="s">
        <v>29</v>
      </c>
      <c r="C437" s="76">
        <v>11358</v>
      </c>
      <c r="D437" s="76" t="s">
        <v>113</v>
      </c>
      <c r="E437" s="76" t="s">
        <v>30</v>
      </c>
      <c r="F437" s="76">
        <v>133</v>
      </c>
      <c r="G437" s="76">
        <v>127</v>
      </c>
      <c r="H437" s="76">
        <v>2</v>
      </c>
      <c r="I437" s="76">
        <v>2</v>
      </c>
      <c r="J437" s="76">
        <v>0</v>
      </c>
      <c r="K437" s="76">
        <v>2</v>
      </c>
      <c r="L437" s="76">
        <v>1</v>
      </c>
      <c r="M437" s="76">
        <v>1</v>
      </c>
      <c r="N437" s="76">
        <v>1</v>
      </c>
      <c r="O437" s="76">
        <v>2</v>
      </c>
      <c r="P437" s="76">
        <v>2</v>
      </c>
      <c r="Q437" s="76">
        <v>0</v>
      </c>
      <c r="R437" s="76">
        <v>2</v>
      </c>
      <c r="S437" s="76">
        <v>15</v>
      </c>
    </row>
    <row r="438" spans="1:19" x14ac:dyDescent="0.25">
      <c r="A438" s="76" t="s">
        <v>11</v>
      </c>
      <c r="B438" s="76" t="s">
        <v>29</v>
      </c>
      <c r="C438" s="76">
        <v>11358</v>
      </c>
      <c r="D438" s="76" t="s">
        <v>113</v>
      </c>
      <c r="E438" s="76" t="s">
        <v>30</v>
      </c>
      <c r="F438" s="76">
        <v>133</v>
      </c>
      <c r="G438" s="76">
        <v>127</v>
      </c>
      <c r="H438" s="76">
        <v>0</v>
      </c>
      <c r="I438" s="76">
        <v>0</v>
      </c>
      <c r="J438" s="76">
        <v>0</v>
      </c>
      <c r="K438" s="76">
        <v>2</v>
      </c>
      <c r="L438" s="76">
        <v>1</v>
      </c>
      <c r="M438" s="76">
        <v>1</v>
      </c>
      <c r="N438" s="76">
        <v>1</v>
      </c>
      <c r="O438" s="76">
        <v>2</v>
      </c>
      <c r="P438" s="76">
        <v>2</v>
      </c>
      <c r="Q438" s="76">
        <v>1</v>
      </c>
      <c r="R438" s="76">
        <v>1</v>
      </c>
      <c r="S438" s="76">
        <v>11</v>
      </c>
    </row>
    <row r="439" spans="1:19" x14ac:dyDescent="0.25">
      <c r="A439" s="76" t="s">
        <v>11</v>
      </c>
      <c r="B439" s="76" t="s">
        <v>29</v>
      </c>
      <c r="C439" s="76">
        <v>11358</v>
      </c>
      <c r="D439" s="76" t="s">
        <v>113</v>
      </c>
      <c r="E439" s="76" t="s">
        <v>30</v>
      </c>
      <c r="F439" s="76">
        <v>133</v>
      </c>
      <c r="G439" s="76">
        <v>127</v>
      </c>
      <c r="H439" s="76">
        <v>0</v>
      </c>
      <c r="I439" s="76">
        <v>0</v>
      </c>
      <c r="J439" s="76">
        <v>1</v>
      </c>
      <c r="K439" s="76">
        <v>2</v>
      </c>
      <c r="L439" s="76">
        <v>1</v>
      </c>
      <c r="M439" s="76">
        <v>1</v>
      </c>
      <c r="N439" s="76">
        <v>0</v>
      </c>
      <c r="O439" s="76">
        <v>2</v>
      </c>
      <c r="P439" s="76">
        <v>0</v>
      </c>
      <c r="Q439" s="76">
        <v>2</v>
      </c>
      <c r="R439" s="76">
        <v>1</v>
      </c>
      <c r="S439" s="76">
        <v>10</v>
      </c>
    </row>
    <row r="440" spans="1:19" x14ac:dyDescent="0.25">
      <c r="A440" s="76" t="s">
        <v>11</v>
      </c>
      <c r="B440" s="76" t="s">
        <v>29</v>
      </c>
      <c r="C440" s="76">
        <v>11358</v>
      </c>
      <c r="D440" s="76" t="s">
        <v>113</v>
      </c>
      <c r="E440" s="76" t="s">
        <v>30</v>
      </c>
      <c r="F440" s="76">
        <v>133</v>
      </c>
      <c r="G440" s="76">
        <v>127</v>
      </c>
      <c r="H440" s="76">
        <v>0</v>
      </c>
      <c r="I440" s="76">
        <v>0</v>
      </c>
      <c r="J440" s="76">
        <v>0</v>
      </c>
      <c r="K440" s="76">
        <v>2</v>
      </c>
      <c r="L440" s="76">
        <v>0</v>
      </c>
      <c r="M440" s="76">
        <v>1</v>
      </c>
      <c r="N440" s="76">
        <v>0</v>
      </c>
      <c r="O440" s="76">
        <v>2</v>
      </c>
      <c r="P440" s="76">
        <v>1</v>
      </c>
      <c r="Q440" s="76">
        <v>0</v>
      </c>
      <c r="R440" s="76">
        <v>2</v>
      </c>
      <c r="S440" s="76">
        <v>8</v>
      </c>
    </row>
    <row r="441" spans="1:19" x14ac:dyDescent="0.25">
      <c r="A441" s="76" t="s">
        <v>11</v>
      </c>
      <c r="B441" s="76" t="s">
        <v>29</v>
      </c>
      <c r="C441" s="76">
        <v>11358</v>
      </c>
      <c r="D441" s="76" t="s">
        <v>113</v>
      </c>
      <c r="E441" s="76" t="s">
        <v>30</v>
      </c>
      <c r="F441" s="76">
        <v>133</v>
      </c>
      <c r="G441" s="76">
        <v>127</v>
      </c>
      <c r="H441" s="76">
        <v>0</v>
      </c>
      <c r="I441" s="76">
        <v>2</v>
      </c>
      <c r="J441" s="76">
        <v>0</v>
      </c>
      <c r="K441" s="76">
        <v>2</v>
      </c>
      <c r="L441" s="76">
        <v>1</v>
      </c>
      <c r="M441" s="76">
        <v>1</v>
      </c>
      <c r="N441" s="76">
        <v>1</v>
      </c>
      <c r="O441" s="76">
        <v>2</v>
      </c>
      <c r="P441" s="76">
        <v>1</v>
      </c>
      <c r="Q441" s="76">
        <v>0</v>
      </c>
      <c r="R441" s="76">
        <v>2</v>
      </c>
      <c r="S441" s="76">
        <v>12</v>
      </c>
    </row>
    <row r="442" spans="1:19" x14ac:dyDescent="0.25">
      <c r="A442" s="76" t="s">
        <v>11</v>
      </c>
      <c r="B442" s="76" t="s">
        <v>29</v>
      </c>
      <c r="C442" s="76">
        <v>11358</v>
      </c>
      <c r="D442" s="76" t="s">
        <v>113</v>
      </c>
      <c r="E442" s="76" t="s">
        <v>30</v>
      </c>
      <c r="F442" s="76">
        <v>133</v>
      </c>
      <c r="G442" s="76">
        <v>127</v>
      </c>
      <c r="H442" s="76">
        <v>2</v>
      </c>
      <c r="I442" s="76">
        <v>2</v>
      </c>
      <c r="J442" s="76">
        <v>1</v>
      </c>
      <c r="K442" s="76">
        <v>2</v>
      </c>
      <c r="L442" s="76">
        <v>1</v>
      </c>
      <c r="M442" s="76">
        <v>0</v>
      </c>
      <c r="N442" s="76">
        <v>0</v>
      </c>
      <c r="O442" s="76">
        <v>2</v>
      </c>
      <c r="P442" s="76">
        <v>0</v>
      </c>
      <c r="Q442" s="76">
        <v>1</v>
      </c>
      <c r="R442" s="76">
        <v>2</v>
      </c>
      <c r="S442" s="76">
        <v>13</v>
      </c>
    </row>
    <row r="443" spans="1:19" x14ac:dyDescent="0.25">
      <c r="A443" s="76" t="s">
        <v>11</v>
      </c>
      <c r="B443" s="76" t="s">
        <v>29</v>
      </c>
      <c r="C443" s="76">
        <v>11358</v>
      </c>
      <c r="D443" s="76" t="s">
        <v>113</v>
      </c>
      <c r="E443" s="76" t="s">
        <v>30</v>
      </c>
      <c r="F443" s="76">
        <v>133</v>
      </c>
      <c r="G443" s="76">
        <v>127</v>
      </c>
      <c r="H443" s="76">
        <v>0</v>
      </c>
      <c r="I443" s="76">
        <v>0</v>
      </c>
      <c r="J443" s="76">
        <v>0</v>
      </c>
      <c r="K443" s="76">
        <v>2</v>
      </c>
      <c r="L443" s="76">
        <v>0</v>
      </c>
      <c r="M443" s="76">
        <v>1</v>
      </c>
      <c r="N443" s="76">
        <v>1</v>
      </c>
      <c r="O443" s="76">
        <v>2</v>
      </c>
      <c r="P443" s="76">
        <v>2</v>
      </c>
      <c r="Q443" s="76">
        <v>0</v>
      </c>
      <c r="R443" s="76">
        <v>2</v>
      </c>
      <c r="S443" s="76">
        <v>10</v>
      </c>
    </row>
    <row r="444" spans="1:19" x14ac:dyDescent="0.25">
      <c r="A444" s="76" t="s">
        <v>11</v>
      </c>
      <c r="B444" s="76" t="s">
        <v>29</v>
      </c>
      <c r="C444" s="76">
        <v>11358</v>
      </c>
      <c r="D444" s="76" t="s">
        <v>113</v>
      </c>
      <c r="E444" s="76" t="s">
        <v>30</v>
      </c>
      <c r="F444" s="76">
        <v>133</v>
      </c>
      <c r="G444" s="76">
        <v>127</v>
      </c>
      <c r="H444" s="76">
        <v>0</v>
      </c>
      <c r="I444" s="76">
        <v>0</v>
      </c>
      <c r="J444" s="76">
        <v>0</v>
      </c>
      <c r="K444" s="76">
        <v>1</v>
      </c>
      <c r="L444" s="76">
        <v>0</v>
      </c>
      <c r="M444" s="76">
        <v>0</v>
      </c>
      <c r="N444" s="76">
        <v>0</v>
      </c>
      <c r="O444" s="76">
        <v>1</v>
      </c>
      <c r="P444" s="76">
        <v>1</v>
      </c>
      <c r="Q444" s="76">
        <v>0</v>
      </c>
      <c r="R444" s="76">
        <v>1</v>
      </c>
      <c r="S444" s="76">
        <v>4</v>
      </c>
    </row>
    <row r="445" spans="1:19" x14ac:dyDescent="0.25">
      <c r="A445" s="76" t="s">
        <v>11</v>
      </c>
      <c r="B445" s="76" t="s">
        <v>29</v>
      </c>
      <c r="C445" s="76">
        <v>11358</v>
      </c>
      <c r="D445" s="76" t="s">
        <v>113</v>
      </c>
      <c r="E445" s="76" t="s">
        <v>30</v>
      </c>
      <c r="F445" s="76">
        <v>133</v>
      </c>
      <c r="G445" s="76">
        <v>127</v>
      </c>
      <c r="H445" s="76">
        <v>0</v>
      </c>
      <c r="I445" s="76">
        <v>0</v>
      </c>
      <c r="J445" s="76">
        <v>1</v>
      </c>
      <c r="K445" s="76">
        <v>2</v>
      </c>
      <c r="L445" s="76">
        <v>1</v>
      </c>
      <c r="M445" s="76">
        <v>0</v>
      </c>
      <c r="N445" s="76">
        <v>0</v>
      </c>
      <c r="O445" s="76">
        <v>2</v>
      </c>
      <c r="P445" s="76">
        <v>0</v>
      </c>
      <c r="Q445" s="76">
        <v>1</v>
      </c>
      <c r="R445" s="76">
        <v>2</v>
      </c>
      <c r="S445" s="76">
        <v>9</v>
      </c>
    </row>
    <row r="446" spans="1:19" x14ac:dyDescent="0.25">
      <c r="A446" s="76" t="s">
        <v>11</v>
      </c>
      <c r="B446" s="76" t="s">
        <v>29</v>
      </c>
      <c r="C446" s="76">
        <v>11358</v>
      </c>
      <c r="D446" s="76" t="s">
        <v>113</v>
      </c>
      <c r="E446" s="76" t="s">
        <v>30</v>
      </c>
      <c r="F446" s="76">
        <v>133</v>
      </c>
      <c r="G446" s="76">
        <v>127</v>
      </c>
      <c r="H446" s="76">
        <v>0</v>
      </c>
      <c r="I446" s="76">
        <v>1</v>
      </c>
      <c r="J446" s="76">
        <v>1</v>
      </c>
      <c r="K446" s="76">
        <v>2</v>
      </c>
      <c r="L446" s="76">
        <v>1</v>
      </c>
      <c r="M446" s="76">
        <v>1</v>
      </c>
      <c r="N446" s="76">
        <v>1</v>
      </c>
      <c r="O446" s="76">
        <v>2</v>
      </c>
      <c r="P446" s="76">
        <v>2</v>
      </c>
      <c r="Q446" s="76">
        <v>2</v>
      </c>
      <c r="R446" s="76">
        <v>2</v>
      </c>
      <c r="S446" s="76">
        <v>15</v>
      </c>
    </row>
    <row r="447" spans="1:19" x14ac:dyDescent="0.25">
      <c r="A447" s="76" t="s">
        <v>11</v>
      </c>
      <c r="B447" s="76" t="s">
        <v>29</v>
      </c>
      <c r="C447" s="76">
        <v>11358</v>
      </c>
      <c r="D447" s="76" t="s">
        <v>113</v>
      </c>
      <c r="E447" s="76" t="s">
        <v>30</v>
      </c>
      <c r="F447" s="76">
        <v>133</v>
      </c>
      <c r="G447" s="76">
        <v>127</v>
      </c>
      <c r="H447" s="76">
        <v>0</v>
      </c>
      <c r="I447" s="76">
        <v>0</v>
      </c>
      <c r="J447" s="76">
        <v>0</v>
      </c>
      <c r="K447" s="76">
        <v>1</v>
      </c>
      <c r="L447" s="76">
        <v>0</v>
      </c>
      <c r="M447" s="76">
        <v>1</v>
      </c>
      <c r="N447" s="76">
        <v>1</v>
      </c>
      <c r="O447" s="76">
        <v>1</v>
      </c>
      <c r="P447" s="76">
        <v>0</v>
      </c>
      <c r="Q447" s="76">
        <v>0</v>
      </c>
      <c r="R447" s="76">
        <v>0</v>
      </c>
      <c r="S447" s="76">
        <v>4</v>
      </c>
    </row>
    <row r="448" spans="1:19" x14ac:dyDescent="0.25">
      <c r="A448" s="76" t="s">
        <v>11</v>
      </c>
      <c r="B448" s="76" t="s">
        <v>29</v>
      </c>
      <c r="C448" s="76">
        <v>11358</v>
      </c>
      <c r="D448" s="76" t="s">
        <v>113</v>
      </c>
      <c r="E448" s="76" t="s">
        <v>30</v>
      </c>
      <c r="F448" s="76">
        <v>133</v>
      </c>
      <c r="G448" s="76">
        <v>127</v>
      </c>
      <c r="H448" s="76">
        <v>0</v>
      </c>
      <c r="I448" s="76">
        <v>2</v>
      </c>
      <c r="J448" s="76">
        <v>0</v>
      </c>
      <c r="K448" s="76">
        <v>2</v>
      </c>
      <c r="L448" s="76">
        <v>1</v>
      </c>
      <c r="M448" s="76">
        <v>1</v>
      </c>
      <c r="N448" s="76">
        <v>0</v>
      </c>
      <c r="O448" s="76">
        <v>1</v>
      </c>
      <c r="P448" s="76">
        <v>0</v>
      </c>
      <c r="Q448" s="76">
        <v>0</v>
      </c>
      <c r="R448" s="76">
        <v>2</v>
      </c>
      <c r="S448" s="76">
        <v>9</v>
      </c>
    </row>
    <row r="449" spans="1:19" x14ac:dyDescent="0.25">
      <c r="A449" s="76" t="s">
        <v>11</v>
      </c>
      <c r="B449" s="76" t="s">
        <v>29</v>
      </c>
      <c r="C449" s="76">
        <v>11358</v>
      </c>
      <c r="D449" s="76" t="s">
        <v>113</v>
      </c>
      <c r="E449" s="76" t="s">
        <v>30</v>
      </c>
      <c r="F449" s="76">
        <v>133</v>
      </c>
      <c r="G449" s="76">
        <v>127</v>
      </c>
      <c r="H449" s="76">
        <v>0</v>
      </c>
      <c r="I449" s="76">
        <v>1</v>
      </c>
      <c r="J449" s="76">
        <v>1</v>
      </c>
      <c r="K449" s="76">
        <v>2</v>
      </c>
      <c r="L449" s="76">
        <v>2</v>
      </c>
      <c r="M449" s="76">
        <v>0</v>
      </c>
      <c r="N449" s="76">
        <v>0</v>
      </c>
      <c r="O449" s="76">
        <v>2</v>
      </c>
      <c r="P449" s="76">
        <v>2</v>
      </c>
      <c r="Q449" s="76">
        <v>1</v>
      </c>
      <c r="R449" s="76">
        <v>1</v>
      </c>
      <c r="S449" s="76">
        <v>12</v>
      </c>
    </row>
    <row r="450" spans="1:19" x14ac:dyDescent="0.25">
      <c r="A450" s="76" t="s">
        <v>11</v>
      </c>
      <c r="B450" s="76" t="s">
        <v>29</v>
      </c>
      <c r="C450" s="76">
        <v>11358</v>
      </c>
      <c r="D450" s="76" t="s">
        <v>113</v>
      </c>
      <c r="E450" s="76" t="s">
        <v>30</v>
      </c>
      <c r="F450" s="76">
        <v>133</v>
      </c>
      <c r="G450" s="76">
        <v>127</v>
      </c>
      <c r="H450" s="76">
        <v>0</v>
      </c>
      <c r="I450" s="76">
        <v>1</v>
      </c>
      <c r="J450" s="76">
        <v>0</v>
      </c>
      <c r="K450" s="76">
        <v>2</v>
      </c>
      <c r="L450" s="76">
        <v>0</v>
      </c>
      <c r="M450" s="76">
        <v>1</v>
      </c>
      <c r="N450" s="76">
        <v>1</v>
      </c>
      <c r="O450" s="76">
        <v>2</v>
      </c>
      <c r="P450" s="76">
        <v>1</v>
      </c>
      <c r="Q450" s="76">
        <v>0</v>
      </c>
      <c r="R450" s="76">
        <v>2</v>
      </c>
      <c r="S450" s="76">
        <v>10</v>
      </c>
    </row>
    <row r="451" spans="1:19" x14ac:dyDescent="0.25">
      <c r="A451" s="76" t="s">
        <v>11</v>
      </c>
      <c r="B451" s="76" t="s">
        <v>29</v>
      </c>
      <c r="C451" s="76">
        <v>11358</v>
      </c>
      <c r="D451" s="76" t="s">
        <v>113</v>
      </c>
      <c r="E451" s="76" t="s">
        <v>30</v>
      </c>
      <c r="F451" s="76">
        <v>133</v>
      </c>
      <c r="G451" s="76">
        <v>127</v>
      </c>
      <c r="H451" s="76">
        <v>2</v>
      </c>
      <c r="I451" s="76">
        <v>1</v>
      </c>
      <c r="J451" s="76">
        <v>0</v>
      </c>
      <c r="K451" s="76">
        <v>2</v>
      </c>
      <c r="L451" s="76">
        <v>1</v>
      </c>
      <c r="M451" s="76">
        <v>0</v>
      </c>
      <c r="N451" s="76">
        <v>0</v>
      </c>
      <c r="O451" s="76">
        <v>0</v>
      </c>
      <c r="P451" s="76">
        <v>0</v>
      </c>
      <c r="Q451" s="76">
        <v>0</v>
      </c>
      <c r="R451" s="76">
        <v>1</v>
      </c>
      <c r="S451" s="76">
        <v>7</v>
      </c>
    </row>
    <row r="452" spans="1:19" x14ac:dyDescent="0.25">
      <c r="A452" s="76" t="s">
        <v>11</v>
      </c>
      <c r="B452" s="76" t="s">
        <v>29</v>
      </c>
      <c r="C452" s="76">
        <v>11358</v>
      </c>
      <c r="D452" s="76" t="s">
        <v>113</v>
      </c>
      <c r="E452" s="76" t="s">
        <v>30</v>
      </c>
      <c r="F452" s="76">
        <v>133</v>
      </c>
      <c r="G452" s="76">
        <v>127</v>
      </c>
      <c r="H452" s="76">
        <v>0</v>
      </c>
      <c r="I452" s="76">
        <v>2</v>
      </c>
      <c r="J452" s="76">
        <v>1</v>
      </c>
      <c r="K452" s="76">
        <v>1</v>
      </c>
      <c r="L452" s="76">
        <v>0</v>
      </c>
      <c r="M452" s="76">
        <v>1</v>
      </c>
      <c r="N452" s="76">
        <v>1</v>
      </c>
      <c r="O452" s="76">
        <v>2</v>
      </c>
      <c r="P452" s="76">
        <v>0</v>
      </c>
      <c r="Q452" s="76">
        <v>0</v>
      </c>
      <c r="R452" s="76">
        <v>1</v>
      </c>
      <c r="S452" s="76">
        <v>9</v>
      </c>
    </row>
    <row r="453" spans="1:19" x14ac:dyDescent="0.25">
      <c r="A453" s="76" t="s">
        <v>11</v>
      </c>
      <c r="B453" s="76" t="s">
        <v>29</v>
      </c>
      <c r="C453" s="76">
        <v>11358</v>
      </c>
      <c r="D453" s="76" t="s">
        <v>113</v>
      </c>
      <c r="E453" s="76" t="s">
        <v>30</v>
      </c>
      <c r="F453" s="76">
        <v>133</v>
      </c>
      <c r="G453" s="76">
        <v>127</v>
      </c>
      <c r="H453" s="76">
        <v>0</v>
      </c>
      <c r="I453" s="76">
        <v>0</v>
      </c>
      <c r="J453" s="76">
        <v>0</v>
      </c>
      <c r="K453" s="76">
        <v>1</v>
      </c>
      <c r="L453" s="76">
        <v>1</v>
      </c>
      <c r="M453" s="76">
        <v>1</v>
      </c>
      <c r="N453" s="76">
        <v>0</v>
      </c>
      <c r="O453" s="76">
        <v>1</v>
      </c>
      <c r="P453" s="76">
        <v>1</v>
      </c>
      <c r="Q453" s="76">
        <v>0</v>
      </c>
      <c r="R453" s="76">
        <v>2</v>
      </c>
      <c r="S453" s="76">
        <v>7</v>
      </c>
    </row>
    <row r="454" spans="1:19" x14ac:dyDescent="0.25">
      <c r="A454" s="76" t="s">
        <v>11</v>
      </c>
      <c r="B454" s="76" t="s">
        <v>29</v>
      </c>
      <c r="C454" s="76">
        <v>11358</v>
      </c>
      <c r="D454" s="76" t="s">
        <v>113</v>
      </c>
      <c r="E454" s="76" t="s">
        <v>30</v>
      </c>
      <c r="F454" s="76">
        <v>133</v>
      </c>
      <c r="G454" s="76">
        <v>127</v>
      </c>
      <c r="H454" s="76">
        <v>0</v>
      </c>
      <c r="I454" s="76">
        <v>0</v>
      </c>
      <c r="J454" s="76">
        <v>0</v>
      </c>
      <c r="K454" s="76">
        <v>2</v>
      </c>
      <c r="L454" s="76">
        <v>0</v>
      </c>
      <c r="M454" s="76">
        <v>0</v>
      </c>
      <c r="N454" s="76">
        <v>0</v>
      </c>
      <c r="O454" s="76">
        <v>1</v>
      </c>
      <c r="P454" s="76">
        <v>2</v>
      </c>
      <c r="Q454" s="76">
        <v>2</v>
      </c>
      <c r="R454" s="76">
        <v>1</v>
      </c>
      <c r="S454" s="76">
        <v>8</v>
      </c>
    </row>
    <row r="455" spans="1:19" x14ac:dyDescent="0.25">
      <c r="A455" s="76" t="s">
        <v>11</v>
      </c>
      <c r="B455" s="76" t="s">
        <v>29</v>
      </c>
      <c r="C455" s="76">
        <v>11358</v>
      </c>
      <c r="D455" s="76" t="s">
        <v>113</v>
      </c>
      <c r="E455" s="76" t="s">
        <v>30</v>
      </c>
      <c r="F455" s="76">
        <v>133</v>
      </c>
      <c r="G455" s="76">
        <v>127</v>
      </c>
      <c r="H455" s="76">
        <v>2</v>
      </c>
      <c r="I455" s="76">
        <v>2</v>
      </c>
      <c r="J455" s="76">
        <v>1</v>
      </c>
      <c r="K455" s="76">
        <v>2</v>
      </c>
      <c r="L455" s="76">
        <v>1</v>
      </c>
      <c r="M455" s="76">
        <v>1</v>
      </c>
      <c r="N455" s="76">
        <v>1</v>
      </c>
      <c r="O455" s="76">
        <v>2</v>
      </c>
      <c r="P455" s="76">
        <v>2</v>
      </c>
      <c r="Q455" s="76">
        <v>2</v>
      </c>
      <c r="R455" s="76">
        <v>2</v>
      </c>
      <c r="S455" s="76">
        <v>18</v>
      </c>
    </row>
    <row r="456" spans="1:19" x14ac:dyDescent="0.25">
      <c r="A456" s="76" t="s">
        <v>11</v>
      </c>
      <c r="B456" s="76" t="s">
        <v>29</v>
      </c>
      <c r="C456" s="76">
        <v>11358</v>
      </c>
      <c r="D456" s="76" t="s">
        <v>113</v>
      </c>
      <c r="E456" s="76" t="s">
        <v>30</v>
      </c>
      <c r="F456" s="76">
        <v>133</v>
      </c>
      <c r="G456" s="76">
        <v>127</v>
      </c>
      <c r="H456" s="76">
        <v>0</v>
      </c>
      <c r="I456" s="76">
        <v>0</v>
      </c>
      <c r="J456" s="76">
        <v>0</v>
      </c>
      <c r="K456" s="76">
        <v>2</v>
      </c>
      <c r="L456" s="76">
        <v>1</v>
      </c>
      <c r="M456" s="76">
        <v>0</v>
      </c>
      <c r="N456" s="76">
        <v>0</v>
      </c>
      <c r="O456" s="76">
        <v>1</v>
      </c>
      <c r="P456" s="76">
        <v>0</v>
      </c>
      <c r="Q456" s="76">
        <v>0</v>
      </c>
      <c r="R456" s="76">
        <v>2</v>
      </c>
      <c r="S456" s="76">
        <v>6</v>
      </c>
    </row>
    <row r="457" spans="1:19" x14ac:dyDescent="0.25">
      <c r="A457" s="76" t="s">
        <v>11</v>
      </c>
      <c r="B457" s="76" t="s">
        <v>29</v>
      </c>
      <c r="C457" s="76">
        <v>11358</v>
      </c>
      <c r="D457" s="76" t="s">
        <v>113</v>
      </c>
      <c r="E457" s="76" t="s">
        <v>30</v>
      </c>
      <c r="F457" s="76">
        <v>133</v>
      </c>
      <c r="G457" s="76">
        <v>127</v>
      </c>
      <c r="H457" s="76">
        <v>0</v>
      </c>
      <c r="I457" s="76">
        <v>2</v>
      </c>
      <c r="J457" s="76">
        <v>1</v>
      </c>
      <c r="K457" s="76">
        <v>2</v>
      </c>
      <c r="L457" s="76">
        <v>0</v>
      </c>
      <c r="M457" s="76">
        <v>0</v>
      </c>
      <c r="N457" s="76">
        <v>1</v>
      </c>
      <c r="O457" s="76">
        <v>2</v>
      </c>
      <c r="P457" s="76">
        <v>1</v>
      </c>
      <c r="Q457" s="76">
        <v>0</v>
      </c>
      <c r="R457" s="76">
        <v>2</v>
      </c>
      <c r="S457" s="76">
        <v>11</v>
      </c>
    </row>
    <row r="458" spans="1:19" x14ac:dyDescent="0.25">
      <c r="A458" s="76" t="s">
        <v>11</v>
      </c>
      <c r="B458" s="76" t="s">
        <v>29</v>
      </c>
      <c r="C458" s="76">
        <v>11358</v>
      </c>
      <c r="D458" s="76" t="s">
        <v>113</v>
      </c>
      <c r="E458" s="76" t="s">
        <v>31</v>
      </c>
      <c r="F458" s="76">
        <v>133</v>
      </c>
      <c r="G458" s="76">
        <v>127</v>
      </c>
      <c r="H458" s="76">
        <v>2</v>
      </c>
      <c r="I458" s="76">
        <v>0</v>
      </c>
      <c r="J458" s="76">
        <v>1</v>
      </c>
      <c r="K458" s="76">
        <v>1</v>
      </c>
      <c r="L458" s="76">
        <v>1</v>
      </c>
      <c r="M458" s="76">
        <v>1</v>
      </c>
      <c r="N458" s="76">
        <v>0</v>
      </c>
      <c r="O458" s="76">
        <v>2</v>
      </c>
      <c r="P458" s="76">
        <v>1</v>
      </c>
      <c r="Q458" s="76">
        <v>1</v>
      </c>
      <c r="R458" s="76">
        <v>0</v>
      </c>
      <c r="S458" s="76">
        <v>10</v>
      </c>
    </row>
    <row r="459" spans="1:19" x14ac:dyDescent="0.25">
      <c r="A459" s="76" t="s">
        <v>11</v>
      </c>
      <c r="B459" s="76" t="s">
        <v>29</v>
      </c>
      <c r="C459" s="76">
        <v>11358</v>
      </c>
      <c r="D459" s="76" t="s">
        <v>113</v>
      </c>
      <c r="E459" s="76" t="s">
        <v>31</v>
      </c>
      <c r="F459" s="76">
        <v>133</v>
      </c>
      <c r="G459" s="76">
        <v>127</v>
      </c>
      <c r="H459" s="76">
        <v>2</v>
      </c>
      <c r="I459" s="76">
        <v>1</v>
      </c>
      <c r="J459" s="76">
        <v>0</v>
      </c>
      <c r="K459" s="76">
        <v>2</v>
      </c>
      <c r="L459" s="76">
        <v>1</v>
      </c>
      <c r="M459" s="76">
        <v>0</v>
      </c>
      <c r="N459" s="76">
        <v>0</v>
      </c>
      <c r="O459" s="76">
        <v>2</v>
      </c>
      <c r="P459" s="76">
        <v>2</v>
      </c>
      <c r="Q459" s="76">
        <v>1</v>
      </c>
      <c r="R459" s="76">
        <v>1</v>
      </c>
      <c r="S459" s="76">
        <v>12</v>
      </c>
    </row>
    <row r="460" spans="1:19" x14ac:dyDescent="0.25">
      <c r="A460" s="76" t="s">
        <v>11</v>
      </c>
      <c r="B460" s="76" t="s">
        <v>29</v>
      </c>
      <c r="C460" s="76">
        <v>11358</v>
      </c>
      <c r="D460" s="76" t="s">
        <v>113</v>
      </c>
      <c r="E460" s="76" t="s">
        <v>31</v>
      </c>
      <c r="F460" s="76">
        <v>133</v>
      </c>
      <c r="G460" s="76">
        <v>127</v>
      </c>
      <c r="H460" s="76">
        <v>2</v>
      </c>
      <c r="I460" s="76">
        <v>2</v>
      </c>
      <c r="J460" s="76">
        <v>0</v>
      </c>
      <c r="K460" s="76">
        <v>2</v>
      </c>
      <c r="L460" s="76">
        <v>0</v>
      </c>
      <c r="M460" s="76">
        <v>1</v>
      </c>
      <c r="N460" s="76">
        <v>1</v>
      </c>
      <c r="O460" s="76">
        <v>2</v>
      </c>
      <c r="P460" s="76">
        <v>1</v>
      </c>
      <c r="Q460" s="76">
        <v>0</v>
      </c>
      <c r="R460" s="76">
        <v>1</v>
      </c>
      <c r="S460" s="76">
        <v>12</v>
      </c>
    </row>
    <row r="461" spans="1:19" x14ac:dyDescent="0.25">
      <c r="A461" s="76" t="s">
        <v>11</v>
      </c>
      <c r="B461" s="76" t="s">
        <v>29</v>
      </c>
      <c r="C461" s="76">
        <v>11358</v>
      </c>
      <c r="D461" s="76" t="s">
        <v>113</v>
      </c>
      <c r="E461" s="76" t="s">
        <v>31</v>
      </c>
      <c r="F461" s="76">
        <v>133</v>
      </c>
      <c r="G461" s="76">
        <v>127</v>
      </c>
      <c r="H461" s="76">
        <v>2</v>
      </c>
      <c r="I461" s="76">
        <v>2</v>
      </c>
      <c r="J461" s="76">
        <v>0</v>
      </c>
      <c r="K461" s="76">
        <v>2</v>
      </c>
      <c r="L461" s="76">
        <v>1</v>
      </c>
      <c r="M461" s="76">
        <v>1</v>
      </c>
      <c r="N461" s="76">
        <v>1</v>
      </c>
      <c r="O461" s="76">
        <v>2</v>
      </c>
      <c r="P461" s="76">
        <v>2</v>
      </c>
      <c r="Q461" s="76">
        <v>2</v>
      </c>
      <c r="R461" s="76">
        <v>1</v>
      </c>
      <c r="S461" s="76">
        <v>16</v>
      </c>
    </row>
    <row r="462" spans="1:19" x14ac:dyDescent="0.25">
      <c r="A462" s="76" t="s">
        <v>11</v>
      </c>
      <c r="B462" s="76" t="s">
        <v>29</v>
      </c>
      <c r="C462" s="76">
        <v>11358</v>
      </c>
      <c r="D462" s="76" t="s">
        <v>113</v>
      </c>
      <c r="E462" s="76" t="s">
        <v>31</v>
      </c>
      <c r="F462" s="76">
        <v>133</v>
      </c>
      <c r="G462" s="76">
        <v>127</v>
      </c>
      <c r="H462" s="76">
        <v>2</v>
      </c>
      <c r="I462" s="76">
        <v>2</v>
      </c>
      <c r="J462" s="76">
        <v>1</v>
      </c>
      <c r="K462" s="76">
        <v>1</v>
      </c>
      <c r="L462" s="76">
        <v>1</v>
      </c>
      <c r="M462" s="76">
        <v>1</v>
      </c>
      <c r="N462" s="76">
        <v>0</v>
      </c>
      <c r="O462" s="76">
        <v>2</v>
      </c>
      <c r="P462" s="76">
        <v>2</v>
      </c>
      <c r="Q462" s="76">
        <v>2</v>
      </c>
      <c r="R462" s="76">
        <v>1</v>
      </c>
      <c r="S462" s="76">
        <v>15</v>
      </c>
    </row>
    <row r="463" spans="1:19" x14ac:dyDescent="0.25">
      <c r="A463" s="76" t="s">
        <v>11</v>
      </c>
      <c r="B463" s="76" t="s">
        <v>29</v>
      </c>
      <c r="C463" s="76">
        <v>11358</v>
      </c>
      <c r="D463" s="76" t="s">
        <v>113</v>
      </c>
      <c r="E463" s="76" t="s">
        <v>31</v>
      </c>
      <c r="F463" s="76">
        <v>133</v>
      </c>
      <c r="G463" s="76">
        <v>127</v>
      </c>
      <c r="H463" s="76">
        <v>2</v>
      </c>
      <c r="I463" s="76">
        <v>2</v>
      </c>
      <c r="J463" s="76">
        <v>0</v>
      </c>
      <c r="K463" s="76">
        <v>2</v>
      </c>
      <c r="L463" s="76">
        <v>1</v>
      </c>
      <c r="M463" s="76">
        <v>1</v>
      </c>
      <c r="N463" s="76">
        <v>1</v>
      </c>
      <c r="O463" s="76">
        <v>2</v>
      </c>
      <c r="P463" s="76">
        <v>1</v>
      </c>
      <c r="Q463" s="76">
        <v>2</v>
      </c>
      <c r="R463" s="76">
        <v>1</v>
      </c>
      <c r="S463" s="76">
        <v>15</v>
      </c>
    </row>
    <row r="464" spans="1:19" x14ac:dyDescent="0.25">
      <c r="A464" s="76" t="s">
        <v>11</v>
      </c>
      <c r="B464" s="76" t="s">
        <v>29</v>
      </c>
      <c r="C464" s="76">
        <v>11358</v>
      </c>
      <c r="D464" s="76" t="s">
        <v>113</v>
      </c>
      <c r="E464" s="76" t="s">
        <v>31</v>
      </c>
      <c r="F464" s="76">
        <v>133</v>
      </c>
      <c r="G464" s="76">
        <v>127</v>
      </c>
      <c r="H464" s="76">
        <v>2</v>
      </c>
      <c r="I464" s="76">
        <v>2</v>
      </c>
      <c r="J464" s="76">
        <v>0</v>
      </c>
      <c r="K464" s="76">
        <v>2</v>
      </c>
      <c r="L464" s="76">
        <v>1</v>
      </c>
      <c r="M464" s="76">
        <v>0</v>
      </c>
      <c r="N464" s="76">
        <v>0</v>
      </c>
      <c r="O464" s="76">
        <v>2</v>
      </c>
      <c r="P464" s="76">
        <v>2</v>
      </c>
      <c r="Q464" s="76">
        <v>1</v>
      </c>
      <c r="R464" s="76">
        <v>0</v>
      </c>
      <c r="S464" s="76">
        <v>12</v>
      </c>
    </row>
    <row r="465" spans="1:19" x14ac:dyDescent="0.25">
      <c r="A465" s="76" t="s">
        <v>11</v>
      </c>
      <c r="B465" s="76" t="s">
        <v>29</v>
      </c>
      <c r="C465" s="76">
        <v>11358</v>
      </c>
      <c r="D465" s="76" t="s">
        <v>113</v>
      </c>
      <c r="E465" s="76" t="s">
        <v>31</v>
      </c>
      <c r="F465" s="76">
        <v>133</v>
      </c>
      <c r="G465" s="76">
        <v>127</v>
      </c>
      <c r="H465" s="76">
        <v>0</v>
      </c>
      <c r="I465" s="76">
        <v>2</v>
      </c>
      <c r="J465" s="76">
        <v>1</v>
      </c>
      <c r="K465" s="76">
        <v>2</v>
      </c>
      <c r="L465" s="76">
        <v>0</v>
      </c>
      <c r="M465" s="76">
        <v>1</v>
      </c>
      <c r="N465" s="76">
        <v>1</v>
      </c>
      <c r="O465" s="76">
        <v>2</v>
      </c>
      <c r="P465" s="76">
        <v>2</v>
      </c>
      <c r="Q465" s="76">
        <v>1</v>
      </c>
      <c r="R465" s="76">
        <v>1</v>
      </c>
      <c r="S465" s="76">
        <v>13</v>
      </c>
    </row>
    <row r="466" spans="1:19" x14ac:dyDescent="0.25">
      <c r="A466" s="76" t="s">
        <v>11</v>
      </c>
      <c r="B466" s="76" t="s">
        <v>29</v>
      </c>
      <c r="C466" s="76">
        <v>11358</v>
      </c>
      <c r="D466" s="76" t="s">
        <v>113</v>
      </c>
      <c r="E466" s="76" t="s">
        <v>31</v>
      </c>
      <c r="F466" s="76">
        <v>133</v>
      </c>
      <c r="G466" s="76">
        <v>127</v>
      </c>
      <c r="H466" s="76">
        <v>0</v>
      </c>
      <c r="I466" s="76">
        <v>1</v>
      </c>
      <c r="J466" s="76">
        <v>0</v>
      </c>
      <c r="K466" s="76">
        <v>2</v>
      </c>
      <c r="L466" s="76">
        <v>1</v>
      </c>
      <c r="M466" s="76">
        <v>1</v>
      </c>
      <c r="N466" s="76">
        <v>0</v>
      </c>
      <c r="O466" s="76">
        <v>0</v>
      </c>
      <c r="P466" s="76">
        <v>2</v>
      </c>
      <c r="Q466" s="76">
        <v>1</v>
      </c>
      <c r="R466" s="76">
        <v>1</v>
      </c>
      <c r="S466" s="76">
        <v>9</v>
      </c>
    </row>
    <row r="467" spans="1:19" x14ac:dyDescent="0.25">
      <c r="A467" s="76" t="s">
        <v>11</v>
      </c>
      <c r="B467" s="76" t="s">
        <v>29</v>
      </c>
      <c r="C467" s="76">
        <v>11358</v>
      </c>
      <c r="D467" s="76" t="s">
        <v>113</v>
      </c>
      <c r="E467" s="76" t="s">
        <v>31</v>
      </c>
      <c r="F467" s="76">
        <v>133</v>
      </c>
      <c r="G467" s="76">
        <v>127</v>
      </c>
      <c r="H467" s="76">
        <v>2</v>
      </c>
      <c r="I467" s="76">
        <v>2</v>
      </c>
      <c r="J467" s="76">
        <v>1</v>
      </c>
      <c r="K467" s="76">
        <v>2</v>
      </c>
      <c r="L467" s="76">
        <v>1</v>
      </c>
      <c r="M467" s="76">
        <v>0</v>
      </c>
      <c r="N467" s="76">
        <v>1</v>
      </c>
      <c r="O467" s="76">
        <v>2</v>
      </c>
      <c r="P467" s="76">
        <v>2</v>
      </c>
      <c r="Q467" s="76">
        <v>1</v>
      </c>
      <c r="R467" s="76">
        <v>2</v>
      </c>
      <c r="S467" s="76">
        <v>16</v>
      </c>
    </row>
    <row r="468" spans="1:19" x14ac:dyDescent="0.25">
      <c r="A468" s="76" t="s">
        <v>11</v>
      </c>
      <c r="B468" s="76" t="s">
        <v>29</v>
      </c>
      <c r="C468" s="76">
        <v>11358</v>
      </c>
      <c r="D468" s="76" t="s">
        <v>113</v>
      </c>
      <c r="E468" s="76" t="s">
        <v>31</v>
      </c>
      <c r="F468" s="76">
        <v>133</v>
      </c>
      <c r="G468" s="76">
        <v>127</v>
      </c>
      <c r="H468" s="76">
        <v>2</v>
      </c>
      <c r="I468" s="76">
        <v>2</v>
      </c>
      <c r="J468" s="76">
        <v>0</v>
      </c>
      <c r="K468" s="76">
        <v>2</v>
      </c>
      <c r="L468" s="76">
        <v>2</v>
      </c>
      <c r="M468" s="76">
        <v>1</v>
      </c>
      <c r="N468" s="76">
        <v>0</v>
      </c>
      <c r="O468" s="76">
        <v>2</v>
      </c>
      <c r="P468" s="76">
        <v>1</v>
      </c>
      <c r="Q468" s="76">
        <v>1</v>
      </c>
      <c r="R468" s="76">
        <v>2</v>
      </c>
      <c r="S468" s="76">
        <v>15</v>
      </c>
    </row>
    <row r="469" spans="1:19" x14ac:dyDescent="0.25">
      <c r="A469" s="76" t="s">
        <v>11</v>
      </c>
      <c r="B469" s="76" t="s">
        <v>29</v>
      </c>
      <c r="C469" s="76">
        <v>11358</v>
      </c>
      <c r="D469" s="76" t="s">
        <v>113</v>
      </c>
      <c r="E469" s="76" t="s">
        <v>31</v>
      </c>
      <c r="F469" s="76">
        <v>133</v>
      </c>
      <c r="G469" s="76">
        <v>127</v>
      </c>
      <c r="H469" s="76">
        <v>0</v>
      </c>
      <c r="I469" s="76">
        <v>2</v>
      </c>
      <c r="J469" s="76">
        <v>0</v>
      </c>
      <c r="K469" s="76">
        <v>1</v>
      </c>
      <c r="L469" s="76">
        <v>1</v>
      </c>
      <c r="M469" s="76">
        <v>0</v>
      </c>
      <c r="N469" s="76">
        <v>0</v>
      </c>
      <c r="O469" s="76">
        <v>1</v>
      </c>
      <c r="P469" s="76">
        <v>1</v>
      </c>
      <c r="Q469" s="76">
        <v>0</v>
      </c>
      <c r="R469" s="76">
        <v>0</v>
      </c>
      <c r="S469" s="76">
        <v>6</v>
      </c>
    </row>
    <row r="470" spans="1:19" x14ac:dyDescent="0.25">
      <c r="A470" s="76" t="s">
        <v>11</v>
      </c>
      <c r="B470" s="76" t="s">
        <v>29</v>
      </c>
      <c r="C470" s="76">
        <v>11358</v>
      </c>
      <c r="D470" s="76" t="s">
        <v>113</v>
      </c>
      <c r="E470" s="76" t="s">
        <v>31</v>
      </c>
      <c r="F470" s="76">
        <v>133</v>
      </c>
      <c r="G470" s="76">
        <v>127</v>
      </c>
      <c r="H470" s="76">
        <v>1</v>
      </c>
      <c r="I470" s="76">
        <v>0</v>
      </c>
      <c r="J470" s="76">
        <v>0</v>
      </c>
      <c r="K470" s="76">
        <v>2</v>
      </c>
      <c r="L470" s="76">
        <v>1</v>
      </c>
      <c r="M470" s="76">
        <v>1</v>
      </c>
      <c r="N470" s="76">
        <v>0</v>
      </c>
      <c r="O470" s="76">
        <v>2</v>
      </c>
      <c r="P470" s="76">
        <v>1</v>
      </c>
      <c r="Q470" s="76">
        <v>0</v>
      </c>
      <c r="R470" s="76">
        <v>0</v>
      </c>
      <c r="S470" s="76">
        <v>8</v>
      </c>
    </row>
    <row r="471" spans="1:19" x14ac:dyDescent="0.25">
      <c r="A471" s="76" t="s">
        <v>11</v>
      </c>
      <c r="B471" s="76" t="s">
        <v>29</v>
      </c>
      <c r="C471" s="76">
        <v>11358</v>
      </c>
      <c r="D471" s="76" t="s">
        <v>113</v>
      </c>
      <c r="E471" s="76" t="s">
        <v>31</v>
      </c>
      <c r="F471" s="76">
        <v>133</v>
      </c>
      <c r="G471" s="76">
        <v>127</v>
      </c>
      <c r="H471" s="76">
        <v>0</v>
      </c>
      <c r="I471" s="76">
        <v>1</v>
      </c>
      <c r="J471" s="76">
        <v>0</v>
      </c>
      <c r="K471" s="76">
        <v>2</v>
      </c>
      <c r="L471" s="76">
        <v>1</v>
      </c>
      <c r="M471" s="76">
        <v>1</v>
      </c>
      <c r="N471" s="76">
        <v>0</v>
      </c>
      <c r="O471" s="76">
        <v>2</v>
      </c>
      <c r="P471" s="76">
        <v>1</v>
      </c>
      <c r="Q471" s="76">
        <v>0</v>
      </c>
      <c r="R471" s="76">
        <v>0</v>
      </c>
      <c r="S471" s="76">
        <v>8</v>
      </c>
    </row>
    <row r="472" spans="1:19" x14ac:dyDescent="0.25">
      <c r="A472" s="76" t="s">
        <v>11</v>
      </c>
      <c r="B472" s="76" t="s">
        <v>29</v>
      </c>
      <c r="C472" s="76">
        <v>11358</v>
      </c>
      <c r="D472" s="76" t="s">
        <v>113</v>
      </c>
      <c r="E472" s="76" t="s">
        <v>31</v>
      </c>
      <c r="F472" s="76">
        <v>133</v>
      </c>
      <c r="G472" s="76">
        <v>127</v>
      </c>
      <c r="H472" s="76">
        <v>2</v>
      </c>
      <c r="I472" s="76">
        <v>0</v>
      </c>
      <c r="J472" s="76">
        <v>0</v>
      </c>
      <c r="K472" s="76">
        <v>2</v>
      </c>
      <c r="L472" s="76">
        <v>1</v>
      </c>
      <c r="M472" s="76">
        <v>1</v>
      </c>
      <c r="N472" s="76">
        <v>0</v>
      </c>
      <c r="O472" s="76">
        <v>2</v>
      </c>
      <c r="P472" s="76">
        <v>0</v>
      </c>
      <c r="Q472" s="76">
        <v>0</v>
      </c>
      <c r="R472" s="76">
        <v>2</v>
      </c>
      <c r="S472" s="76">
        <v>10</v>
      </c>
    </row>
    <row r="473" spans="1:19" x14ac:dyDescent="0.25">
      <c r="A473" s="76" t="s">
        <v>11</v>
      </c>
      <c r="B473" s="76" t="s">
        <v>29</v>
      </c>
      <c r="C473" s="76">
        <v>11358</v>
      </c>
      <c r="D473" s="76" t="s">
        <v>113</v>
      </c>
      <c r="E473" s="76" t="s">
        <v>31</v>
      </c>
      <c r="F473" s="76">
        <v>133</v>
      </c>
      <c r="G473" s="76">
        <v>127</v>
      </c>
      <c r="H473" s="76">
        <v>2</v>
      </c>
      <c r="I473" s="76">
        <v>2</v>
      </c>
      <c r="J473" s="76">
        <v>1</v>
      </c>
      <c r="K473" s="76">
        <v>1</v>
      </c>
      <c r="L473" s="76">
        <v>2</v>
      </c>
      <c r="M473" s="76">
        <v>1</v>
      </c>
      <c r="N473" s="76">
        <v>1</v>
      </c>
      <c r="O473" s="76">
        <v>2</v>
      </c>
      <c r="P473" s="76">
        <v>1</v>
      </c>
      <c r="Q473" s="76">
        <v>1</v>
      </c>
      <c r="R473" s="76">
        <v>1</v>
      </c>
      <c r="S473" s="76">
        <v>15</v>
      </c>
    </row>
    <row r="474" spans="1:19" x14ac:dyDescent="0.25">
      <c r="A474" s="76" t="s">
        <v>11</v>
      </c>
      <c r="B474" s="76" t="s">
        <v>29</v>
      </c>
      <c r="C474" s="76">
        <v>11358</v>
      </c>
      <c r="D474" s="76" t="s">
        <v>113</v>
      </c>
      <c r="E474" s="76" t="s">
        <v>31</v>
      </c>
      <c r="F474" s="76">
        <v>133</v>
      </c>
      <c r="G474" s="76">
        <v>127</v>
      </c>
      <c r="H474" s="76">
        <v>0</v>
      </c>
      <c r="I474" s="76">
        <v>0</v>
      </c>
      <c r="J474" s="76">
        <v>0</v>
      </c>
      <c r="K474" s="76">
        <v>2</v>
      </c>
      <c r="L474" s="76">
        <v>0</v>
      </c>
      <c r="M474" s="76">
        <v>1</v>
      </c>
      <c r="N474" s="76">
        <v>1</v>
      </c>
      <c r="O474" s="76">
        <v>2</v>
      </c>
      <c r="P474" s="76">
        <v>1</v>
      </c>
      <c r="Q474" s="76">
        <v>0</v>
      </c>
      <c r="R474" s="76">
        <v>1</v>
      </c>
      <c r="S474" s="76">
        <v>8</v>
      </c>
    </row>
    <row r="475" spans="1:19" x14ac:dyDescent="0.25">
      <c r="A475" s="76" t="s">
        <v>11</v>
      </c>
      <c r="B475" s="76" t="s">
        <v>29</v>
      </c>
      <c r="C475" s="76">
        <v>11358</v>
      </c>
      <c r="D475" s="76" t="s">
        <v>113</v>
      </c>
      <c r="E475" s="76" t="s">
        <v>31</v>
      </c>
      <c r="F475" s="76">
        <v>133</v>
      </c>
      <c r="G475" s="76">
        <v>127</v>
      </c>
      <c r="H475" s="76">
        <v>1</v>
      </c>
      <c r="I475" s="76">
        <v>2</v>
      </c>
      <c r="J475" s="76">
        <v>1</v>
      </c>
      <c r="K475" s="76">
        <v>2</v>
      </c>
      <c r="L475" s="76">
        <v>0</v>
      </c>
      <c r="M475" s="76">
        <v>0</v>
      </c>
      <c r="N475" s="76">
        <v>1</v>
      </c>
      <c r="O475" s="76">
        <v>1</v>
      </c>
      <c r="P475" s="76">
        <v>2</v>
      </c>
      <c r="Q475" s="76">
        <v>1</v>
      </c>
      <c r="R475" s="76">
        <v>1</v>
      </c>
      <c r="S475" s="76">
        <v>12</v>
      </c>
    </row>
    <row r="476" spans="1:19" x14ac:dyDescent="0.25">
      <c r="A476" s="76" t="s">
        <v>11</v>
      </c>
      <c r="B476" s="76" t="s">
        <v>29</v>
      </c>
      <c r="C476" s="76">
        <v>11358</v>
      </c>
      <c r="D476" s="76" t="s">
        <v>113</v>
      </c>
      <c r="E476" s="76" t="s">
        <v>31</v>
      </c>
      <c r="F476" s="76">
        <v>133</v>
      </c>
      <c r="G476" s="76">
        <v>127</v>
      </c>
      <c r="H476" s="76">
        <v>2</v>
      </c>
      <c r="I476" s="76">
        <v>2</v>
      </c>
      <c r="J476" s="76">
        <v>1</v>
      </c>
      <c r="K476" s="76">
        <v>2</v>
      </c>
      <c r="L476" s="76">
        <v>0</v>
      </c>
      <c r="M476" s="76">
        <v>1</v>
      </c>
      <c r="N476" s="76">
        <v>1</v>
      </c>
      <c r="O476" s="76">
        <v>2</v>
      </c>
      <c r="P476" s="76">
        <v>2</v>
      </c>
      <c r="Q476" s="76">
        <v>1</v>
      </c>
      <c r="R476" s="76">
        <v>2</v>
      </c>
      <c r="S476" s="76">
        <v>16</v>
      </c>
    </row>
    <row r="477" spans="1:19" x14ac:dyDescent="0.25">
      <c r="A477" s="76" t="s">
        <v>11</v>
      </c>
      <c r="B477" s="76" t="s">
        <v>29</v>
      </c>
      <c r="C477" s="76">
        <v>11358</v>
      </c>
      <c r="D477" s="76" t="s">
        <v>113</v>
      </c>
      <c r="E477" s="76" t="s">
        <v>31</v>
      </c>
      <c r="F477" s="76">
        <v>133</v>
      </c>
      <c r="G477" s="76">
        <v>127</v>
      </c>
      <c r="H477" s="76">
        <v>0</v>
      </c>
      <c r="I477" s="76">
        <v>2</v>
      </c>
      <c r="J477" s="76">
        <v>0</v>
      </c>
      <c r="K477" s="76">
        <v>2</v>
      </c>
      <c r="L477" s="76">
        <v>1</v>
      </c>
      <c r="M477" s="76">
        <v>1</v>
      </c>
      <c r="N477" s="76">
        <v>1</v>
      </c>
      <c r="O477" s="76">
        <v>2</v>
      </c>
      <c r="P477" s="76">
        <v>1</v>
      </c>
      <c r="Q477" s="76">
        <v>0</v>
      </c>
      <c r="R477" s="76">
        <v>1</v>
      </c>
      <c r="S477" s="76">
        <v>11</v>
      </c>
    </row>
    <row r="478" spans="1:19" x14ac:dyDescent="0.25">
      <c r="A478" s="76" t="s">
        <v>11</v>
      </c>
      <c r="B478" s="76" t="s">
        <v>32</v>
      </c>
      <c r="C478" s="76">
        <v>11362</v>
      </c>
      <c r="D478" s="76" t="s">
        <v>113</v>
      </c>
      <c r="E478" s="76" t="s">
        <v>15</v>
      </c>
      <c r="F478" s="76">
        <v>93</v>
      </c>
      <c r="G478" s="76">
        <v>84</v>
      </c>
      <c r="H478" s="76">
        <v>1</v>
      </c>
      <c r="I478" s="76">
        <v>2</v>
      </c>
      <c r="J478" s="76">
        <v>1</v>
      </c>
      <c r="K478" s="76">
        <v>2</v>
      </c>
      <c r="L478" s="76">
        <v>1</v>
      </c>
      <c r="M478" s="76">
        <v>1</v>
      </c>
      <c r="N478" s="76">
        <v>0</v>
      </c>
      <c r="O478" s="76">
        <v>2</v>
      </c>
      <c r="P478" s="76">
        <v>2</v>
      </c>
      <c r="Q478" s="76">
        <v>2</v>
      </c>
      <c r="R478" s="76">
        <v>1</v>
      </c>
      <c r="S478" s="76">
        <v>15</v>
      </c>
    </row>
    <row r="479" spans="1:19" x14ac:dyDescent="0.25">
      <c r="A479" s="76" t="s">
        <v>11</v>
      </c>
      <c r="B479" s="76" t="s">
        <v>32</v>
      </c>
      <c r="C479" s="76">
        <v>11362</v>
      </c>
      <c r="D479" s="76" t="s">
        <v>113</v>
      </c>
      <c r="E479" s="76" t="s">
        <v>15</v>
      </c>
      <c r="F479" s="76">
        <v>93</v>
      </c>
      <c r="G479" s="76">
        <v>84</v>
      </c>
      <c r="H479" s="76">
        <v>0</v>
      </c>
      <c r="I479" s="76">
        <v>1</v>
      </c>
      <c r="J479" s="76">
        <v>0</v>
      </c>
      <c r="K479" s="76">
        <v>2</v>
      </c>
      <c r="L479" s="76">
        <v>2</v>
      </c>
      <c r="M479" s="76">
        <v>1</v>
      </c>
      <c r="N479" s="76">
        <v>0</v>
      </c>
      <c r="O479" s="76">
        <v>2</v>
      </c>
      <c r="P479" s="76">
        <v>1</v>
      </c>
      <c r="Q479" s="76">
        <v>2</v>
      </c>
      <c r="R479" s="76">
        <v>2</v>
      </c>
      <c r="S479" s="76">
        <v>13</v>
      </c>
    </row>
    <row r="480" spans="1:19" x14ac:dyDescent="0.25">
      <c r="A480" s="76" t="s">
        <v>11</v>
      </c>
      <c r="B480" s="76" t="s">
        <v>32</v>
      </c>
      <c r="C480" s="76">
        <v>11362</v>
      </c>
      <c r="D480" s="76" t="s">
        <v>113</v>
      </c>
      <c r="E480" s="76" t="s">
        <v>15</v>
      </c>
      <c r="F480" s="76">
        <v>93</v>
      </c>
      <c r="G480" s="76">
        <v>84</v>
      </c>
      <c r="H480" s="76">
        <v>1</v>
      </c>
      <c r="I480" s="76">
        <v>1</v>
      </c>
      <c r="J480" s="76">
        <v>0</v>
      </c>
      <c r="K480" s="76">
        <v>2</v>
      </c>
      <c r="L480" s="76">
        <v>1</v>
      </c>
      <c r="M480" s="76">
        <v>1</v>
      </c>
      <c r="N480" s="76">
        <v>0</v>
      </c>
      <c r="O480" s="76">
        <v>1</v>
      </c>
      <c r="P480" s="76">
        <v>0</v>
      </c>
      <c r="Q480" s="76">
        <v>2</v>
      </c>
      <c r="R480" s="76">
        <v>1</v>
      </c>
      <c r="S480" s="76">
        <v>10</v>
      </c>
    </row>
    <row r="481" spans="1:19" x14ac:dyDescent="0.25">
      <c r="A481" s="76" t="s">
        <v>11</v>
      </c>
      <c r="B481" s="76" t="s">
        <v>32</v>
      </c>
      <c r="C481" s="76">
        <v>11362</v>
      </c>
      <c r="D481" s="76" t="s">
        <v>113</v>
      </c>
      <c r="E481" s="76" t="s">
        <v>15</v>
      </c>
      <c r="F481" s="76">
        <v>93</v>
      </c>
      <c r="G481" s="76">
        <v>84</v>
      </c>
      <c r="H481" s="76">
        <v>2</v>
      </c>
      <c r="I481" s="76">
        <v>2</v>
      </c>
      <c r="J481" s="76">
        <v>1</v>
      </c>
      <c r="K481" s="76">
        <v>2</v>
      </c>
      <c r="L481" s="76">
        <v>2</v>
      </c>
      <c r="M481" s="76">
        <v>1</v>
      </c>
      <c r="N481" s="76">
        <v>0</v>
      </c>
      <c r="O481" s="76">
        <v>0</v>
      </c>
      <c r="P481" s="76">
        <v>2</v>
      </c>
      <c r="Q481" s="76">
        <v>2</v>
      </c>
      <c r="R481" s="76">
        <v>1</v>
      </c>
      <c r="S481" s="76">
        <v>15</v>
      </c>
    </row>
    <row r="482" spans="1:19" x14ac:dyDescent="0.25">
      <c r="A482" s="76" t="s">
        <v>11</v>
      </c>
      <c r="B482" s="76" t="s">
        <v>32</v>
      </c>
      <c r="C482" s="76">
        <v>11362</v>
      </c>
      <c r="D482" s="76" t="s">
        <v>113</v>
      </c>
      <c r="E482" s="76" t="s">
        <v>15</v>
      </c>
      <c r="F482" s="76">
        <v>93</v>
      </c>
      <c r="G482" s="76">
        <v>84</v>
      </c>
      <c r="H482" s="76">
        <v>1</v>
      </c>
      <c r="I482" s="76">
        <v>1</v>
      </c>
      <c r="J482" s="76">
        <v>1</v>
      </c>
      <c r="K482" s="76">
        <v>2</v>
      </c>
      <c r="L482" s="76">
        <v>1</v>
      </c>
      <c r="M482" s="76">
        <v>1</v>
      </c>
      <c r="N482" s="76">
        <v>0</v>
      </c>
      <c r="O482" s="76">
        <v>1</v>
      </c>
      <c r="P482" s="76">
        <v>0</v>
      </c>
      <c r="Q482" s="76">
        <v>2</v>
      </c>
      <c r="R482" s="76">
        <v>1</v>
      </c>
      <c r="S482" s="76">
        <v>11</v>
      </c>
    </row>
    <row r="483" spans="1:19" x14ac:dyDescent="0.25">
      <c r="A483" s="76" t="s">
        <v>11</v>
      </c>
      <c r="B483" s="76" t="s">
        <v>32</v>
      </c>
      <c r="C483" s="76">
        <v>11362</v>
      </c>
      <c r="D483" s="76" t="s">
        <v>113</v>
      </c>
      <c r="E483" s="76" t="s">
        <v>15</v>
      </c>
      <c r="F483" s="76">
        <v>93</v>
      </c>
      <c r="G483" s="76">
        <v>84</v>
      </c>
      <c r="H483" s="76">
        <v>0</v>
      </c>
      <c r="I483" s="76">
        <v>1</v>
      </c>
      <c r="J483" s="76">
        <v>0</v>
      </c>
      <c r="K483" s="76">
        <v>2</v>
      </c>
      <c r="L483" s="76">
        <v>2</v>
      </c>
      <c r="M483" s="76">
        <v>0</v>
      </c>
      <c r="N483" s="76">
        <v>0</v>
      </c>
      <c r="O483" s="76">
        <v>2</v>
      </c>
      <c r="P483" s="76">
        <v>2</v>
      </c>
      <c r="Q483" s="76">
        <v>1</v>
      </c>
      <c r="R483" s="76">
        <v>1</v>
      </c>
      <c r="S483" s="76">
        <v>11</v>
      </c>
    </row>
    <row r="484" spans="1:19" x14ac:dyDescent="0.25">
      <c r="A484" s="76" t="s">
        <v>11</v>
      </c>
      <c r="B484" s="76" t="s">
        <v>32</v>
      </c>
      <c r="C484" s="76">
        <v>11362</v>
      </c>
      <c r="D484" s="76" t="s">
        <v>113</v>
      </c>
      <c r="E484" s="76" t="s">
        <v>15</v>
      </c>
      <c r="F484" s="76">
        <v>93</v>
      </c>
      <c r="G484" s="76">
        <v>84</v>
      </c>
      <c r="H484" s="76">
        <v>2</v>
      </c>
      <c r="I484" s="76">
        <v>2</v>
      </c>
      <c r="J484" s="76">
        <v>1</v>
      </c>
      <c r="K484" s="76">
        <v>2</v>
      </c>
      <c r="L484" s="76">
        <v>2</v>
      </c>
      <c r="M484" s="76">
        <v>0</v>
      </c>
      <c r="N484" s="76">
        <v>0</v>
      </c>
      <c r="O484" s="76">
        <v>2</v>
      </c>
      <c r="P484" s="76">
        <v>1</v>
      </c>
      <c r="Q484" s="76">
        <v>2</v>
      </c>
      <c r="R484" s="76">
        <v>1</v>
      </c>
      <c r="S484" s="76">
        <v>15</v>
      </c>
    </row>
    <row r="485" spans="1:19" x14ac:dyDescent="0.25">
      <c r="A485" s="76" t="s">
        <v>11</v>
      </c>
      <c r="B485" s="76" t="s">
        <v>32</v>
      </c>
      <c r="C485" s="76">
        <v>11362</v>
      </c>
      <c r="D485" s="76" t="s">
        <v>113</v>
      </c>
      <c r="E485" s="76" t="s">
        <v>15</v>
      </c>
      <c r="F485" s="76">
        <v>93</v>
      </c>
      <c r="G485" s="76">
        <v>84</v>
      </c>
      <c r="H485" s="76">
        <v>0</v>
      </c>
      <c r="I485" s="76">
        <v>1</v>
      </c>
      <c r="J485" s="76">
        <v>1</v>
      </c>
      <c r="K485" s="76">
        <v>2</v>
      </c>
      <c r="L485" s="76">
        <v>1</v>
      </c>
      <c r="M485" s="76">
        <v>1</v>
      </c>
      <c r="N485" s="76">
        <v>0</v>
      </c>
      <c r="O485" s="76">
        <v>2</v>
      </c>
      <c r="P485" s="76">
        <v>2</v>
      </c>
      <c r="Q485" s="76">
        <v>2</v>
      </c>
      <c r="R485" s="76">
        <v>1</v>
      </c>
      <c r="S485" s="76">
        <v>13</v>
      </c>
    </row>
    <row r="486" spans="1:19" x14ac:dyDescent="0.25">
      <c r="A486" s="76" t="s">
        <v>11</v>
      </c>
      <c r="B486" s="76" t="s">
        <v>32</v>
      </c>
      <c r="C486" s="76">
        <v>11362</v>
      </c>
      <c r="D486" s="76" t="s">
        <v>113</v>
      </c>
      <c r="E486" s="76" t="s">
        <v>15</v>
      </c>
      <c r="F486" s="76">
        <v>93</v>
      </c>
      <c r="G486" s="76">
        <v>84</v>
      </c>
      <c r="H486" s="76">
        <v>0</v>
      </c>
      <c r="I486" s="76">
        <v>1</v>
      </c>
      <c r="J486" s="76">
        <v>1</v>
      </c>
      <c r="K486" s="76">
        <v>2</v>
      </c>
      <c r="L486" s="76">
        <v>1</v>
      </c>
      <c r="M486" s="76">
        <v>1</v>
      </c>
      <c r="N486" s="76">
        <v>1</v>
      </c>
      <c r="O486" s="76">
        <v>1</v>
      </c>
      <c r="P486" s="76">
        <v>1</v>
      </c>
      <c r="Q486" s="76">
        <v>1</v>
      </c>
      <c r="R486" s="76">
        <v>2</v>
      </c>
      <c r="S486" s="76">
        <v>12</v>
      </c>
    </row>
    <row r="487" spans="1:19" x14ac:dyDescent="0.25">
      <c r="A487" s="76" t="s">
        <v>11</v>
      </c>
      <c r="B487" s="76" t="s">
        <v>32</v>
      </c>
      <c r="C487" s="76">
        <v>11362</v>
      </c>
      <c r="D487" s="76" t="s">
        <v>113</v>
      </c>
      <c r="E487" s="76" t="s">
        <v>15</v>
      </c>
      <c r="F487" s="76">
        <v>93</v>
      </c>
      <c r="G487" s="76">
        <v>84</v>
      </c>
      <c r="H487" s="76">
        <v>0</v>
      </c>
      <c r="I487" s="76">
        <v>1</v>
      </c>
      <c r="J487" s="76">
        <v>1</v>
      </c>
      <c r="K487" s="76">
        <v>2</v>
      </c>
      <c r="L487" s="76">
        <v>2</v>
      </c>
      <c r="M487" s="76">
        <v>1</v>
      </c>
      <c r="N487" s="76">
        <v>0</v>
      </c>
      <c r="O487" s="76">
        <v>1</v>
      </c>
      <c r="P487" s="76">
        <v>1</v>
      </c>
      <c r="Q487" s="76">
        <v>1</v>
      </c>
      <c r="R487" s="76">
        <v>1</v>
      </c>
      <c r="S487" s="76">
        <v>11</v>
      </c>
    </row>
    <row r="488" spans="1:19" x14ac:dyDescent="0.25">
      <c r="A488" s="76" t="s">
        <v>11</v>
      </c>
      <c r="B488" s="76" t="s">
        <v>32</v>
      </c>
      <c r="C488" s="76">
        <v>11362</v>
      </c>
      <c r="D488" s="76" t="s">
        <v>113</v>
      </c>
      <c r="E488" s="76" t="s">
        <v>15</v>
      </c>
      <c r="F488" s="76">
        <v>93</v>
      </c>
      <c r="G488" s="76">
        <v>84</v>
      </c>
      <c r="H488" s="76">
        <v>0</v>
      </c>
      <c r="I488" s="76">
        <v>2</v>
      </c>
      <c r="J488" s="76">
        <v>1</v>
      </c>
      <c r="K488" s="76">
        <v>2</v>
      </c>
      <c r="L488" s="76">
        <v>1</v>
      </c>
      <c r="M488" s="76">
        <v>1</v>
      </c>
      <c r="N488" s="76">
        <v>0</v>
      </c>
      <c r="O488" s="76">
        <v>2</v>
      </c>
      <c r="P488" s="76">
        <v>1</v>
      </c>
      <c r="Q488" s="76">
        <v>2</v>
      </c>
      <c r="R488" s="76">
        <v>1</v>
      </c>
      <c r="S488" s="76">
        <v>13</v>
      </c>
    </row>
    <row r="489" spans="1:19" x14ac:dyDescent="0.25">
      <c r="A489" s="76" t="s">
        <v>11</v>
      </c>
      <c r="B489" s="76" t="s">
        <v>32</v>
      </c>
      <c r="C489" s="76">
        <v>11362</v>
      </c>
      <c r="D489" s="76" t="s">
        <v>113</v>
      </c>
      <c r="E489" s="76" t="s">
        <v>15</v>
      </c>
      <c r="F489" s="76">
        <v>93</v>
      </c>
      <c r="G489" s="76">
        <v>84</v>
      </c>
      <c r="H489" s="76">
        <v>1</v>
      </c>
      <c r="I489" s="76">
        <v>2</v>
      </c>
      <c r="J489" s="76">
        <v>1</v>
      </c>
      <c r="K489" s="76">
        <v>2</v>
      </c>
      <c r="L489" s="76">
        <v>1</v>
      </c>
      <c r="M489" s="76">
        <v>0</v>
      </c>
      <c r="N489" s="76">
        <v>0</v>
      </c>
      <c r="O489" s="76">
        <v>2</v>
      </c>
      <c r="P489" s="76">
        <v>1</v>
      </c>
      <c r="Q489" s="76">
        <v>2</v>
      </c>
      <c r="R489" s="76">
        <v>2</v>
      </c>
      <c r="S489" s="76">
        <v>14</v>
      </c>
    </row>
    <row r="490" spans="1:19" x14ac:dyDescent="0.25">
      <c r="A490" s="76" t="s">
        <v>11</v>
      </c>
      <c r="B490" s="76" t="s">
        <v>32</v>
      </c>
      <c r="C490" s="76">
        <v>11362</v>
      </c>
      <c r="D490" s="76" t="s">
        <v>113</v>
      </c>
      <c r="E490" s="76" t="s">
        <v>15</v>
      </c>
      <c r="F490" s="76">
        <v>93</v>
      </c>
      <c r="G490" s="76">
        <v>84</v>
      </c>
      <c r="H490" s="76">
        <v>0</v>
      </c>
      <c r="I490" s="76">
        <v>0</v>
      </c>
      <c r="J490" s="76">
        <v>0</v>
      </c>
      <c r="K490" s="76">
        <v>2</v>
      </c>
      <c r="L490" s="76">
        <v>2</v>
      </c>
      <c r="M490" s="76">
        <v>0</v>
      </c>
      <c r="N490" s="76">
        <v>1</v>
      </c>
      <c r="O490" s="76">
        <v>2</v>
      </c>
      <c r="P490" s="76">
        <v>1</v>
      </c>
      <c r="Q490" s="76">
        <v>1</v>
      </c>
      <c r="R490" s="76">
        <v>1</v>
      </c>
      <c r="S490" s="76">
        <v>10</v>
      </c>
    </row>
    <row r="491" spans="1:19" x14ac:dyDescent="0.25">
      <c r="A491" s="76" t="s">
        <v>11</v>
      </c>
      <c r="B491" s="76" t="s">
        <v>32</v>
      </c>
      <c r="C491" s="76">
        <v>11362</v>
      </c>
      <c r="D491" s="76" t="s">
        <v>113</v>
      </c>
      <c r="E491" s="76" t="s">
        <v>15</v>
      </c>
      <c r="F491" s="76">
        <v>93</v>
      </c>
      <c r="G491" s="76">
        <v>84</v>
      </c>
      <c r="H491" s="76">
        <v>1</v>
      </c>
      <c r="I491" s="76">
        <v>1</v>
      </c>
      <c r="J491" s="76">
        <v>1</v>
      </c>
      <c r="K491" s="76">
        <v>1</v>
      </c>
      <c r="L491" s="76">
        <v>1</v>
      </c>
      <c r="M491" s="76">
        <v>1</v>
      </c>
      <c r="N491" s="76">
        <v>1</v>
      </c>
      <c r="O491" s="76">
        <v>0</v>
      </c>
      <c r="P491" s="76">
        <v>2</v>
      </c>
      <c r="Q491" s="76">
        <v>2</v>
      </c>
      <c r="R491" s="76">
        <v>2</v>
      </c>
      <c r="S491" s="76">
        <v>13</v>
      </c>
    </row>
    <row r="492" spans="1:19" x14ac:dyDescent="0.25">
      <c r="A492" s="76" t="s">
        <v>11</v>
      </c>
      <c r="B492" s="76" t="s">
        <v>32</v>
      </c>
      <c r="C492" s="76">
        <v>11362</v>
      </c>
      <c r="D492" s="76" t="s">
        <v>113</v>
      </c>
      <c r="E492" s="76" t="s">
        <v>15</v>
      </c>
      <c r="F492" s="76">
        <v>93</v>
      </c>
      <c r="G492" s="76">
        <v>84</v>
      </c>
      <c r="H492" s="76">
        <v>2</v>
      </c>
      <c r="I492" s="76">
        <v>0</v>
      </c>
      <c r="J492" s="76">
        <v>1</v>
      </c>
      <c r="K492" s="76">
        <v>2</v>
      </c>
      <c r="L492" s="76">
        <v>0</v>
      </c>
      <c r="M492" s="76">
        <v>0</v>
      </c>
      <c r="N492" s="76">
        <v>0</v>
      </c>
      <c r="O492" s="76">
        <v>2</v>
      </c>
      <c r="P492" s="76">
        <v>1</v>
      </c>
      <c r="Q492" s="76">
        <v>0</v>
      </c>
      <c r="R492" s="76">
        <v>2</v>
      </c>
      <c r="S492" s="76">
        <v>10</v>
      </c>
    </row>
    <row r="493" spans="1:19" x14ac:dyDescent="0.25">
      <c r="A493" s="76" t="s">
        <v>11</v>
      </c>
      <c r="B493" s="76" t="s">
        <v>32</v>
      </c>
      <c r="C493" s="76">
        <v>11362</v>
      </c>
      <c r="D493" s="76" t="s">
        <v>113</v>
      </c>
      <c r="E493" s="76" t="s">
        <v>15</v>
      </c>
      <c r="F493" s="76">
        <v>93</v>
      </c>
      <c r="G493" s="76">
        <v>84</v>
      </c>
      <c r="H493" s="76">
        <v>0</v>
      </c>
      <c r="I493" s="76">
        <v>1</v>
      </c>
      <c r="J493" s="76">
        <v>1</v>
      </c>
      <c r="K493" s="76">
        <v>2</v>
      </c>
      <c r="L493" s="76">
        <v>2</v>
      </c>
      <c r="M493" s="76">
        <v>1</v>
      </c>
      <c r="N493" s="76">
        <v>0</v>
      </c>
      <c r="O493" s="76">
        <v>2</v>
      </c>
      <c r="P493" s="76">
        <v>1</v>
      </c>
      <c r="Q493" s="76">
        <v>2</v>
      </c>
      <c r="R493" s="76">
        <v>1</v>
      </c>
      <c r="S493" s="76">
        <v>13</v>
      </c>
    </row>
    <row r="494" spans="1:19" x14ac:dyDescent="0.25">
      <c r="A494" s="76" t="s">
        <v>11</v>
      </c>
      <c r="B494" s="76" t="s">
        <v>32</v>
      </c>
      <c r="C494" s="76">
        <v>11362</v>
      </c>
      <c r="D494" s="76" t="s">
        <v>113</v>
      </c>
      <c r="E494" s="76" t="s">
        <v>15</v>
      </c>
      <c r="F494" s="76">
        <v>93</v>
      </c>
      <c r="G494" s="76">
        <v>84</v>
      </c>
      <c r="H494" s="76">
        <v>1</v>
      </c>
      <c r="I494" s="76">
        <v>1</v>
      </c>
      <c r="J494" s="76">
        <v>0</v>
      </c>
      <c r="K494" s="76">
        <v>2</v>
      </c>
      <c r="L494" s="76">
        <v>0</v>
      </c>
      <c r="M494" s="76">
        <v>1</v>
      </c>
      <c r="N494" s="76">
        <v>1</v>
      </c>
      <c r="O494" s="76">
        <v>1</v>
      </c>
      <c r="P494" s="76">
        <v>2</v>
      </c>
      <c r="Q494" s="76">
        <v>1</v>
      </c>
      <c r="R494" s="76">
        <v>1</v>
      </c>
      <c r="S494" s="76">
        <v>11</v>
      </c>
    </row>
    <row r="495" spans="1:19" x14ac:dyDescent="0.25">
      <c r="A495" s="76" t="s">
        <v>11</v>
      </c>
      <c r="B495" s="76" t="s">
        <v>32</v>
      </c>
      <c r="C495" s="76">
        <v>11362</v>
      </c>
      <c r="D495" s="76" t="s">
        <v>113</v>
      </c>
      <c r="E495" s="76" t="s">
        <v>15</v>
      </c>
      <c r="F495" s="76">
        <v>93</v>
      </c>
      <c r="G495" s="76">
        <v>84</v>
      </c>
      <c r="H495" s="76">
        <v>0</v>
      </c>
      <c r="I495" s="76">
        <v>1</v>
      </c>
      <c r="J495" s="76">
        <v>1</v>
      </c>
      <c r="K495" s="76">
        <v>2</v>
      </c>
      <c r="L495" s="76">
        <v>2</v>
      </c>
      <c r="M495" s="76">
        <v>1</v>
      </c>
      <c r="N495" s="76">
        <v>1</v>
      </c>
      <c r="O495" s="76">
        <v>2</v>
      </c>
      <c r="P495" s="76">
        <v>1</v>
      </c>
      <c r="Q495" s="76">
        <v>2</v>
      </c>
      <c r="R495" s="76">
        <v>1</v>
      </c>
      <c r="S495" s="76">
        <v>14</v>
      </c>
    </row>
    <row r="496" spans="1:19" x14ac:dyDescent="0.25">
      <c r="A496" s="76" t="s">
        <v>11</v>
      </c>
      <c r="B496" s="76" t="s">
        <v>32</v>
      </c>
      <c r="C496" s="76">
        <v>11362</v>
      </c>
      <c r="D496" s="76" t="s">
        <v>113</v>
      </c>
      <c r="E496" s="76" t="s">
        <v>15</v>
      </c>
      <c r="F496" s="76">
        <v>93</v>
      </c>
      <c r="G496" s="76">
        <v>84</v>
      </c>
      <c r="H496" s="76">
        <v>2</v>
      </c>
      <c r="I496" s="76">
        <v>0</v>
      </c>
      <c r="J496" s="76">
        <v>1</v>
      </c>
      <c r="K496" s="76">
        <v>2</v>
      </c>
      <c r="L496" s="76">
        <v>2</v>
      </c>
      <c r="M496" s="76">
        <v>1</v>
      </c>
      <c r="N496" s="76">
        <v>1</v>
      </c>
      <c r="O496" s="76">
        <v>2</v>
      </c>
      <c r="P496" s="76">
        <v>1</v>
      </c>
      <c r="Q496" s="76">
        <v>1</v>
      </c>
      <c r="R496" s="76">
        <v>1</v>
      </c>
      <c r="S496" s="76">
        <v>14</v>
      </c>
    </row>
    <row r="497" spans="1:19" x14ac:dyDescent="0.25">
      <c r="A497" s="76" t="s">
        <v>11</v>
      </c>
      <c r="B497" s="76" t="s">
        <v>32</v>
      </c>
      <c r="C497" s="76">
        <v>11362</v>
      </c>
      <c r="D497" s="76" t="s">
        <v>113</v>
      </c>
      <c r="E497" s="76" t="s">
        <v>15</v>
      </c>
      <c r="F497" s="76">
        <v>93</v>
      </c>
      <c r="G497" s="76">
        <v>84</v>
      </c>
      <c r="H497" s="76">
        <v>0</v>
      </c>
      <c r="I497" s="76">
        <v>0</v>
      </c>
      <c r="J497" s="76">
        <v>1</v>
      </c>
      <c r="K497" s="76">
        <v>2</v>
      </c>
      <c r="L497" s="76">
        <v>2</v>
      </c>
      <c r="M497" s="76">
        <v>0</v>
      </c>
      <c r="N497" s="76">
        <v>0</v>
      </c>
      <c r="O497" s="76">
        <v>1</v>
      </c>
      <c r="P497" s="76">
        <v>2</v>
      </c>
      <c r="Q497" s="76">
        <v>2</v>
      </c>
      <c r="R497" s="76">
        <v>1</v>
      </c>
      <c r="S497" s="76">
        <v>11</v>
      </c>
    </row>
    <row r="498" spans="1:19" x14ac:dyDescent="0.25">
      <c r="A498" s="76" t="s">
        <v>11</v>
      </c>
      <c r="B498" s="76" t="s">
        <v>32</v>
      </c>
      <c r="C498" s="76">
        <v>11362</v>
      </c>
      <c r="D498" s="76" t="s">
        <v>113</v>
      </c>
      <c r="E498" s="76" t="s">
        <v>15</v>
      </c>
      <c r="F498" s="76">
        <v>93</v>
      </c>
      <c r="G498" s="76">
        <v>84</v>
      </c>
      <c r="H498" s="76">
        <v>0</v>
      </c>
      <c r="I498" s="76">
        <v>2</v>
      </c>
      <c r="J498" s="76">
        <v>1</v>
      </c>
      <c r="K498" s="76">
        <v>2</v>
      </c>
      <c r="L498" s="76">
        <v>1</v>
      </c>
      <c r="M498" s="76">
        <v>0</v>
      </c>
      <c r="N498" s="76">
        <v>0</v>
      </c>
      <c r="O498" s="76">
        <v>1</v>
      </c>
      <c r="P498" s="76">
        <v>1</v>
      </c>
      <c r="Q498" s="76">
        <v>1</v>
      </c>
      <c r="R498" s="76">
        <v>2</v>
      </c>
      <c r="S498" s="76">
        <v>11</v>
      </c>
    </row>
    <row r="499" spans="1:19" x14ac:dyDescent="0.25">
      <c r="A499" s="76" t="s">
        <v>11</v>
      </c>
      <c r="B499" s="76" t="s">
        <v>32</v>
      </c>
      <c r="C499" s="76">
        <v>11362</v>
      </c>
      <c r="D499" s="76" t="s">
        <v>113</v>
      </c>
      <c r="E499" s="76" t="s">
        <v>15</v>
      </c>
      <c r="F499" s="76">
        <v>93</v>
      </c>
      <c r="G499" s="76">
        <v>84</v>
      </c>
      <c r="H499" s="76">
        <v>0</v>
      </c>
      <c r="I499" s="76">
        <v>0</v>
      </c>
      <c r="J499" s="76">
        <v>1</v>
      </c>
      <c r="K499" s="76">
        <v>2</v>
      </c>
      <c r="L499" s="76">
        <v>1</v>
      </c>
      <c r="M499" s="76">
        <v>1</v>
      </c>
      <c r="N499" s="76">
        <v>0</v>
      </c>
      <c r="O499" s="76">
        <v>2</v>
      </c>
      <c r="P499" s="76">
        <v>0</v>
      </c>
      <c r="Q499" s="76">
        <v>2</v>
      </c>
      <c r="R499" s="76">
        <v>2</v>
      </c>
      <c r="S499" s="76">
        <v>11</v>
      </c>
    </row>
    <row r="500" spans="1:19" x14ac:dyDescent="0.25">
      <c r="A500" s="76" t="s">
        <v>11</v>
      </c>
      <c r="B500" s="76" t="s">
        <v>32</v>
      </c>
      <c r="C500" s="76">
        <v>11362</v>
      </c>
      <c r="D500" s="76" t="s">
        <v>113</v>
      </c>
      <c r="E500" s="76" t="s">
        <v>15</v>
      </c>
      <c r="F500" s="76">
        <v>93</v>
      </c>
      <c r="G500" s="76">
        <v>84</v>
      </c>
      <c r="H500" s="76">
        <v>1</v>
      </c>
      <c r="I500" s="76">
        <v>2</v>
      </c>
      <c r="J500" s="76">
        <v>0</v>
      </c>
      <c r="K500" s="76">
        <v>2</v>
      </c>
      <c r="L500" s="76">
        <v>1</v>
      </c>
      <c r="M500" s="76">
        <v>1</v>
      </c>
      <c r="N500" s="76">
        <v>1</v>
      </c>
      <c r="O500" s="76">
        <v>0</v>
      </c>
      <c r="P500" s="76">
        <v>0</v>
      </c>
      <c r="Q500" s="76">
        <v>1</v>
      </c>
      <c r="R500" s="76">
        <v>1</v>
      </c>
      <c r="S500" s="76">
        <v>10</v>
      </c>
    </row>
    <row r="501" spans="1:19" x14ac:dyDescent="0.25">
      <c r="A501" s="76" t="s">
        <v>11</v>
      </c>
      <c r="B501" s="76" t="s">
        <v>32</v>
      </c>
      <c r="C501" s="76">
        <v>11362</v>
      </c>
      <c r="D501" s="76" t="s">
        <v>113</v>
      </c>
      <c r="E501" s="76" t="s">
        <v>15</v>
      </c>
      <c r="F501" s="76">
        <v>93</v>
      </c>
      <c r="G501" s="76">
        <v>84</v>
      </c>
      <c r="H501" s="76">
        <v>0</v>
      </c>
      <c r="I501" s="76">
        <v>1</v>
      </c>
      <c r="J501" s="76">
        <v>1</v>
      </c>
      <c r="K501" s="76">
        <v>2</v>
      </c>
      <c r="L501" s="76">
        <v>2</v>
      </c>
      <c r="M501" s="76">
        <v>0</v>
      </c>
      <c r="N501" s="76">
        <v>0</v>
      </c>
      <c r="O501" s="76">
        <v>2</v>
      </c>
      <c r="P501" s="76">
        <v>1</v>
      </c>
      <c r="Q501" s="76">
        <v>1</v>
      </c>
      <c r="R501" s="76">
        <v>1</v>
      </c>
      <c r="S501" s="76">
        <v>11</v>
      </c>
    </row>
    <row r="502" spans="1:19" x14ac:dyDescent="0.25">
      <c r="A502" s="76" t="s">
        <v>11</v>
      </c>
      <c r="B502" s="76" t="s">
        <v>32</v>
      </c>
      <c r="C502" s="76">
        <v>11362</v>
      </c>
      <c r="D502" s="76" t="s">
        <v>113</v>
      </c>
      <c r="E502" s="76" t="s">
        <v>15</v>
      </c>
      <c r="F502" s="76">
        <v>93</v>
      </c>
      <c r="G502" s="76">
        <v>84</v>
      </c>
      <c r="H502" s="76">
        <v>1</v>
      </c>
      <c r="I502" s="76">
        <v>0</v>
      </c>
      <c r="J502" s="76">
        <v>1</v>
      </c>
      <c r="K502" s="76">
        <v>2</v>
      </c>
      <c r="L502" s="76">
        <v>2</v>
      </c>
      <c r="M502" s="76">
        <v>0</v>
      </c>
      <c r="N502" s="76">
        <v>0</v>
      </c>
      <c r="O502" s="76">
        <v>2</v>
      </c>
      <c r="P502" s="76">
        <v>1</v>
      </c>
      <c r="Q502" s="76">
        <v>2</v>
      </c>
      <c r="R502" s="76">
        <v>1</v>
      </c>
      <c r="S502" s="76">
        <v>12</v>
      </c>
    </row>
    <row r="503" spans="1:19" x14ac:dyDescent="0.25">
      <c r="A503" s="76" t="s">
        <v>11</v>
      </c>
      <c r="B503" s="76" t="s">
        <v>32</v>
      </c>
      <c r="C503" s="76">
        <v>11362</v>
      </c>
      <c r="D503" s="76" t="s">
        <v>113</v>
      </c>
      <c r="E503" s="76" t="s">
        <v>15</v>
      </c>
      <c r="F503" s="76">
        <v>93</v>
      </c>
      <c r="G503" s="76">
        <v>84</v>
      </c>
      <c r="H503" s="76">
        <v>0</v>
      </c>
      <c r="I503" s="76">
        <v>2</v>
      </c>
      <c r="J503" s="76">
        <v>1</v>
      </c>
      <c r="K503" s="76">
        <v>2</v>
      </c>
      <c r="L503" s="76">
        <v>2</v>
      </c>
      <c r="M503" s="76">
        <v>1</v>
      </c>
      <c r="N503" s="76">
        <v>1</v>
      </c>
      <c r="O503" s="76">
        <v>2</v>
      </c>
      <c r="P503" s="76">
        <v>2</v>
      </c>
      <c r="Q503" s="76">
        <v>2</v>
      </c>
      <c r="R503" s="76">
        <v>2</v>
      </c>
      <c r="S503" s="76">
        <v>17</v>
      </c>
    </row>
    <row r="504" spans="1:19" x14ac:dyDescent="0.25">
      <c r="A504" s="76" t="s">
        <v>11</v>
      </c>
      <c r="B504" s="76" t="s">
        <v>32</v>
      </c>
      <c r="C504" s="76">
        <v>11362</v>
      </c>
      <c r="D504" s="76" t="s">
        <v>113</v>
      </c>
      <c r="E504" s="76" t="s">
        <v>15</v>
      </c>
      <c r="F504" s="76">
        <v>93</v>
      </c>
      <c r="G504" s="76">
        <v>84</v>
      </c>
      <c r="H504" s="76">
        <v>0</v>
      </c>
      <c r="I504" s="76">
        <v>2</v>
      </c>
      <c r="J504" s="76">
        <v>0</v>
      </c>
      <c r="K504" s="76">
        <v>2</v>
      </c>
      <c r="L504" s="76">
        <v>0</v>
      </c>
      <c r="M504" s="76">
        <v>1</v>
      </c>
      <c r="N504" s="76">
        <v>0</v>
      </c>
      <c r="O504" s="76">
        <v>2</v>
      </c>
      <c r="P504" s="76">
        <v>1</v>
      </c>
      <c r="Q504" s="76">
        <v>2</v>
      </c>
      <c r="R504" s="76">
        <v>2</v>
      </c>
      <c r="S504" s="76">
        <v>12</v>
      </c>
    </row>
    <row r="505" spans="1:19" x14ac:dyDescent="0.25">
      <c r="A505" s="76" t="s">
        <v>11</v>
      </c>
      <c r="B505" s="76" t="s">
        <v>32</v>
      </c>
      <c r="C505" s="76">
        <v>11362</v>
      </c>
      <c r="D505" s="76" t="s">
        <v>113</v>
      </c>
      <c r="E505" s="76" t="s">
        <v>15</v>
      </c>
      <c r="F505" s="76">
        <v>93</v>
      </c>
      <c r="G505" s="76">
        <v>84</v>
      </c>
      <c r="H505" s="76">
        <v>1</v>
      </c>
      <c r="I505" s="76">
        <v>1</v>
      </c>
      <c r="J505" s="76">
        <v>1</v>
      </c>
      <c r="K505" s="76">
        <v>2</v>
      </c>
      <c r="L505" s="76">
        <v>2</v>
      </c>
      <c r="M505" s="76">
        <v>1</v>
      </c>
      <c r="N505" s="76">
        <v>0</v>
      </c>
      <c r="O505" s="76">
        <v>2</v>
      </c>
      <c r="P505" s="76">
        <v>2</v>
      </c>
      <c r="Q505" s="76">
        <v>2</v>
      </c>
      <c r="R505" s="76">
        <v>1</v>
      </c>
      <c r="S505" s="76">
        <v>15</v>
      </c>
    </row>
    <row r="506" spans="1:19" x14ac:dyDescent="0.25">
      <c r="A506" s="76" t="s">
        <v>11</v>
      </c>
      <c r="B506" s="76" t="s">
        <v>32</v>
      </c>
      <c r="C506" s="76">
        <v>11362</v>
      </c>
      <c r="D506" s="76" t="s">
        <v>113</v>
      </c>
      <c r="E506" s="76" t="s">
        <v>16</v>
      </c>
      <c r="F506" s="76">
        <v>93</v>
      </c>
      <c r="G506" s="76">
        <v>84</v>
      </c>
      <c r="H506" s="76">
        <v>0</v>
      </c>
      <c r="I506" s="76">
        <v>1</v>
      </c>
      <c r="J506" s="76">
        <v>1</v>
      </c>
      <c r="K506" s="76">
        <v>2</v>
      </c>
      <c r="L506" s="76">
        <v>1</v>
      </c>
      <c r="M506" s="76">
        <v>1</v>
      </c>
      <c r="N506" s="76">
        <v>0</v>
      </c>
      <c r="O506" s="76">
        <v>2</v>
      </c>
      <c r="P506" s="76">
        <v>0</v>
      </c>
      <c r="Q506" s="76">
        <v>2</v>
      </c>
      <c r="R506" s="76">
        <v>0</v>
      </c>
      <c r="S506" s="76">
        <v>10</v>
      </c>
    </row>
    <row r="507" spans="1:19" x14ac:dyDescent="0.25">
      <c r="A507" s="76" t="s">
        <v>11</v>
      </c>
      <c r="B507" s="76" t="s">
        <v>32</v>
      </c>
      <c r="C507" s="76">
        <v>11362</v>
      </c>
      <c r="D507" s="76" t="s">
        <v>113</v>
      </c>
      <c r="E507" s="76" t="s">
        <v>16</v>
      </c>
      <c r="F507" s="76">
        <v>93</v>
      </c>
      <c r="G507" s="76">
        <v>84</v>
      </c>
      <c r="H507" s="76">
        <v>0</v>
      </c>
      <c r="I507" s="76">
        <v>1</v>
      </c>
      <c r="J507" s="76">
        <v>0</v>
      </c>
      <c r="K507" s="76">
        <v>2</v>
      </c>
      <c r="L507" s="76">
        <v>1</v>
      </c>
      <c r="M507" s="76">
        <v>1</v>
      </c>
      <c r="N507" s="76">
        <v>0</v>
      </c>
      <c r="O507" s="76">
        <v>2</v>
      </c>
      <c r="P507" s="76">
        <v>2</v>
      </c>
      <c r="Q507" s="76">
        <v>2</v>
      </c>
      <c r="R507" s="76">
        <v>2</v>
      </c>
      <c r="S507" s="76">
        <v>13</v>
      </c>
    </row>
    <row r="508" spans="1:19" x14ac:dyDescent="0.25">
      <c r="A508" s="76" t="s">
        <v>11</v>
      </c>
      <c r="B508" s="76" t="s">
        <v>32</v>
      </c>
      <c r="C508" s="76">
        <v>11362</v>
      </c>
      <c r="D508" s="76" t="s">
        <v>113</v>
      </c>
      <c r="E508" s="76" t="s">
        <v>16</v>
      </c>
      <c r="F508" s="76">
        <v>93</v>
      </c>
      <c r="G508" s="76">
        <v>84</v>
      </c>
      <c r="H508" s="76">
        <v>1</v>
      </c>
      <c r="I508" s="76">
        <v>0</v>
      </c>
      <c r="J508" s="76">
        <v>0</v>
      </c>
      <c r="K508" s="76">
        <v>2</v>
      </c>
      <c r="L508" s="76">
        <v>1</v>
      </c>
      <c r="M508" s="76">
        <v>1</v>
      </c>
      <c r="N508" s="76">
        <v>1</v>
      </c>
      <c r="O508" s="76">
        <v>0</v>
      </c>
      <c r="P508" s="76">
        <v>0</v>
      </c>
      <c r="Q508" s="76">
        <v>1</v>
      </c>
      <c r="R508" s="76">
        <v>2</v>
      </c>
      <c r="S508" s="76">
        <v>9</v>
      </c>
    </row>
    <row r="509" spans="1:19" x14ac:dyDescent="0.25">
      <c r="A509" s="76" t="s">
        <v>11</v>
      </c>
      <c r="B509" s="76" t="s">
        <v>32</v>
      </c>
      <c r="C509" s="76">
        <v>11362</v>
      </c>
      <c r="D509" s="76" t="s">
        <v>113</v>
      </c>
      <c r="E509" s="76" t="s">
        <v>16</v>
      </c>
      <c r="F509" s="76">
        <v>93</v>
      </c>
      <c r="G509" s="76">
        <v>84</v>
      </c>
      <c r="H509" s="76">
        <v>2</v>
      </c>
      <c r="I509" s="76">
        <v>1</v>
      </c>
      <c r="J509" s="76">
        <v>1</v>
      </c>
      <c r="K509" s="76">
        <v>2</v>
      </c>
      <c r="L509" s="76">
        <v>2</v>
      </c>
      <c r="M509" s="76">
        <v>1</v>
      </c>
      <c r="N509" s="76">
        <v>0</v>
      </c>
      <c r="O509" s="76">
        <v>2</v>
      </c>
      <c r="P509" s="76">
        <v>2</v>
      </c>
      <c r="Q509" s="76">
        <v>1</v>
      </c>
      <c r="R509" s="76">
        <v>2</v>
      </c>
      <c r="S509" s="76">
        <v>16</v>
      </c>
    </row>
    <row r="510" spans="1:19" x14ac:dyDescent="0.25">
      <c r="A510" s="76" t="s">
        <v>11</v>
      </c>
      <c r="B510" s="76" t="s">
        <v>32</v>
      </c>
      <c r="C510" s="76">
        <v>11362</v>
      </c>
      <c r="D510" s="76" t="s">
        <v>113</v>
      </c>
      <c r="E510" s="76" t="s">
        <v>16</v>
      </c>
      <c r="F510" s="76">
        <v>93</v>
      </c>
      <c r="G510" s="76">
        <v>84</v>
      </c>
      <c r="H510" s="76">
        <v>1</v>
      </c>
      <c r="I510" s="76">
        <v>1</v>
      </c>
      <c r="J510" s="76">
        <v>1</v>
      </c>
      <c r="K510" s="76">
        <v>0</v>
      </c>
      <c r="L510" s="76">
        <v>1</v>
      </c>
      <c r="M510" s="76">
        <v>1</v>
      </c>
      <c r="N510" s="76">
        <v>1</v>
      </c>
      <c r="O510" s="76">
        <v>0</v>
      </c>
      <c r="P510" s="76">
        <v>0</v>
      </c>
      <c r="Q510" s="76">
        <v>1</v>
      </c>
      <c r="R510" s="76">
        <v>1</v>
      </c>
      <c r="S510" s="76">
        <v>8</v>
      </c>
    </row>
    <row r="511" spans="1:19" x14ac:dyDescent="0.25">
      <c r="A511" s="76" t="s">
        <v>11</v>
      </c>
      <c r="B511" s="76" t="s">
        <v>32</v>
      </c>
      <c r="C511" s="76">
        <v>11362</v>
      </c>
      <c r="D511" s="76" t="s">
        <v>113</v>
      </c>
      <c r="E511" s="76" t="s">
        <v>16</v>
      </c>
      <c r="F511" s="76">
        <v>93</v>
      </c>
      <c r="G511" s="76">
        <v>84</v>
      </c>
      <c r="H511" s="76">
        <v>0</v>
      </c>
      <c r="I511" s="76">
        <v>2</v>
      </c>
      <c r="J511" s="76">
        <v>0</v>
      </c>
      <c r="K511" s="76">
        <v>2</v>
      </c>
      <c r="L511" s="76">
        <v>1</v>
      </c>
      <c r="M511" s="76">
        <v>1</v>
      </c>
      <c r="N511" s="76">
        <v>1</v>
      </c>
      <c r="O511" s="76">
        <v>2</v>
      </c>
      <c r="P511" s="76">
        <v>1</v>
      </c>
      <c r="Q511" s="76">
        <v>2</v>
      </c>
      <c r="R511" s="76">
        <v>2</v>
      </c>
      <c r="S511" s="76">
        <v>14</v>
      </c>
    </row>
    <row r="512" spans="1:19" x14ac:dyDescent="0.25">
      <c r="A512" s="76" t="s">
        <v>11</v>
      </c>
      <c r="B512" s="76" t="s">
        <v>32</v>
      </c>
      <c r="C512" s="76">
        <v>11362</v>
      </c>
      <c r="D512" s="76" t="s">
        <v>113</v>
      </c>
      <c r="E512" s="76" t="s">
        <v>16</v>
      </c>
      <c r="F512" s="76">
        <v>93</v>
      </c>
      <c r="G512" s="76">
        <v>84</v>
      </c>
      <c r="H512" s="76">
        <v>2</v>
      </c>
      <c r="I512" s="76">
        <v>2</v>
      </c>
      <c r="J512" s="76">
        <v>0</v>
      </c>
      <c r="K512" s="76">
        <v>2</v>
      </c>
      <c r="L512" s="76">
        <v>1</v>
      </c>
      <c r="M512" s="76">
        <v>1</v>
      </c>
      <c r="N512" s="76">
        <v>0</v>
      </c>
      <c r="O512" s="76">
        <v>2</v>
      </c>
      <c r="P512" s="76">
        <v>0</v>
      </c>
      <c r="Q512" s="76">
        <v>2</v>
      </c>
      <c r="R512" s="76">
        <v>2</v>
      </c>
      <c r="S512" s="76">
        <v>14</v>
      </c>
    </row>
    <row r="513" spans="1:19" x14ac:dyDescent="0.25">
      <c r="A513" s="76" t="s">
        <v>11</v>
      </c>
      <c r="B513" s="76" t="s">
        <v>32</v>
      </c>
      <c r="C513" s="76">
        <v>11362</v>
      </c>
      <c r="D513" s="76" t="s">
        <v>113</v>
      </c>
      <c r="E513" s="76" t="s">
        <v>16</v>
      </c>
      <c r="F513" s="76">
        <v>93</v>
      </c>
      <c r="G513" s="76">
        <v>84</v>
      </c>
      <c r="H513" s="76">
        <v>0</v>
      </c>
      <c r="I513" s="76">
        <v>1</v>
      </c>
      <c r="J513" s="76">
        <v>1</v>
      </c>
      <c r="K513" s="76">
        <v>2</v>
      </c>
      <c r="L513" s="76">
        <v>2</v>
      </c>
      <c r="M513" s="76">
        <v>1</v>
      </c>
      <c r="N513" s="76">
        <v>1</v>
      </c>
      <c r="O513" s="76">
        <v>2</v>
      </c>
      <c r="P513" s="76">
        <v>2</v>
      </c>
      <c r="Q513" s="76">
        <v>2</v>
      </c>
      <c r="R513" s="76">
        <v>1</v>
      </c>
      <c r="S513" s="76">
        <v>15</v>
      </c>
    </row>
    <row r="514" spans="1:19" x14ac:dyDescent="0.25">
      <c r="A514" s="76" t="s">
        <v>11</v>
      </c>
      <c r="B514" s="76" t="s">
        <v>32</v>
      </c>
      <c r="C514" s="76">
        <v>11362</v>
      </c>
      <c r="D514" s="76" t="s">
        <v>113</v>
      </c>
      <c r="E514" s="76" t="s">
        <v>16</v>
      </c>
      <c r="F514" s="76">
        <v>93</v>
      </c>
      <c r="G514" s="76">
        <v>84</v>
      </c>
      <c r="H514" s="76">
        <v>0</v>
      </c>
      <c r="I514" s="76">
        <v>1</v>
      </c>
      <c r="J514" s="76">
        <v>1</v>
      </c>
      <c r="K514" s="76">
        <v>2</v>
      </c>
      <c r="L514" s="76">
        <v>1</v>
      </c>
      <c r="M514" s="76">
        <v>1</v>
      </c>
      <c r="N514" s="76">
        <v>0</v>
      </c>
      <c r="O514" s="76">
        <v>2</v>
      </c>
      <c r="P514" s="76">
        <v>0</v>
      </c>
      <c r="Q514" s="76">
        <v>2</v>
      </c>
      <c r="R514" s="76">
        <v>0</v>
      </c>
      <c r="S514" s="76">
        <v>10</v>
      </c>
    </row>
    <row r="515" spans="1:19" x14ac:dyDescent="0.25">
      <c r="A515" s="76" t="s">
        <v>11</v>
      </c>
      <c r="B515" s="76" t="s">
        <v>32</v>
      </c>
      <c r="C515" s="76">
        <v>11362</v>
      </c>
      <c r="D515" s="76" t="s">
        <v>113</v>
      </c>
      <c r="E515" s="76" t="s">
        <v>16</v>
      </c>
      <c r="F515" s="76">
        <v>93</v>
      </c>
      <c r="G515" s="76">
        <v>84</v>
      </c>
      <c r="H515" s="76">
        <v>0</v>
      </c>
      <c r="I515" s="76">
        <v>1</v>
      </c>
      <c r="J515" s="76">
        <v>0</v>
      </c>
      <c r="K515" s="76">
        <v>2</v>
      </c>
      <c r="L515" s="76">
        <v>2</v>
      </c>
      <c r="M515" s="76">
        <v>1</v>
      </c>
      <c r="N515" s="76">
        <v>0</v>
      </c>
      <c r="O515" s="76">
        <v>2</v>
      </c>
      <c r="P515" s="76">
        <v>1</v>
      </c>
      <c r="Q515" s="76">
        <v>1</v>
      </c>
      <c r="R515" s="76">
        <v>1</v>
      </c>
      <c r="S515" s="76">
        <v>11</v>
      </c>
    </row>
    <row r="516" spans="1:19" x14ac:dyDescent="0.25">
      <c r="A516" s="76" t="s">
        <v>11</v>
      </c>
      <c r="B516" s="76" t="s">
        <v>32</v>
      </c>
      <c r="C516" s="76">
        <v>11362</v>
      </c>
      <c r="D516" s="76" t="s">
        <v>113</v>
      </c>
      <c r="E516" s="76" t="s">
        <v>16</v>
      </c>
      <c r="F516" s="76">
        <v>93</v>
      </c>
      <c r="G516" s="76">
        <v>84</v>
      </c>
      <c r="H516" s="76">
        <v>2</v>
      </c>
      <c r="I516" s="76">
        <v>2</v>
      </c>
      <c r="J516" s="76">
        <v>1</v>
      </c>
      <c r="K516" s="76">
        <v>2</v>
      </c>
      <c r="L516" s="76">
        <v>1</v>
      </c>
      <c r="M516" s="76">
        <v>1</v>
      </c>
      <c r="N516" s="76">
        <v>0</v>
      </c>
      <c r="O516" s="76">
        <v>1</v>
      </c>
      <c r="P516" s="76">
        <v>0</v>
      </c>
      <c r="Q516" s="76">
        <v>2</v>
      </c>
      <c r="R516" s="76">
        <v>2</v>
      </c>
      <c r="S516" s="76">
        <v>14</v>
      </c>
    </row>
    <row r="517" spans="1:19" x14ac:dyDescent="0.25">
      <c r="A517" s="76" t="s">
        <v>11</v>
      </c>
      <c r="B517" s="76" t="s">
        <v>32</v>
      </c>
      <c r="C517" s="76">
        <v>11362</v>
      </c>
      <c r="D517" s="76" t="s">
        <v>113</v>
      </c>
      <c r="E517" s="76" t="s">
        <v>16</v>
      </c>
      <c r="F517" s="76">
        <v>93</v>
      </c>
      <c r="G517" s="76">
        <v>84</v>
      </c>
      <c r="H517" s="76">
        <v>0</v>
      </c>
      <c r="I517" s="76">
        <v>2</v>
      </c>
      <c r="J517" s="76">
        <v>1</v>
      </c>
      <c r="K517" s="76">
        <v>2</v>
      </c>
      <c r="L517" s="76">
        <v>1</v>
      </c>
      <c r="M517" s="76">
        <v>1</v>
      </c>
      <c r="N517" s="76">
        <v>0</v>
      </c>
      <c r="O517" s="76">
        <v>2</v>
      </c>
      <c r="P517" s="76">
        <v>2</v>
      </c>
      <c r="Q517" s="76">
        <v>2</v>
      </c>
      <c r="R517" s="76">
        <v>2</v>
      </c>
      <c r="S517" s="76">
        <v>15</v>
      </c>
    </row>
    <row r="518" spans="1:19" x14ac:dyDescent="0.25">
      <c r="A518" s="76" t="s">
        <v>11</v>
      </c>
      <c r="B518" s="76" t="s">
        <v>32</v>
      </c>
      <c r="C518" s="76">
        <v>11362</v>
      </c>
      <c r="D518" s="76" t="s">
        <v>113</v>
      </c>
      <c r="E518" s="76" t="s">
        <v>16</v>
      </c>
      <c r="F518" s="76">
        <v>93</v>
      </c>
      <c r="G518" s="76">
        <v>84</v>
      </c>
      <c r="H518" s="76">
        <v>0</v>
      </c>
      <c r="I518" s="76">
        <v>1</v>
      </c>
      <c r="J518" s="76">
        <v>0</v>
      </c>
      <c r="K518" s="76">
        <v>2</v>
      </c>
      <c r="L518" s="76">
        <v>1</v>
      </c>
      <c r="M518" s="76">
        <v>1</v>
      </c>
      <c r="N518" s="76">
        <v>0</v>
      </c>
      <c r="O518" s="76">
        <v>2</v>
      </c>
      <c r="P518" s="76">
        <v>0</v>
      </c>
      <c r="Q518" s="76">
        <v>2</v>
      </c>
      <c r="R518" s="76">
        <v>2</v>
      </c>
      <c r="S518" s="76">
        <v>11</v>
      </c>
    </row>
    <row r="519" spans="1:19" x14ac:dyDescent="0.25">
      <c r="A519" s="76" t="s">
        <v>11</v>
      </c>
      <c r="B519" s="76" t="s">
        <v>32</v>
      </c>
      <c r="C519" s="76">
        <v>11362</v>
      </c>
      <c r="D519" s="76" t="s">
        <v>113</v>
      </c>
      <c r="E519" s="76" t="s">
        <v>16</v>
      </c>
      <c r="F519" s="76">
        <v>93</v>
      </c>
      <c r="G519" s="76">
        <v>84</v>
      </c>
      <c r="H519" s="76">
        <v>1</v>
      </c>
      <c r="I519" s="76">
        <v>0</v>
      </c>
      <c r="J519" s="76">
        <v>0</v>
      </c>
      <c r="K519" s="76">
        <v>2</v>
      </c>
      <c r="L519" s="76">
        <v>1</v>
      </c>
      <c r="M519" s="76">
        <v>0</v>
      </c>
      <c r="N519" s="76">
        <v>1</v>
      </c>
      <c r="O519" s="76">
        <v>0</v>
      </c>
      <c r="P519" s="76">
        <v>2</v>
      </c>
      <c r="Q519" s="76">
        <v>2</v>
      </c>
      <c r="R519" s="76">
        <v>1</v>
      </c>
      <c r="S519" s="76">
        <v>10</v>
      </c>
    </row>
    <row r="520" spans="1:19" x14ac:dyDescent="0.25">
      <c r="A520" s="76" t="s">
        <v>11</v>
      </c>
      <c r="B520" s="76" t="s">
        <v>32</v>
      </c>
      <c r="C520" s="76">
        <v>11362</v>
      </c>
      <c r="D520" s="76" t="s">
        <v>113</v>
      </c>
      <c r="E520" s="76" t="s">
        <v>16</v>
      </c>
      <c r="F520" s="76">
        <v>93</v>
      </c>
      <c r="G520" s="76">
        <v>84</v>
      </c>
      <c r="H520" s="76">
        <v>0</v>
      </c>
      <c r="I520" s="76">
        <v>1</v>
      </c>
      <c r="J520" s="76">
        <v>0</v>
      </c>
      <c r="K520" s="76">
        <v>2</v>
      </c>
      <c r="L520" s="76">
        <v>2</v>
      </c>
      <c r="M520" s="76">
        <v>1</v>
      </c>
      <c r="N520" s="76">
        <v>0</v>
      </c>
      <c r="O520" s="76">
        <v>2</v>
      </c>
      <c r="P520" s="76">
        <v>2</v>
      </c>
      <c r="Q520" s="76">
        <v>1</v>
      </c>
      <c r="R520" s="76">
        <v>1</v>
      </c>
      <c r="S520" s="76">
        <v>12</v>
      </c>
    </row>
    <row r="521" spans="1:19" x14ac:dyDescent="0.25">
      <c r="A521" s="76" t="s">
        <v>11</v>
      </c>
      <c r="B521" s="76" t="s">
        <v>32</v>
      </c>
      <c r="C521" s="76">
        <v>11362</v>
      </c>
      <c r="D521" s="76" t="s">
        <v>113</v>
      </c>
      <c r="E521" s="76" t="s">
        <v>16</v>
      </c>
      <c r="F521" s="76">
        <v>93</v>
      </c>
      <c r="G521" s="76">
        <v>84</v>
      </c>
      <c r="H521" s="76">
        <v>2</v>
      </c>
      <c r="I521" s="76">
        <v>2</v>
      </c>
      <c r="J521" s="76">
        <v>0</v>
      </c>
      <c r="K521" s="76">
        <v>2</v>
      </c>
      <c r="L521" s="76">
        <v>1</v>
      </c>
      <c r="M521" s="76">
        <v>1</v>
      </c>
      <c r="N521" s="76">
        <v>1</v>
      </c>
      <c r="O521" s="76">
        <v>2</v>
      </c>
      <c r="P521" s="76">
        <v>1</v>
      </c>
      <c r="Q521" s="76">
        <v>2</v>
      </c>
      <c r="R521" s="76">
        <v>1</v>
      </c>
      <c r="S521" s="76">
        <v>15</v>
      </c>
    </row>
    <row r="522" spans="1:19" x14ac:dyDescent="0.25">
      <c r="A522" s="76" t="s">
        <v>11</v>
      </c>
      <c r="B522" s="76" t="s">
        <v>32</v>
      </c>
      <c r="C522" s="76">
        <v>11362</v>
      </c>
      <c r="D522" s="76" t="s">
        <v>113</v>
      </c>
      <c r="E522" s="76" t="s">
        <v>16</v>
      </c>
      <c r="F522" s="76">
        <v>93</v>
      </c>
      <c r="G522" s="76">
        <v>84</v>
      </c>
      <c r="H522" s="76">
        <v>1</v>
      </c>
      <c r="I522" s="76">
        <v>0</v>
      </c>
      <c r="J522" s="76">
        <v>0</v>
      </c>
      <c r="K522" s="76">
        <v>2</v>
      </c>
      <c r="L522" s="76">
        <v>1</v>
      </c>
      <c r="M522" s="76">
        <v>0</v>
      </c>
      <c r="N522" s="76">
        <v>1</v>
      </c>
      <c r="O522" s="76">
        <v>2</v>
      </c>
      <c r="P522" s="76">
        <v>1</v>
      </c>
      <c r="Q522" s="76">
        <v>0</v>
      </c>
      <c r="R522" s="76">
        <v>2</v>
      </c>
      <c r="S522" s="76">
        <v>10</v>
      </c>
    </row>
    <row r="523" spans="1:19" x14ac:dyDescent="0.25">
      <c r="A523" s="76" t="s">
        <v>11</v>
      </c>
      <c r="B523" s="76" t="s">
        <v>32</v>
      </c>
      <c r="C523" s="76">
        <v>11362</v>
      </c>
      <c r="D523" s="76" t="s">
        <v>113</v>
      </c>
      <c r="E523" s="76" t="s">
        <v>16</v>
      </c>
      <c r="F523" s="76">
        <v>93</v>
      </c>
      <c r="G523" s="76">
        <v>84</v>
      </c>
      <c r="H523" s="76">
        <v>2</v>
      </c>
      <c r="I523" s="76">
        <v>2</v>
      </c>
      <c r="J523" s="76">
        <v>1</v>
      </c>
      <c r="K523" s="76">
        <v>2</v>
      </c>
      <c r="L523" s="76">
        <v>2</v>
      </c>
      <c r="M523" s="76">
        <v>1</v>
      </c>
      <c r="N523" s="76">
        <v>1</v>
      </c>
      <c r="O523" s="76">
        <v>2</v>
      </c>
      <c r="P523" s="76">
        <v>2</v>
      </c>
      <c r="Q523" s="76">
        <v>2</v>
      </c>
      <c r="R523" s="76">
        <v>2</v>
      </c>
      <c r="S523" s="76">
        <v>19</v>
      </c>
    </row>
    <row r="524" spans="1:19" x14ac:dyDescent="0.25">
      <c r="A524" s="76" t="s">
        <v>11</v>
      </c>
      <c r="B524" s="76" t="s">
        <v>32</v>
      </c>
      <c r="C524" s="76">
        <v>11362</v>
      </c>
      <c r="D524" s="76" t="s">
        <v>113</v>
      </c>
      <c r="E524" s="76" t="s">
        <v>16</v>
      </c>
      <c r="F524" s="76">
        <v>93</v>
      </c>
      <c r="G524" s="76">
        <v>84</v>
      </c>
      <c r="H524" s="76">
        <v>1</v>
      </c>
      <c r="I524" s="76">
        <v>2</v>
      </c>
      <c r="J524" s="76">
        <v>0</v>
      </c>
      <c r="K524" s="76">
        <v>2</v>
      </c>
      <c r="L524" s="76">
        <v>1</v>
      </c>
      <c r="M524" s="76">
        <v>1</v>
      </c>
      <c r="N524" s="76">
        <v>0</v>
      </c>
      <c r="O524" s="76">
        <v>2</v>
      </c>
      <c r="P524" s="76">
        <v>1</v>
      </c>
      <c r="Q524" s="76">
        <v>1</v>
      </c>
      <c r="R524" s="76">
        <v>2</v>
      </c>
      <c r="S524" s="76">
        <v>13</v>
      </c>
    </row>
    <row r="525" spans="1:19" x14ac:dyDescent="0.25">
      <c r="A525" s="76" t="s">
        <v>11</v>
      </c>
      <c r="B525" s="76" t="s">
        <v>32</v>
      </c>
      <c r="C525" s="76">
        <v>11362</v>
      </c>
      <c r="D525" s="76" t="s">
        <v>113</v>
      </c>
      <c r="E525" s="76" t="s">
        <v>16</v>
      </c>
      <c r="F525" s="76">
        <v>93</v>
      </c>
      <c r="G525" s="76">
        <v>84</v>
      </c>
      <c r="H525" s="76">
        <v>2</v>
      </c>
      <c r="I525" s="76">
        <v>0</v>
      </c>
      <c r="J525" s="76">
        <v>0</v>
      </c>
      <c r="K525" s="76">
        <v>2</v>
      </c>
      <c r="L525" s="76">
        <v>1</v>
      </c>
      <c r="M525" s="76">
        <v>0</v>
      </c>
      <c r="N525" s="76">
        <v>1</v>
      </c>
      <c r="O525" s="76">
        <v>1</v>
      </c>
      <c r="P525" s="76">
        <v>1</v>
      </c>
      <c r="Q525" s="76">
        <v>1</v>
      </c>
      <c r="R525" s="76">
        <v>2</v>
      </c>
      <c r="S525" s="76">
        <v>11</v>
      </c>
    </row>
    <row r="526" spans="1:19" x14ac:dyDescent="0.25">
      <c r="A526" s="76" t="s">
        <v>11</v>
      </c>
      <c r="B526" s="76" t="s">
        <v>32</v>
      </c>
      <c r="C526" s="76">
        <v>11362</v>
      </c>
      <c r="D526" s="76" t="s">
        <v>113</v>
      </c>
      <c r="E526" s="76" t="s">
        <v>16</v>
      </c>
      <c r="F526" s="76">
        <v>93</v>
      </c>
      <c r="G526" s="76">
        <v>84</v>
      </c>
      <c r="H526" s="76">
        <v>0</v>
      </c>
      <c r="I526" s="76">
        <v>1</v>
      </c>
      <c r="J526" s="76">
        <v>0</v>
      </c>
      <c r="K526" s="76">
        <v>1</v>
      </c>
      <c r="L526" s="76">
        <v>1</v>
      </c>
      <c r="M526" s="76">
        <v>1</v>
      </c>
      <c r="N526" s="76">
        <v>0</v>
      </c>
      <c r="O526" s="76">
        <v>2</v>
      </c>
      <c r="P526" s="76">
        <v>1</v>
      </c>
      <c r="Q526" s="76">
        <v>1</v>
      </c>
      <c r="R526" s="76">
        <v>2</v>
      </c>
      <c r="S526" s="76">
        <v>10</v>
      </c>
    </row>
    <row r="527" spans="1:19" x14ac:dyDescent="0.25">
      <c r="A527" s="76" t="s">
        <v>11</v>
      </c>
      <c r="B527" s="76" t="s">
        <v>32</v>
      </c>
      <c r="C527" s="76">
        <v>11362</v>
      </c>
      <c r="D527" s="76" t="s">
        <v>113</v>
      </c>
      <c r="E527" s="76" t="s">
        <v>16</v>
      </c>
      <c r="F527" s="76">
        <v>93</v>
      </c>
      <c r="G527" s="76">
        <v>84</v>
      </c>
      <c r="H527" s="76">
        <v>1</v>
      </c>
      <c r="I527" s="76">
        <v>0</v>
      </c>
      <c r="J527" s="76">
        <v>0</v>
      </c>
      <c r="K527" s="76">
        <v>2</v>
      </c>
      <c r="L527" s="76">
        <v>1</v>
      </c>
      <c r="M527" s="76">
        <v>0</v>
      </c>
      <c r="N527" s="76">
        <v>1</v>
      </c>
      <c r="O527" s="76">
        <v>2</v>
      </c>
      <c r="P527" s="76">
        <v>2</v>
      </c>
      <c r="Q527" s="76">
        <v>0</v>
      </c>
      <c r="R527" s="76">
        <v>2</v>
      </c>
      <c r="S527" s="76">
        <v>11</v>
      </c>
    </row>
    <row r="528" spans="1:19" x14ac:dyDescent="0.25">
      <c r="A528" s="76" t="s">
        <v>11</v>
      </c>
      <c r="B528" s="76" t="s">
        <v>32</v>
      </c>
      <c r="C528" s="76">
        <v>11362</v>
      </c>
      <c r="D528" s="76" t="s">
        <v>113</v>
      </c>
      <c r="E528" s="76" t="s">
        <v>16</v>
      </c>
      <c r="F528" s="76">
        <v>93</v>
      </c>
      <c r="G528" s="76">
        <v>84</v>
      </c>
      <c r="H528" s="76">
        <v>0</v>
      </c>
      <c r="I528" s="76">
        <v>2</v>
      </c>
      <c r="J528" s="76">
        <v>0</v>
      </c>
      <c r="K528" s="76">
        <v>2</v>
      </c>
      <c r="L528" s="76">
        <v>1</v>
      </c>
      <c r="M528" s="76">
        <v>1</v>
      </c>
      <c r="N528" s="76">
        <v>0</v>
      </c>
      <c r="O528" s="76">
        <v>2</v>
      </c>
      <c r="P528" s="76">
        <v>0</v>
      </c>
      <c r="Q528" s="76">
        <v>2</v>
      </c>
      <c r="R528" s="76">
        <v>2</v>
      </c>
      <c r="S528" s="76">
        <v>12</v>
      </c>
    </row>
    <row r="529" spans="1:19" x14ac:dyDescent="0.25">
      <c r="A529" s="76" t="s">
        <v>11</v>
      </c>
      <c r="B529" s="76" t="s">
        <v>32</v>
      </c>
      <c r="C529" s="76">
        <v>11362</v>
      </c>
      <c r="D529" s="76" t="s">
        <v>113</v>
      </c>
      <c r="E529" s="76" t="s">
        <v>16</v>
      </c>
      <c r="F529" s="76">
        <v>93</v>
      </c>
      <c r="G529" s="76">
        <v>84</v>
      </c>
      <c r="H529" s="76">
        <v>1</v>
      </c>
      <c r="I529" s="76">
        <v>0</v>
      </c>
      <c r="J529" s="76">
        <v>0</v>
      </c>
      <c r="K529" s="76">
        <v>2</v>
      </c>
      <c r="L529" s="76">
        <v>1</v>
      </c>
      <c r="M529" s="76">
        <v>0</v>
      </c>
      <c r="N529" s="76">
        <v>1</v>
      </c>
      <c r="O529" s="76">
        <v>2</v>
      </c>
      <c r="P529" s="76">
        <v>0</v>
      </c>
      <c r="Q529" s="76">
        <v>2</v>
      </c>
      <c r="R529" s="76">
        <v>2</v>
      </c>
      <c r="S529" s="76">
        <v>11</v>
      </c>
    </row>
    <row r="530" spans="1:19" x14ac:dyDescent="0.25">
      <c r="A530" s="76" t="s">
        <v>11</v>
      </c>
      <c r="B530" s="76" t="s">
        <v>32</v>
      </c>
      <c r="C530" s="76">
        <v>11362</v>
      </c>
      <c r="D530" s="76" t="s">
        <v>113</v>
      </c>
      <c r="E530" s="76" t="s">
        <v>16</v>
      </c>
      <c r="F530" s="76">
        <v>93</v>
      </c>
      <c r="G530" s="76">
        <v>84</v>
      </c>
      <c r="H530" s="76">
        <v>0</v>
      </c>
      <c r="I530" s="76">
        <v>1</v>
      </c>
      <c r="J530" s="76">
        <v>0</v>
      </c>
      <c r="K530" s="76">
        <v>2</v>
      </c>
      <c r="L530" s="76">
        <v>1</v>
      </c>
      <c r="M530" s="76">
        <v>1</v>
      </c>
      <c r="N530" s="76">
        <v>1</v>
      </c>
      <c r="O530" s="76">
        <v>2</v>
      </c>
      <c r="P530" s="76">
        <v>2</v>
      </c>
      <c r="Q530" s="76">
        <v>2</v>
      </c>
      <c r="R530" s="76">
        <v>1</v>
      </c>
      <c r="S530" s="76">
        <v>13</v>
      </c>
    </row>
    <row r="531" spans="1:19" x14ac:dyDescent="0.25">
      <c r="A531" s="76" t="s">
        <v>11</v>
      </c>
      <c r="B531" s="76" t="s">
        <v>32</v>
      </c>
      <c r="C531" s="76">
        <v>11362</v>
      </c>
      <c r="D531" s="76" t="s">
        <v>113</v>
      </c>
      <c r="E531" s="76" t="s">
        <v>16</v>
      </c>
      <c r="F531" s="76">
        <v>93</v>
      </c>
      <c r="G531" s="76">
        <v>84</v>
      </c>
      <c r="H531" s="76">
        <v>0</v>
      </c>
      <c r="I531" s="76">
        <v>0</v>
      </c>
      <c r="J531" s="76">
        <v>0</v>
      </c>
      <c r="K531" s="76">
        <v>2</v>
      </c>
      <c r="L531" s="76">
        <v>1</v>
      </c>
      <c r="M531" s="76">
        <v>0</v>
      </c>
      <c r="N531" s="76">
        <v>0</v>
      </c>
      <c r="O531" s="76">
        <v>1</v>
      </c>
      <c r="P531" s="76">
        <v>2</v>
      </c>
      <c r="Q531" s="76">
        <v>2</v>
      </c>
      <c r="R531" s="76">
        <v>2</v>
      </c>
      <c r="S531" s="76">
        <v>10</v>
      </c>
    </row>
    <row r="532" spans="1:19" x14ac:dyDescent="0.25">
      <c r="A532" s="76" t="s">
        <v>11</v>
      </c>
      <c r="B532" s="76" t="s">
        <v>32</v>
      </c>
      <c r="C532" s="76">
        <v>11362</v>
      </c>
      <c r="D532" s="76" t="s">
        <v>113</v>
      </c>
      <c r="E532" s="76" t="s">
        <v>16</v>
      </c>
      <c r="F532" s="76">
        <v>93</v>
      </c>
      <c r="G532" s="76">
        <v>84</v>
      </c>
      <c r="H532" s="76">
        <v>0</v>
      </c>
      <c r="I532" s="76">
        <v>2</v>
      </c>
      <c r="J532" s="76">
        <v>0</v>
      </c>
      <c r="K532" s="76">
        <v>2</v>
      </c>
      <c r="L532" s="76">
        <v>1</v>
      </c>
      <c r="M532" s="76">
        <v>1</v>
      </c>
      <c r="N532" s="76">
        <v>0</v>
      </c>
      <c r="O532" s="76">
        <v>2</v>
      </c>
      <c r="P532" s="76">
        <v>1</v>
      </c>
      <c r="Q532" s="76">
        <v>2</v>
      </c>
      <c r="R532" s="76">
        <v>2</v>
      </c>
      <c r="S532" s="76">
        <v>13</v>
      </c>
    </row>
    <row r="533" spans="1:19" x14ac:dyDescent="0.25">
      <c r="A533" s="76" t="s">
        <v>11</v>
      </c>
      <c r="B533" s="76" t="s">
        <v>32</v>
      </c>
      <c r="C533" s="76">
        <v>11362</v>
      </c>
      <c r="D533" s="76" t="s">
        <v>113</v>
      </c>
      <c r="E533" s="76" t="s">
        <v>33</v>
      </c>
      <c r="F533" s="76">
        <v>93</v>
      </c>
      <c r="G533" s="76">
        <v>84</v>
      </c>
      <c r="H533" s="76">
        <v>2</v>
      </c>
      <c r="I533" s="76">
        <v>1</v>
      </c>
      <c r="J533" s="76">
        <v>1</v>
      </c>
      <c r="K533" s="76">
        <v>2</v>
      </c>
      <c r="L533" s="76">
        <v>1</v>
      </c>
      <c r="M533" s="76">
        <v>1</v>
      </c>
      <c r="N533" s="76">
        <v>0</v>
      </c>
      <c r="O533" s="76">
        <v>1</v>
      </c>
      <c r="P533" s="76">
        <v>2</v>
      </c>
      <c r="Q533" s="76">
        <v>2</v>
      </c>
      <c r="R533" s="76">
        <v>2</v>
      </c>
      <c r="S533" s="76">
        <v>15</v>
      </c>
    </row>
    <row r="534" spans="1:19" x14ac:dyDescent="0.25">
      <c r="A534" s="76" t="s">
        <v>11</v>
      </c>
      <c r="B534" s="76" t="s">
        <v>32</v>
      </c>
      <c r="C534" s="76">
        <v>11362</v>
      </c>
      <c r="D534" s="76" t="s">
        <v>113</v>
      </c>
      <c r="E534" s="76" t="s">
        <v>33</v>
      </c>
      <c r="F534" s="76">
        <v>93</v>
      </c>
      <c r="G534" s="76">
        <v>84</v>
      </c>
      <c r="H534" s="76">
        <v>0</v>
      </c>
      <c r="I534" s="76">
        <v>0</v>
      </c>
      <c r="J534" s="76">
        <v>0</v>
      </c>
      <c r="K534" s="76">
        <v>2</v>
      </c>
      <c r="L534" s="76">
        <v>2</v>
      </c>
      <c r="M534" s="76">
        <v>1</v>
      </c>
      <c r="N534" s="76">
        <v>1</v>
      </c>
      <c r="O534" s="76">
        <v>0</v>
      </c>
      <c r="P534" s="76">
        <v>0</v>
      </c>
      <c r="Q534" s="76">
        <v>2</v>
      </c>
      <c r="R534" s="76">
        <v>2</v>
      </c>
      <c r="S534" s="76">
        <v>10</v>
      </c>
    </row>
    <row r="535" spans="1:19" x14ac:dyDescent="0.25">
      <c r="A535" s="76" t="s">
        <v>11</v>
      </c>
      <c r="B535" s="76" t="s">
        <v>32</v>
      </c>
      <c r="C535" s="76">
        <v>11362</v>
      </c>
      <c r="D535" s="76" t="s">
        <v>113</v>
      </c>
      <c r="E535" s="76" t="s">
        <v>33</v>
      </c>
      <c r="F535" s="76">
        <v>93</v>
      </c>
      <c r="G535" s="76">
        <v>84</v>
      </c>
      <c r="H535" s="76">
        <v>2</v>
      </c>
      <c r="I535" s="76">
        <v>2</v>
      </c>
      <c r="J535" s="76">
        <v>1</v>
      </c>
      <c r="K535" s="76">
        <v>2</v>
      </c>
      <c r="L535" s="76">
        <v>2</v>
      </c>
      <c r="M535" s="76">
        <v>0</v>
      </c>
      <c r="N535" s="76">
        <v>1</v>
      </c>
      <c r="O535" s="76">
        <v>1</v>
      </c>
      <c r="P535" s="76">
        <v>1</v>
      </c>
      <c r="Q535" s="76">
        <v>2</v>
      </c>
      <c r="R535" s="76">
        <v>1</v>
      </c>
      <c r="S535" s="76">
        <v>15</v>
      </c>
    </row>
    <row r="536" spans="1:19" x14ac:dyDescent="0.25">
      <c r="A536" s="76" t="s">
        <v>11</v>
      </c>
      <c r="B536" s="76" t="s">
        <v>32</v>
      </c>
      <c r="C536" s="76">
        <v>11362</v>
      </c>
      <c r="D536" s="76" t="s">
        <v>113</v>
      </c>
      <c r="E536" s="76" t="s">
        <v>33</v>
      </c>
      <c r="F536" s="76">
        <v>93</v>
      </c>
      <c r="G536" s="76">
        <v>84</v>
      </c>
      <c r="H536" s="76">
        <v>0</v>
      </c>
      <c r="I536" s="76">
        <v>1</v>
      </c>
      <c r="J536" s="76">
        <v>0</v>
      </c>
      <c r="K536" s="76">
        <v>1</v>
      </c>
      <c r="L536" s="76">
        <v>0</v>
      </c>
      <c r="M536" s="76">
        <v>1</v>
      </c>
      <c r="N536" s="76">
        <v>1</v>
      </c>
      <c r="O536" s="76">
        <v>1</v>
      </c>
      <c r="P536" s="76">
        <v>1</v>
      </c>
      <c r="Q536" s="76">
        <v>1</v>
      </c>
      <c r="R536" s="76">
        <v>2</v>
      </c>
      <c r="S536" s="76">
        <v>9</v>
      </c>
    </row>
    <row r="537" spans="1:19" x14ac:dyDescent="0.25">
      <c r="A537" s="76" t="s">
        <v>11</v>
      </c>
      <c r="B537" s="76" t="s">
        <v>32</v>
      </c>
      <c r="C537" s="76">
        <v>11362</v>
      </c>
      <c r="D537" s="76" t="s">
        <v>113</v>
      </c>
      <c r="E537" s="76" t="s">
        <v>33</v>
      </c>
      <c r="F537" s="76">
        <v>93</v>
      </c>
      <c r="G537" s="76">
        <v>84</v>
      </c>
      <c r="H537" s="76">
        <v>2</v>
      </c>
      <c r="I537" s="76">
        <v>2</v>
      </c>
      <c r="J537" s="76">
        <v>1</v>
      </c>
      <c r="K537" s="76">
        <v>2</v>
      </c>
      <c r="L537" s="76">
        <v>2</v>
      </c>
      <c r="M537" s="76">
        <v>1</v>
      </c>
      <c r="N537" s="76">
        <v>1</v>
      </c>
      <c r="O537" s="76">
        <v>1</v>
      </c>
      <c r="P537" s="76">
        <v>2</v>
      </c>
      <c r="Q537" s="76">
        <v>2</v>
      </c>
      <c r="R537" s="76">
        <v>2</v>
      </c>
      <c r="S537" s="76">
        <v>18</v>
      </c>
    </row>
    <row r="538" spans="1:19" x14ac:dyDescent="0.25">
      <c r="A538" s="76" t="s">
        <v>11</v>
      </c>
      <c r="B538" s="76" t="s">
        <v>32</v>
      </c>
      <c r="C538" s="76">
        <v>11362</v>
      </c>
      <c r="D538" s="76" t="s">
        <v>113</v>
      </c>
      <c r="E538" s="76" t="s">
        <v>33</v>
      </c>
      <c r="F538" s="76">
        <v>93</v>
      </c>
      <c r="G538" s="76">
        <v>84</v>
      </c>
      <c r="H538" s="76">
        <v>0</v>
      </c>
      <c r="I538" s="76">
        <v>0</v>
      </c>
      <c r="J538" s="76">
        <v>1</v>
      </c>
      <c r="K538" s="76">
        <v>2</v>
      </c>
      <c r="L538" s="76">
        <v>1</v>
      </c>
      <c r="M538" s="76">
        <v>1</v>
      </c>
      <c r="N538" s="76">
        <v>1</v>
      </c>
      <c r="O538" s="76">
        <v>1</v>
      </c>
      <c r="P538" s="76">
        <v>2</v>
      </c>
      <c r="Q538" s="76">
        <v>2</v>
      </c>
      <c r="R538" s="76">
        <v>2</v>
      </c>
      <c r="S538" s="76">
        <v>13</v>
      </c>
    </row>
    <row r="539" spans="1:19" x14ac:dyDescent="0.25">
      <c r="A539" s="76" t="s">
        <v>11</v>
      </c>
      <c r="B539" s="76" t="s">
        <v>32</v>
      </c>
      <c r="C539" s="76">
        <v>11362</v>
      </c>
      <c r="D539" s="76" t="s">
        <v>113</v>
      </c>
      <c r="E539" s="76" t="s">
        <v>33</v>
      </c>
      <c r="F539" s="76">
        <v>93</v>
      </c>
      <c r="G539" s="76">
        <v>84</v>
      </c>
      <c r="H539" s="76">
        <v>0</v>
      </c>
      <c r="I539" s="76">
        <v>0</v>
      </c>
      <c r="J539" s="76">
        <v>0</v>
      </c>
      <c r="K539" s="76">
        <v>2</v>
      </c>
      <c r="L539" s="76">
        <v>0</v>
      </c>
      <c r="M539" s="76">
        <v>1</v>
      </c>
      <c r="N539" s="76">
        <v>1</v>
      </c>
      <c r="O539" s="76">
        <v>0</v>
      </c>
      <c r="P539" s="76">
        <v>1</v>
      </c>
      <c r="Q539" s="76">
        <v>1</v>
      </c>
      <c r="R539" s="76">
        <v>2</v>
      </c>
      <c r="S539" s="76">
        <v>8</v>
      </c>
    </row>
    <row r="540" spans="1:19" x14ac:dyDescent="0.25">
      <c r="A540" s="76" t="s">
        <v>11</v>
      </c>
      <c r="B540" s="76" t="s">
        <v>32</v>
      </c>
      <c r="C540" s="76">
        <v>11362</v>
      </c>
      <c r="D540" s="76" t="s">
        <v>113</v>
      </c>
      <c r="E540" s="76" t="s">
        <v>33</v>
      </c>
      <c r="F540" s="76">
        <v>93</v>
      </c>
      <c r="G540" s="76">
        <v>84</v>
      </c>
      <c r="H540" s="76">
        <v>0</v>
      </c>
      <c r="I540" s="76">
        <v>0</v>
      </c>
      <c r="J540" s="76">
        <v>1</v>
      </c>
      <c r="K540" s="76">
        <v>2</v>
      </c>
      <c r="L540" s="76">
        <v>0</v>
      </c>
      <c r="M540" s="76">
        <v>0</v>
      </c>
      <c r="N540" s="76">
        <v>1</v>
      </c>
      <c r="O540" s="76">
        <v>0</v>
      </c>
      <c r="P540" s="76">
        <v>1</v>
      </c>
      <c r="Q540" s="76">
        <v>1</v>
      </c>
      <c r="R540" s="76">
        <v>2</v>
      </c>
      <c r="S540" s="76">
        <v>8</v>
      </c>
    </row>
    <row r="541" spans="1:19" x14ac:dyDescent="0.25">
      <c r="A541" s="76" t="s">
        <v>11</v>
      </c>
      <c r="B541" s="76" t="s">
        <v>32</v>
      </c>
      <c r="C541" s="76">
        <v>11362</v>
      </c>
      <c r="D541" s="76" t="s">
        <v>113</v>
      </c>
      <c r="E541" s="76" t="s">
        <v>33</v>
      </c>
      <c r="F541" s="76">
        <v>93</v>
      </c>
      <c r="G541" s="76">
        <v>84</v>
      </c>
      <c r="H541" s="76">
        <v>2</v>
      </c>
      <c r="I541" s="76">
        <v>2</v>
      </c>
      <c r="J541" s="76">
        <v>1</v>
      </c>
      <c r="K541" s="76">
        <v>2</v>
      </c>
      <c r="L541" s="76">
        <v>2</v>
      </c>
      <c r="M541" s="76">
        <v>1</v>
      </c>
      <c r="N541" s="76">
        <v>0</v>
      </c>
      <c r="O541" s="76">
        <v>1</v>
      </c>
      <c r="P541" s="76">
        <v>2</v>
      </c>
      <c r="Q541" s="76">
        <v>2</v>
      </c>
      <c r="R541" s="76">
        <v>2</v>
      </c>
      <c r="S541" s="76">
        <v>17</v>
      </c>
    </row>
    <row r="542" spans="1:19" x14ac:dyDescent="0.25">
      <c r="A542" s="76" t="s">
        <v>11</v>
      </c>
      <c r="B542" s="76" t="s">
        <v>32</v>
      </c>
      <c r="C542" s="76">
        <v>11362</v>
      </c>
      <c r="D542" s="76" t="s">
        <v>113</v>
      </c>
      <c r="E542" s="76" t="s">
        <v>33</v>
      </c>
      <c r="F542" s="76">
        <v>93</v>
      </c>
      <c r="G542" s="76">
        <v>84</v>
      </c>
      <c r="H542" s="76">
        <v>0</v>
      </c>
      <c r="I542" s="76">
        <v>1</v>
      </c>
      <c r="J542" s="76">
        <v>1</v>
      </c>
      <c r="K542" s="76">
        <v>2</v>
      </c>
      <c r="L542" s="76">
        <v>1</v>
      </c>
      <c r="M542" s="76">
        <v>1</v>
      </c>
      <c r="N542" s="76">
        <v>0</v>
      </c>
      <c r="O542" s="76">
        <v>1</v>
      </c>
      <c r="P542" s="76">
        <v>2</v>
      </c>
      <c r="Q542" s="76">
        <v>2</v>
      </c>
      <c r="R542" s="76">
        <v>2</v>
      </c>
      <c r="S542" s="76">
        <v>13</v>
      </c>
    </row>
    <row r="543" spans="1:19" x14ac:dyDescent="0.25">
      <c r="A543" s="76" t="s">
        <v>11</v>
      </c>
      <c r="B543" s="76" t="s">
        <v>32</v>
      </c>
      <c r="C543" s="76">
        <v>11362</v>
      </c>
      <c r="D543" s="76" t="s">
        <v>113</v>
      </c>
      <c r="E543" s="76" t="s">
        <v>33</v>
      </c>
      <c r="F543" s="76">
        <v>93</v>
      </c>
      <c r="G543" s="76">
        <v>84</v>
      </c>
      <c r="H543" s="76">
        <v>2</v>
      </c>
      <c r="I543" s="76">
        <v>0</v>
      </c>
      <c r="J543" s="76">
        <v>1</v>
      </c>
      <c r="K543" s="76">
        <v>2</v>
      </c>
      <c r="L543" s="76">
        <v>2</v>
      </c>
      <c r="M543" s="76">
        <v>1</v>
      </c>
      <c r="N543" s="76">
        <v>1</v>
      </c>
      <c r="O543" s="76">
        <v>1</v>
      </c>
      <c r="P543" s="76">
        <v>1</v>
      </c>
      <c r="Q543" s="76">
        <v>2</v>
      </c>
      <c r="R543" s="76">
        <v>1</v>
      </c>
      <c r="S543" s="76">
        <v>14</v>
      </c>
    </row>
    <row r="544" spans="1:19" x14ac:dyDescent="0.25">
      <c r="A544" s="76" t="s">
        <v>11</v>
      </c>
      <c r="B544" s="76" t="s">
        <v>32</v>
      </c>
      <c r="C544" s="76">
        <v>11362</v>
      </c>
      <c r="D544" s="76" t="s">
        <v>113</v>
      </c>
      <c r="E544" s="76" t="s">
        <v>33</v>
      </c>
      <c r="F544" s="76">
        <v>93</v>
      </c>
      <c r="G544" s="76">
        <v>84</v>
      </c>
      <c r="H544" s="76">
        <v>2</v>
      </c>
      <c r="I544" s="76">
        <v>0</v>
      </c>
      <c r="J544" s="76">
        <v>1</v>
      </c>
      <c r="K544" s="76">
        <v>2</v>
      </c>
      <c r="L544" s="76">
        <v>2</v>
      </c>
      <c r="M544" s="76">
        <v>1</v>
      </c>
      <c r="N544" s="76">
        <v>1</v>
      </c>
      <c r="O544" s="76">
        <v>1</v>
      </c>
      <c r="P544" s="76">
        <v>2</v>
      </c>
      <c r="Q544" s="76">
        <v>2</v>
      </c>
      <c r="R544" s="76">
        <v>2</v>
      </c>
      <c r="S544" s="76">
        <v>16</v>
      </c>
    </row>
    <row r="545" spans="1:19" x14ac:dyDescent="0.25">
      <c r="A545" s="76" t="s">
        <v>11</v>
      </c>
      <c r="B545" s="76" t="s">
        <v>32</v>
      </c>
      <c r="C545" s="76">
        <v>11362</v>
      </c>
      <c r="D545" s="76" t="s">
        <v>113</v>
      </c>
      <c r="E545" s="76" t="s">
        <v>33</v>
      </c>
      <c r="F545" s="76">
        <v>93</v>
      </c>
      <c r="G545" s="76">
        <v>84</v>
      </c>
      <c r="H545" s="76">
        <v>1</v>
      </c>
      <c r="I545" s="76">
        <v>1</v>
      </c>
      <c r="J545" s="76">
        <v>1</v>
      </c>
      <c r="K545" s="76">
        <v>2</v>
      </c>
      <c r="L545" s="76">
        <v>1</v>
      </c>
      <c r="M545" s="76">
        <v>1</v>
      </c>
      <c r="N545" s="76">
        <v>1</v>
      </c>
      <c r="O545" s="76">
        <v>1</v>
      </c>
      <c r="P545" s="76">
        <v>2</v>
      </c>
      <c r="Q545" s="76">
        <v>2</v>
      </c>
      <c r="R545" s="76">
        <v>2</v>
      </c>
      <c r="S545" s="76">
        <v>15</v>
      </c>
    </row>
    <row r="546" spans="1:19" x14ac:dyDescent="0.25">
      <c r="A546" s="76" t="s">
        <v>11</v>
      </c>
      <c r="B546" s="76" t="s">
        <v>32</v>
      </c>
      <c r="C546" s="76">
        <v>11362</v>
      </c>
      <c r="D546" s="76" t="s">
        <v>113</v>
      </c>
      <c r="E546" s="76" t="s">
        <v>33</v>
      </c>
      <c r="F546" s="76">
        <v>93</v>
      </c>
      <c r="G546" s="76">
        <v>84</v>
      </c>
      <c r="H546" s="76">
        <v>2</v>
      </c>
      <c r="I546" s="76">
        <v>1</v>
      </c>
      <c r="J546" s="76">
        <v>1</v>
      </c>
      <c r="K546" s="76">
        <v>2</v>
      </c>
      <c r="L546" s="76">
        <v>2</v>
      </c>
      <c r="M546" s="76">
        <v>1</v>
      </c>
      <c r="N546" s="76">
        <v>1</v>
      </c>
      <c r="O546" s="76">
        <v>1</v>
      </c>
      <c r="P546" s="76">
        <v>2</v>
      </c>
      <c r="Q546" s="76">
        <v>2</v>
      </c>
      <c r="R546" s="76">
        <v>1</v>
      </c>
      <c r="S546" s="76">
        <v>16</v>
      </c>
    </row>
    <row r="547" spans="1:19" x14ac:dyDescent="0.25">
      <c r="A547" s="76" t="s">
        <v>11</v>
      </c>
      <c r="B547" s="76" t="s">
        <v>32</v>
      </c>
      <c r="C547" s="76">
        <v>11362</v>
      </c>
      <c r="D547" s="76" t="s">
        <v>113</v>
      </c>
      <c r="E547" s="76" t="s">
        <v>33</v>
      </c>
      <c r="F547" s="76">
        <v>93</v>
      </c>
      <c r="G547" s="76">
        <v>84</v>
      </c>
      <c r="H547" s="76">
        <v>2</v>
      </c>
      <c r="I547" s="76">
        <v>1</v>
      </c>
      <c r="J547" s="76">
        <v>1</v>
      </c>
      <c r="K547" s="76">
        <v>2</v>
      </c>
      <c r="L547" s="76">
        <v>2</v>
      </c>
      <c r="M547" s="76">
        <v>1</v>
      </c>
      <c r="N547" s="76">
        <v>0</v>
      </c>
      <c r="O547" s="76">
        <v>1</v>
      </c>
      <c r="P547" s="76">
        <v>2</v>
      </c>
      <c r="Q547" s="76">
        <v>2</v>
      </c>
      <c r="R547" s="76">
        <v>2</v>
      </c>
      <c r="S547" s="76">
        <v>16</v>
      </c>
    </row>
    <row r="548" spans="1:19" x14ac:dyDescent="0.25">
      <c r="A548" s="76" t="s">
        <v>11</v>
      </c>
      <c r="B548" s="76" t="s">
        <v>32</v>
      </c>
      <c r="C548" s="76">
        <v>11362</v>
      </c>
      <c r="D548" s="76" t="s">
        <v>113</v>
      </c>
      <c r="E548" s="76" t="s">
        <v>33</v>
      </c>
      <c r="F548" s="76">
        <v>93</v>
      </c>
      <c r="G548" s="76">
        <v>84</v>
      </c>
      <c r="H548" s="76">
        <v>2</v>
      </c>
      <c r="I548" s="76">
        <v>0</v>
      </c>
      <c r="J548" s="76">
        <v>1</v>
      </c>
      <c r="K548" s="76">
        <v>2</v>
      </c>
      <c r="L548" s="76">
        <v>2</v>
      </c>
      <c r="M548" s="76">
        <v>1</v>
      </c>
      <c r="N548" s="76">
        <v>0</v>
      </c>
      <c r="O548" s="76">
        <v>1</v>
      </c>
      <c r="P548" s="76">
        <v>1</v>
      </c>
      <c r="Q548" s="76">
        <v>2</v>
      </c>
      <c r="R548" s="76">
        <v>2</v>
      </c>
      <c r="S548" s="76">
        <v>14</v>
      </c>
    </row>
    <row r="549" spans="1:19" x14ac:dyDescent="0.25">
      <c r="A549" s="76" t="s">
        <v>11</v>
      </c>
      <c r="B549" s="76" t="s">
        <v>32</v>
      </c>
      <c r="C549" s="76">
        <v>11362</v>
      </c>
      <c r="D549" s="76" t="s">
        <v>113</v>
      </c>
      <c r="E549" s="76" t="s">
        <v>33</v>
      </c>
      <c r="F549" s="76">
        <v>93</v>
      </c>
      <c r="G549" s="76">
        <v>84</v>
      </c>
      <c r="H549" s="76">
        <v>2</v>
      </c>
      <c r="I549" s="76">
        <v>1</v>
      </c>
      <c r="J549" s="76">
        <v>1</v>
      </c>
      <c r="K549" s="76">
        <v>2</v>
      </c>
      <c r="L549" s="76">
        <v>2</v>
      </c>
      <c r="M549" s="76">
        <v>1</v>
      </c>
      <c r="N549" s="76">
        <v>1</v>
      </c>
      <c r="O549" s="76">
        <v>1</v>
      </c>
      <c r="P549" s="76">
        <v>1</v>
      </c>
      <c r="Q549" s="76">
        <v>2</v>
      </c>
      <c r="R549" s="76">
        <v>2</v>
      </c>
      <c r="S549" s="76">
        <v>16</v>
      </c>
    </row>
    <row r="550" spans="1:19" x14ac:dyDescent="0.25">
      <c r="A550" s="76" t="s">
        <v>11</v>
      </c>
      <c r="B550" s="76" t="s">
        <v>32</v>
      </c>
      <c r="C550" s="76">
        <v>11362</v>
      </c>
      <c r="D550" s="76" t="s">
        <v>113</v>
      </c>
      <c r="E550" s="76" t="s">
        <v>33</v>
      </c>
      <c r="F550" s="76">
        <v>93</v>
      </c>
      <c r="G550" s="76">
        <v>84</v>
      </c>
      <c r="H550" s="76">
        <v>0</v>
      </c>
      <c r="I550" s="76">
        <v>0</v>
      </c>
      <c r="J550" s="76">
        <v>0</v>
      </c>
      <c r="K550" s="76">
        <v>2</v>
      </c>
      <c r="L550" s="76">
        <v>2</v>
      </c>
      <c r="M550" s="76">
        <v>1</v>
      </c>
      <c r="N550" s="76">
        <v>1</v>
      </c>
      <c r="O550" s="76">
        <v>1</v>
      </c>
      <c r="P550" s="76">
        <v>1</v>
      </c>
      <c r="Q550" s="76">
        <v>2</v>
      </c>
      <c r="R550" s="76">
        <v>2</v>
      </c>
      <c r="S550" s="76">
        <v>12</v>
      </c>
    </row>
    <row r="551" spans="1:19" x14ac:dyDescent="0.25">
      <c r="A551" s="76" t="s">
        <v>11</v>
      </c>
      <c r="B551" s="76" t="s">
        <v>32</v>
      </c>
      <c r="C551" s="76">
        <v>11362</v>
      </c>
      <c r="D551" s="76" t="s">
        <v>113</v>
      </c>
      <c r="E551" s="76" t="s">
        <v>33</v>
      </c>
      <c r="F551" s="76">
        <v>93</v>
      </c>
      <c r="G551" s="76">
        <v>84</v>
      </c>
      <c r="H551" s="76">
        <v>2</v>
      </c>
      <c r="I551" s="76">
        <v>2</v>
      </c>
      <c r="J551" s="76">
        <v>1</v>
      </c>
      <c r="K551" s="76">
        <v>2</v>
      </c>
      <c r="L551" s="76">
        <v>1</v>
      </c>
      <c r="M551" s="76">
        <v>1</v>
      </c>
      <c r="N551" s="76">
        <v>1</v>
      </c>
      <c r="O551" s="76">
        <v>1</v>
      </c>
      <c r="P551" s="76">
        <v>2</v>
      </c>
      <c r="Q551" s="76">
        <v>2</v>
      </c>
      <c r="R551" s="76">
        <v>2</v>
      </c>
      <c r="S551" s="76">
        <v>17</v>
      </c>
    </row>
    <row r="552" spans="1:19" x14ac:dyDescent="0.25">
      <c r="A552" s="76" t="s">
        <v>11</v>
      </c>
      <c r="B552" s="76" t="s">
        <v>32</v>
      </c>
      <c r="C552" s="76">
        <v>11362</v>
      </c>
      <c r="D552" s="76" t="s">
        <v>113</v>
      </c>
      <c r="E552" s="76" t="s">
        <v>33</v>
      </c>
      <c r="F552" s="76">
        <v>93</v>
      </c>
      <c r="G552" s="76">
        <v>84</v>
      </c>
      <c r="H552" s="76">
        <v>0</v>
      </c>
      <c r="I552" s="76">
        <v>1</v>
      </c>
      <c r="J552" s="76">
        <v>1</v>
      </c>
      <c r="K552" s="76">
        <v>2</v>
      </c>
      <c r="L552" s="76">
        <v>2</v>
      </c>
      <c r="M552" s="76">
        <v>1</v>
      </c>
      <c r="N552" s="76">
        <v>0</v>
      </c>
      <c r="O552" s="76">
        <v>1</v>
      </c>
      <c r="P552" s="76">
        <v>2</v>
      </c>
      <c r="Q552" s="76">
        <v>2</v>
      </c>
      <c r="R552" s="76">
        <v>1</v>
      </c>
      <c r="S552" s="76">
        <v>13</v>
      </c>
    </row>
    <row r="553" spans="1:19" x14ac:dyDescent="0.25">
      <c r="A553" s="76" t="s">
        <v>11</v>
      </c>
      <c r="B553" s="76" t="s">
        <v>32</v>
      </c>
      <c r="C553" s="76">
        <v>11362</v>
      </c>
      <c r="D553" s="76" t="s">
        <v>113</v>
      </c>
      <c r="E553" s="76" t="s">
        <v>33</v>
      </c>
      <c r="F553" s="76">
        <v>93</v>
      </c>
      <c r="G553" s="76">
        <v>84</v>
      </c>
      <c r="H553" s="76">
        <v>0</v>
      </c>
      <c r="I553" s="76">
        <v>1</v>
      </c>
      <c r="J553" s="76">
        <v>1</v>
      </c>
      <c r="K553" s="76">
        <v>2</v>
      </c>
      <c r="L553" s="76">
        <v>1</v>
      </c>
      <c r="M553" s="76">
        <v>1</v>
      </c>
      <c r="N553" s="76">
        <v>1</v>
      </c>
      <c r="O553" s="76">
        <v>0</v>
      </c>
      <c r="P553" s="76">
        <v>1</v>
      </c>
      <c r="Q553" s="76">
        <v>2</v>
      </c>
      <c r="R553" s="76">
        <v>2</v>
      </c>
      <c r="S553" s="76">
        <v>12</v>
      </c>
    </row>
    <row r="554" spans="1:19" x14ac:dyDescent="0.25">
      <c r="A554" s="76" t="s">
        <v>11</v>
      </c>
      <c r="B554" s="76" t="s">
        <v>32</v>
      </c>
      <c r="C554" s="76">
        <v>11362</v>
      </c>
      <c r="D554" s="76" t="s">
        <v>113</v>
      </c>
      <c r="E554" s="76" t="s">
        <v>33</v>
      </c>
      <c r="F554" s="76">
        <v>93</v>
      </c>
      <c r="G554" s="76">
        <v>84</v>
      </c>
      <c r="H554" s="76">
        <v>0</v>
      </c>
      <c r="I554" s="76">
        <v>1</v>
      </c>
      <c r="J554" s="76">
        <v>0</v>
      </c>
      <c r="K554" s="76">
        <v>2</v>
      </c>
      <c r="L554" s="76">
        <v>1</v>
      </c>
      <c r="M554" s="76">
        <v>1</v>
      </c>
      <c r="N554" s="76">
        <v>1</v>
      </c>
      <c r="O554" s="76">
        <v>1</v>
      </c>
      <c r="P554" s="76">
        <v>0</v>
      </c>
      <c r="Q554" s="76">
        <v>2</v>
      </c>
      <c r="R554" s="76">
        <v>2</v>
      </c>
      <c r="S554" s="76">
        <v>11</v>
      </c>
    </row>
    <row r="555" spans="1:19" x14ac:dyDescent="0.25">
      <c r="A555" s="76" t="s">
        <v>11</v>
      </c>
      <c r="B555" s="76" t="s">
        <v>32</v>
      </c>
      <c r="C555" s="76">
        <v>11362</v>
      </c>
      <c r="D555" s="76" t="s">
        <v>113</v>
      </c>
      <c r="E555" s="76" t="s">
        <v>33</v>
      </c>
      <c r="F555" s="76">
        <v>93</v>
      </c>
      <c r="G555" s="76">
        <v>84</v>
      </c>
      <c r="H555" s="76">
        <v>2</v>
      </c>
      <c r="I555" s="76">
        <v>1</v>
      </c>
      <c r="J555" s="76">
        <v>1</v>
      </c>
      <c r="K555" s="76">
        <v>2</v>
      </c>
      <c r="L555" s="76">
        <v>1</v>
      </c>
      <c r="M555" s="76">
        <v>1</v>
      </c>
      <c r="N555" s="76">
        <v>1</v>
      </c>
      <c r="O555" s="76">
        <v>1</v>
      </c>
      <c r="P555" s="76">
        <v>2</v>
      </c>
      <c r="Q555" s="76">
        <v>2</v>
      </c>
      <c r="R555" s="76">
        <v>2</v>
      </c>
      <c r="S555" s="76">
        <v>16</v>
      </c>
    </row>
    <row r="556" spans="1:19" x14ac:dyDescent="0.25">
      <c r="A556" s="76" t="s">
        <v>11</v>
      </c>
      <c r="B556" s="76" t="s">
        <v>32</v>
      </c>
      <c r="C556" s="76">
        <v>11362</v>
      </c>
      <c r="D556" s="76" t="s">
        <v>113</v>
      </c>
      <c r="E556" s="76" t="s">
        <v>33</v>
      </c>
      <c r="F556" s="76">
        <v>93</v>
      </c>
      <c r="G556" s="76">
        <v>84</v>
      </c>
      <c r="H556" s="76">
        <v>1</v>
      </c>
      <c r="I556" s="76">
        <v>0</v>
      </c>
      <c r="J556" s="76">
        <v>0</v>
      </c>
      <c r="K556" s="76">
        <v>2</v>
      </c>
      <c r="L556" s="76">
        <v>1</v>
      </c>
      <c r="M556" s="76">
        <v>0</v>
      </c>
      <c r="N556" s="76">
        <v>1</v>
      </c>
      <c r="O556" s="76">
        <v>1</v>
      </c>
      <c r="P556" s="76">
        <v>2</v>
      </c>
      <c r="Q556" s="76">
        <v>2</v>
      </c>
      <c r="R556" s="76">
        <v>1</v>
      </c>
      <c r="S556" s="76">
        <v>11</v>
      </c>
    </row>
    <row r="557" spans="1:19" x14ac:dyDescent="0.25">
      <c r="A557" s="76" t="s">
        <v>11</v>
      </c>
      <c r="B557" s="76" t="s">
        <v>32</v>
      </c>
      <c r="C557" s="76">
        <v>11362</v>
      </c>
      <c r="D557" s="76" t="s">
        <v>113</v>
      </c>
      <c r="E557" s="76" t="s">
        <v>33</v>
      </c>
      <c r="F557" s="76">
        <v>93</v>
      </c>
      <c r="G557" s="76">
        <v>84</v>
      </c>
      <c r="H557" s="76">
        <v>1</v>
      </c>
      <c r="I557" s="76">
        <v>0</v>
      </c>
      <c r="J557" s="76">
        <v>0</v>
      </c>
      <c r="K557" s="76">
        <v>1</v>
      </c>
      <c r="L557" s="76">
        <v>2</v>
      </c>
      <c r="M557" s="76">
        <v>1</v>
      </c>
      <c r="N557" s="76">
        <v>0</v>
      </c>
      <c r="O557" s="76">
        <v>1</v>
      </c>
      <c r="P557" s="76">
        <v>1</v>
      </c>
      <c r="Q557" s="76">
        <v>2</v>
      </c>
      <c r="R557" s="76">
        <v>2</v>
      </c>
      <c r="S557" s="76">
        <v>11</v>
      </c>
    </row>
    <row r="558" spans="1:19" x14ac:dyDescent="0.25">
      <c r="A558" s="76" t="s">
        <v>11</v>
      </c>
      <c r="B558" s="76" t="s">
        <v>32</v>
      </c>
      <c r="C558" s="76">
        <v>11362</v>
      </c>
      <c r="D558" s="76" t="s">
        <v>113</v>
      </c>
      <c r="E558" s="76" t="s">
        <v>33</v>
      </c>
      <c r="F558" s="76">
        <v>93</v>
      </c>
      <c r="G558" s="76">
        <v>84</v>
      </c>
      <c r="H558" s="76">
        <v>1</v>
      </c>
      <c r="I558" s="76">
        <v>1</v>
      </c>
      <c r="J558" s="76">
        <v>1</v>
      </c>
      <c r="K558" s="76">
        <v>2</v>
      </c>
      <c r="L558" s="76">
        <v>0</v>
      </c>
      <c r="M558" s="76">
        <v>0</v>
      </c>
      <c r="N558" s="76">
        <v>1</v>
      </c>
      <c r="O558" s="76">
        <v>0</v>
      </c>
      <c r="P558" s="76">
        <v>1</v>
      </c>
      <c r="Q558" s="76">
        <v>2</v>
      </c>
      <c r="R558" s="76">
        <v>2</v>
      </c>
      <c r="S558" s="76">
        <v>11</v>
      </c>
    </row>
    <row r="559" spans="1:19" x14ac:dyDescent="0.25">
      <c r="A559" s="76" t="s">
        <v>11</v>
      </c>
      <c r="B559" s="76" t="s">
        <v>32</v>
      </c>
      <c r="C559" s="76">
        <v>11362</v>
      </c>
      <c r="D559" s="76" t="s">
        <v>113</v>
      </c>
      <c r="E559" s="76" t="s">
        <v>33</v>
      </c>
      <c r="F559" s="76">
        <v>93</v>
      </c>
      <c r="G559" s="76">
        <v>84</v>
      </c>
      <c r="H559" s="76">
        <v>0</v>
      </c>
      <c r="I559" s="76">
        <v>1</v>
      </c>
      <c r="J559" s="76">
        <v>1</v>
      </c>
      <c r="K559" s="76">
        <v>2</v>
      </c>
      <c r="L559" s="76">
        <v>2</v>
      </c>
      <c r="M559" s="76">
        <v>1</v>
      </c>
      <c r="N559" s="76">
        <v>0</v>
      </c>
      <c r="O559" s="76">
        <v>1</v>
      </c>
      <c r="P559" s="76">
        <v>1</v>
      </c>
      <c r="Q559" s="76">
        <v>2</v>
      </c>
      <c r="R559" s="76">
        <v>2</v>
      </c>
      <c r="S559" s="76">
        <v>13</v>
      </c>
    </row>
    <row r="560" spans="1:19" x14ac:dyDescent="0.25">
      <c r="A560" s="76" t="s">
        <v>11</v>
      </c>
      <c r="B560" s="76" t="s">
        <v>32</v>
      </c>
      <c r="C560" s="76">
        <v>11362</v>
      </c>
      <c r="D560" s="76" t="s">
        <v>113</v>
      </c>
      <c r="E560" s="76" t="s">
        <v>33</v>
      </c>
      <c r="F560" s="76">
        <v>93</v>
      </c>
      <c r="G560" s="76">
        <v>84</v>
      </c>
      <c r="H560" s="76">
        <v>0</v>
      </c>
      <c r="I560" s="76">
        <v>0</v>
      </c>
      <c r="J560" s="76">
        <v>1</v>
      </c>
      <c r="K560" s="76">
        <v>2</v>
      </c>
      <c r="L560" s="76">
        <v>2</v>
      </c>
      <c r="M560" s="76">
        <v>1</v>
      </c>
      <c r="N560" s="76">
        <v>0</v>
      </c>
      <c r="O560" s="76">
        <v>1</v>
      </c>
      <c r="P560" s="76">
        <v>1</v>
      </c>
      <c r="Q560" s="76">
        <v>2</v>
      </c>
      <c r="R560" s="76">
        <v>2</v>
      </c>
      <c r="S560" s="76">
        <v>12</v>
      </c>
    </row>
    <row r="561" spans="1:19" x14ac:dyDescent="0.25">
      <c r="A561" s="76" t="s">
        <v>11</v>
      </c>
      <c r="B561" s="76" t="s">
        <v>32</v>
      </c>
      <c r="C561" s="76">
        <v>11362</v>
      </c>
      <c r="D561" s="76" t="s">
        <v>113</v>
      </c>
      <c r="E561" s="76" t="s">
        <v>33</v>
      </c>
      <c r="F561" s="76">
        <v>93</v>
      </c>
      <c r="G561" s="76">
        <v>84</v>
      </c>
      <c r="H561" s="76">
        <v>1</v>
      </c>
      <c r="I561" s="76">
        <v>1</v>
      </c>
      <c r="J561" s="76">
        <v>1</v>
      </c>
      <c r="K561" s="76">
        <v>2</v>
      </c>
      <c r="L561" s="76">
        <v>1</v>
      </c>
      <c r="M561" s="76">
        <v>1</v>
      </c>
      <c r="N561" s="76">
        <v>0</v>
      </c>
      <c r="O561" s="76">
        <v>1</v>
      </c>
      <c r="P561" s="76">
        <v>1</v>
      </c>
      <c r="Q561" s="76">
        <v>2</v>
      </c>
      <c r="R561" s="76">
        <v>2</v>
      </c>
      <c r="S561" s="76">
        <v>13</v>
      </c>
    </row>
    <row r="562" spans="1:19" x14ac:dyDescent="0.25">
      <c r="A562" s="76" t="s">
        <v>11</v>
      </c>
      <c r="B562" s="76" t="s">
        <v>34</v>
      </c>
      <c r="C562" s="76">
        <v>11366</v>
      </c>
      <c r="D562" s="76" t="s">
        <v>115</v>
      </c>
      <c r="E562" s="76" t="s">
        <v>15</v>
      </c>
      <c r="F562" s="76">
        <v>119</v>
      </c>
      <c r="G562" s="76">
        <v>94</v>
      </c>
      <c r="H562" s="76">
        <v>0</v>
      </c>
      <c r="I562" s="76">
        <v>0</v>
      </c>
      <c r="J562" s="76">
        <v>0</v>
      </c>
      <c r="K562" s="76">
        <v>2</v>
      </c>
      <c r="L562" s="76">
        <v>2</v>
      </c>
      <c r="M562" s="76">
        <v>1</v>
      </c>
      <c r="N562" s="76">
        <v>1</v>
      </c>
      <c r="O562" s="76">
        <v>2</v>
      </c>
      <c r="P562" s="76">
        <v>1</v>
      </c>
      <c r="Q562" s="76">
        <v>2</v>
      </c>
      <c r="R562" s="76">
        <v>2</v>
      </c>
      <c r="S562" s="76">
        <v>13</v>
      </c>
    </row>
    <row r="563" spans="1:19" x14ac:dyDescent="0.25">
      <c r="A563" s="76" t="s">
        <v>11</v>
      </c>
      <c r="B563" s="76" t="s">
        <v>34</v>
      </c>
      <c r="C563" s="76">
        <v>11366</v>
      </c>
      <c r="D563" s="76" t="s">
        <v>115</v>
      </c>
      <c r="E563" s="76" t="s">
        <v>15</v>
      </c>
      <c r="F563" s="76">
        <v>119</v>
      </c>
      <c r="G563" s="76">
        <v>94</v>
      </c>
      <c r="H563" s="76">
        <v>0</v>
      </c>
      <c r="I563" s="76">
        <v>1</v>
      </c>
      <c r="J563" s="76">
        <v>0</v>
      </c>
      <c r="K563" s="76">
        <v>2</v>
      </c>
      <c r="L563" s="76">
        <v>1</v>
      </c>
      <c r="M563" s="76">
        <v>0</v>
      </c>
      <c r="N563" s="76">
        <v>1</v>
      </c>
      <c r="O563" s="76">
        <v>2</v>
      </c>
      <c r="P563" s="76">
        <v>2</v>
      </c>
      <c r="Q563" s="76">
        <v>2</v>
      </c>
      <c r="R563" s="76">
        <v>2</v>
      </c>
      <c r="S563" s="76">
        <v>13</v>
      </c>
    </row>
    <row r="564" spans="1:19" x14ac:dyDescent="0.25">
      <c r="A564" s="76" t="s">
        <v>11</v>
      </c>
      <c r="B564" s="76" t="s">
        <v>34</v>
      </c>
      <c r="C564" s="76">
        <v>11366</v>
      </c>
      <c r="D564" s="76" t="s">
        <v>115</v>
      </c>
      <c r="E564" s="76" t="s">
        <v>15</v>
      </c>
      <c r="F564" s="76">
        <v>119</v>
      </c>
      <c r="G564" s="76">
        <v>94</v>
      </c>
      <c r="H564" s="76">
        <v>2</v>
      </c>
      <c r="I564" s="76">
        <v>0</v>
      </c>
      <c r="J564" s="76">
        <v>1</v>
      </c>
      <c r="K564" s="76">
        <v>2</v>
      </c>
      <c r="L564" s="76">
        <v>2</v>
      </c>
      <c r="M564" s="76">
        <v>1</v>
      </c>
      <c r="N564" s="76">
        <v>1</v>
      </c>
      <c r="O564" s="76">
        <v>2</v>
      </c>
      <c r="P564" s="76">
        <v>2</v>
      </c>
      <c r="Q564" s="76">
        <v>2</v>
      </c>
      <c r="R564" s="76">
        <v>2</v>
      </c>
      <c r="S564" s="76">
        <v>17</v>
      </c>
    </row>
    <row r="565" spans="1:19" x14ac:dyDescent="0.25">
      <c r="A565" s="76" t="s">
        <v>11</v>
      </c>
      <c r="B565" s="76" t="s">
        <v>34</v>
      </c>
      <c r="C565" s="76">
        <v>11366</v>
      </c>
      <c r="D565" s="76" t="s">
        <v>115</v>
      </c>
      <c r="E565" s="76" t="s">
        <v>15</v>
      </c>
      <c r="F565" s="76">
        <v>119</v>
      </c>
      <c r="G565" s="76">
        <v>94</v>
      </c>
      <c r="H565" s="76">
        <v>2</v>
      </c>
      <c r="I565" s="76">
        <v>2</v>
      </c>
      <c r="J565" s="76">
        <v>0</v>
      </c>
      <c r="K565" s="76">
        <v>2</v>
      </c>
      <c r="L565" s="76">
        <v>0</v>
      </c>
      <c r="M565" s="76">
        <v>0</v>
      </c>
      <c r="N565" s="76">
        <v>1</v>
      </c>
      <c r="O565" s="76">
        <v>2</v>
      </c>
      <c r="P565" s="76">
        <v>1</v>
      </c>
      <c r="Q565" s="76">
        <v>2</v>
      </c>
      <c r="R565" s="76">
        <v>2</v>
      </c>
      <c r="S565" s="76">
        <v>14</v>
      </c>
    </row>
    <row r="566" spans="1:19" x14ac:dyDescent="0.25">
      <c r="A566" s="76" t="s">
        <v>11</v>
      </c>
      <c r="B566" s="76" t="s">
        <v>34</v>
      </c>
      <c r="C566" s="76">
        <v>11366</v>
      </c>
      <c r="D566" s="76" t="s">
        <v>115</v>
      </c>
      <c r="E566" s="76" t="s">
        <v>15</v>
      </c>
      <c r="F566" s="76">
        <v>119</v>
      </c>
      <c r="G566" s="76">
        <v>94</v>
      </c>
      <c r="H566" s="76">
        <v>2</v>
      </c>
      <c r="I566" s="76">
        <v>0</v>
      </c>
      <c r="J566" s="76">
        <v>1</v>
      </c>
      <c r="K566" s="76">
        <v>2</v>
      </c>
      <c r="L566" s="76">
        <v>1</v>
      </c>
      <c r="M566" s="76">
        <v>1</v>
      </c>
      <c r="N566" s="76">
        <v>0</v>
      </c>
      <c r="O566" s="76">
        <v>2</v>
      </c>
      <c r="P566" s="76">
        <v>2</v>
      </c>
      <c r="Q566" s="76">
        <v>2</v>
      </c>
      <c r="R566" s="76">
        <v>2</v>
      </c>
      <c r="S566" s="76">
        <v>15</v>
      </c>
    </row>
    <row r="567" spans="1:19" x14ac:dyDescent="0.25">
      <c r="A567" s="76" t="s">
        <v>11</v>
      </c>
      <c r="B567" s="76" t="s">
        <v>34</v>
      </c>
      <c r="C567" s="76">
        <v>11366</v>
      </c>
      <c r="D567" s="76" t="s">
        <v>115</v>
      </c>
      <c r="E567" s="76" t="s">
        <v>15</v>
      </c>
      <c r="F567" s="76">
        <v>119</v>
      </c>
      <c r="G567" s="76">
        <v>94</v>
      </c>
      <c r="H567" s="76">
        <v>0</v>
      </c>
      <c r="I567" s="76">
        <v>2</v>
      </c>
      <c r="J567" s="76">
        <v>0</v>
      </c>
      <c r="K567" s="76">
        <v>2</v>
      </c>
      <c r="L567" s="76">
        <v>0</v>
      </c>
      <c r="M567" s="76">
        <v>0</v>
      </c>
      <c r="N567" s="76">
        <v>1</v>
      </c>
      <c r="O567" s="76">
        <v>2</v>
      </c>
      <c r="P567" s="76">
        <v>1</v>
      </c>
      <c r="Q567" s="76">
        <v>2</v>
      </c>
      <c r="R567" s="76">
        <v>2</v>
      </c>
      <c r="S567" s="76">
        <v>12</v>
      </c>
    </row>
    <row r="568" spans="1:19" x14ac:dyDescent="0.25">
      <c r="A568" s="76" t="s">
        <v>11</v>
      </c>
      <c r="B568" s="76" t="s">
        <v>34</v>
      </c>
      <c r="C568" s="76">
        <v>11366</v>
      </c>
      <c r="D568" s="76" t="s">
        <v>115</v>
      </c>
      <c r="E568" s="76" t="s">
        <v>15</v>
      </c>
      <c r="F568" s="76">
        <v>119</v>
      </c>
      <c r="G568" s="76">
        <v>94</v>
      </c>
      <c r="H568" s="76">
        <v>0</v>
      </c>
      <c r="I568" s="76">
        <v>2</v>
      </c>
      <c r="J568" s="76">
        <v>1</v>
      </c>
      <c r="K568" s="76">
        <v>2</v>
      </c>
      <c r="L568" s="76">
        <v>1</v>
      </c>
      <c r="M568" s="76">
        <v>0</v>
      </c>
      <c r="N568" s="76">
        <v>1</v>
      </c>
      <c r="O568" s="76">
        <v>2</v>
      </c>
      <c r="P568" s="76">
        <v>1</v>
      </c>
      <c r="Q568" s="76">
        <v>2</v>
      </c>
      <c r="R568" s="76">
        <v>2</v>
      </c>
      <c r="S568" s="76">
        <v>14</v>
      </c>
    </row>
    <row r="569" spans="1:19" x14ac:dyDescent="0.25">
      <c r="A569" s="76" t="s">
        <v>11</v>
      </c>
      <c r="B569" s="76" t="s">
        <v>34</v>
      </c>
      <c r="C569" s="76">
        <v>11366</v>
      </c>
      <c r="D569" s="76" t="s">
        <v>115</v>
      </c>
      <c r="E569" s="76" t="s">
        <v>15</v>
      </c>
      <c r="F569" s="76">
        <v>119</v>
      </c>
      <c r="G569" s="76">
        <v>94</v>
      </c>
      <c r="H569" s="76">
        <v>0</v>
      </c>
      <c r="I569" s="76">
        <v>1</v>
      </c>
      <c r="J569" s="76">
        <v>0</v>
      </c>
      <c r="K569" s="76">
        <v>2</v>
      </c>
      <c r="L569" s="76">
        <v>1</v>
      </c>
      <c r="M569" s="76">
        <v>1</v>
      </c>
      <c r="N569" s="76">
        <v>1</v>
      </c>
      <c r="O569" s="76">
        <v>2</v>
      </c>
      <c r="P569" s="76">
        <v>2</v>
      </c>
      <c r="Q569" s="76">
        <v>2</v>
      </c>
      <c r="R569" s="76">
        <v>2</v>
      </c>
      <c r="S569" s="76">
        <v>14</v>
      </c>
    </row>
    <row r="570" spans="1:19" x14ac:dyDescent="0.25">
      <c r="A570" s="76" t="s">
        <v>11</v>
      </c>
      <c r="B570" s="76" t="s">
        <v>34</v>
      </c>
      <c r="C570" s="76">
        <v>11366</v>
      </c>
      <c r="D570" s="76" t="s">
        <v>115</v>
      </c>
      <c r="E570" s="76" t="s">
        <v>15</v>
      </c>
      <c r="F570" s="76">
        <v>119</v>
      </c>
      <c r="G570" s="76">
        <v>94</v>
      </c>
      <c r="H570" s="76">
        <v>0</v>
      </c>
      <c r="I570" s="76">
        <v>0</v>
      </c>
      <c r="J570" s="76">
        <v>1</v>
      </c>
      <c r="K570" s="76">
        <v>2</v>
      </c>
      <c r="L570" s="76">
        <v>1</v>
      </c>
      <c r="M570" s="76">
        <v>0</v>
      </c>
      <c r="N570" s="76">
        <v>0</v>
      </c>
      <c r="O570" s="76">
        <v>2</v>
      </c>
      <c r="P570" s="76">
        <v>2</v>
      </c>
      <c r="Q570" s="76">
        <v>2</v>
      </c>
      <c r="R570" s="76">
        <v>2</v>
      </c>
      <c r="S570" s="76">
        <v>12</v>
      </c>
    </row>
    <row r="571" spans="1:19" x14ac:dyDescent="0.25">
      <c r="A571" s="76" t="s">
        <v>11</v>
      </c>
      <c r="B571" s="76" t="s">
        <v>34</v>
      </c>
      <c r="C571" s="76">
        <v>11366</v>
      </c>
      <c r="D571" s="76" t="s">
        <v>115</v>
      </c>
      <c r="E571" s="76" t="s">
        <v>15</v>
      </c>
      <c r="F571" s="76">
        <v>119</v>
      </c>
      <c r="G571" s="76">
        <v>94</v>
      </c>
      <c r="H571" s="76">
        <v>2</v>
      </c>
      <c r="I571" s="76">
        <v>1</v>
      </c>
      <c r="J571" s="76">
        <v>0</v>
      </c>
      <c r="K571" s="76">
        <v>2</v>
      </c>
      <c r="L571" s="76">
        <v>0</v>
      </c>
      <c r="M571" s="76">
        <v>1</v>
      </c>
      <c r="N571" s="76">
        <v>1</v>
      </c>
      <c r="O571" s="76">
        <v>2</v>
      </c>
      <c r="P571" s="76">
        <v>2</v>
      </c>
      <c r="Q571" s="76">
        <v>2</v>
      </c>
      <c r="R571" s="76">
        <v>2</v>
      </c>
      <c r="S571" s="76">
        <v>15</v>
      </c>
    </row>
    <row r="572" spans="1:19" x14ac:dyDescent="0.25">
      <c r="A572" s="76" t="s">
        <v>11</v>
      </c>
      <c r="B572" s="76" t="s">
        <v>34</v>
      </c>
      <c r="C572" s="76">
        <v>11366</v>
      </c>
      <c r="D572" s="76" t="s">
        <v>115</v>
      </c>
      <c r="E572" s="76" t="s">
        <v>15</v>
      </c>
      <c r="F572" s="76">
        <v>119</v>
      </c>
      <c r="G572" s="76">
        <v>94</v>
      </c>
      <c r="H572" s="76">
        <v>0</v>
      </c>
      <c r="I572" s="76">
        <v>2</v>
      </c>
      <c r="J572" s="76">
        <v>1</v>
      </c>
      <c r="K572" s="76">
        <v>2</v>
      </c>
      <c r="L572" s="76">
        <v>1</v>
      </c>
      <c r="M572" s="76">
        <v>0</v>
      </c>
      <c r="N572" s="76">
        <v>0</v>
      </c>
      <c r="O572" s="76">
        <v>2</v>
      </c>
      <c r="P572" s="76">
        <v>2</v>
      </c>
      <c r="Q572" s="76">
        <v>2</v>
      </c>
      <c r="R572" s="76">
        <v>2</v>
      </c>
      <c r="S572" s="76">
        <v>14</v>
      </c>
    </row>
    <row r="573" spans="1:19" x14ac:dyDescent="0.25">
      <c r="A573" s="76" t="s">
        <v>11</v>
      </c>
      <c r="B573" s="76" t="s">
        <v>34</v>
      </c>
      <c r="C573" s="76">
        <v>11366</v>
      </c>
      <c r="D573" s="76" t="s">
        <v>115</v>
      </c>
      <c r="E573" s="76" t="s">
        <v>15</v>
      </c>
      <c r="F573" s="76">
        <v>119</v>
      </c>
      <c r="G573" s="76">
        <v>94</v>
      </c>
      <c r="H573" s="76">
        <v>0</v>
      </c>
      <c r="I573" s="76">
        <v>2</v>
      </c>
      <c r="J573" s="76">
        <v>0</v>
      </c>
      <c r="K573" s="76">
        <v>2</v>
      </c>
      <c r="L573" s="76">
        <v>1</v>
      </c>
      <c r="M573" s="76">
        <v>0</v>
      </c>
      <c r="N573" s="76">
        <v>0</v>
      </c>
      <c r="O573" s="76">
        <v>2</v>
      </c>
      <c r="P573" s="76">
        <v>2</v>
      </c>
      <c r="Q573" s="76">
        <v>2</v>
      </c>
      <c r="R573" s="76">
        <v>2</v>
      </c>
      <c r="S573" s="76">
        <v>13</v>
      </c>
    </row>
    <row r="574" spans="1:19" x14ac:dyDescent="0.25">
      <c r="A574" s="76" t="s">
        <v>11</v>
      </c>
      <c r="B574" s="76" t="s">
        <v>34</v>
      </c>
      <c r="C574" s="76">
        <v>11366</v>
      </c>
      <c r="D574" s="76" t="s">
        <v>115</v>
      </c>
      <c r="E574" s="76" t="s">
        <v>15</v>
      </c>
      <c r="F574" s="76">
        <v>119</v>
      </c>
      <c r="G574" s="76">
        <v>94</v>
      </c>
      <c r="H574" s="76">
        <v>2</v>
      </c>
      <c r="I574" s="76">
        <v>2</v>
      </c>
      <c r="J574" s="76">
        <v>0</v>
      </c>
      <c r="K574" s="76">
        <v>2</v>
      </c>
      <c r="L574" s="76">
        <v>0</v>
      </c>
      <c r="M574" s="76">
        <v>1</v>
      </c>
      <c r="N574" s="76">
        <v>1</v>
      </c>
      <c r="O574" s="76">
        <v>2</v>
      </c>
      <c r="P574" s="76">
        <v>2</v>
      </c>
      <c r="Q574" s="76">
        <v>2</v>
      </c>
      <c r="R574" s="76">
        <v>2</v>
      </c>
      <c r="S574" s="76">
        <v>16</v>
      </c>
    </row>
    <row r="575" spans="1:19" x14ac:dyDescent="0.25">
      <c r="A575" s="76" t="s">
        <v>11</v>
      </c>
      <c r="B575" s="76" t="s">
        <v>34</v>
      </c>
      <c r="C575" s="76">
        <v>11366</v>
      </c>
      <c r="D575" s="76" t="s">
        <v>115</v>
      </c>
      <c r="E575" s="76" t="s">
        <v>15</v>
      </c>
      <c r="F575" s="76">
        <v>119</v>
      </c>
      <c r="G575" s="76">
        <v>94</v>
      </c>
      <c r="H575" s="76">
        <v>0</v>
      </c>
      <c r="I575" s="76">
        <v>0</v>
      </c>
      <c r="J575" s="76">
        <v>0</v>
      </c>
      <c r="K575" s="76">
        <v>2</v>
      </c>
      <c r="L575" s="76">
        <v>2</v>
      </c>
      <c r="M575" s="76">
        <v>1</v>
      </c>
      <c r="N575" s="76">
        <v>0</v>
      </c>
      <c r="O575" s="76">
        <v>2</v>
      </c>
      <c r="P575" s="76">
        <v>2</v>
      </c>
      <c r="Q575" s="76">
        <v>2</v>
      </c>
      <c r="R575" s="76">
        <v>2</v>
      </c>
      <c r="S575" s="76">
        <v>13</v>
      </c>
    </row>
    <row r="576" spans="1:19" x14ac:dyDescent="0.25">
      <c r="A576" s="76" t="s">
        <v>11</v>
      </c>
      <c r="B576" s="76" t="s">
        <v>34</v>
      </c>
      <c r="C576" s="76">
        <v>11366</v>
      </c>
      <c r="D576" s="76" t="s">
        <v>115</v>
      </c>
      <c r="E576" s="76" t="s">
        <v>15</v>
      </c>
      <c r="F576" s="76">
        <v>119</v>
      </c>
      <c r="G576" s="76">
        <v>94</v>
      </c>
      <c r="H576" s="76">
        <v>2</v>
      </c>
      <c r="I576" s="76">
        <v>1</v>
      </c>
      <c r="J576" s="76">
        <v>0</v>
      </c>
      <c r="K576" s="76">
        <v>2</v>
      </c>
      <c r="L576" s="76">
        <v>1</v>
      </c>
      <c r="M576" s="76">
        <v>0</v>
      </c>
      <c r="N576" s="76">
        <v>1</v>
      </c>
      <c r="O576" s="76">
        <v>2</v>
      </c>
      <c r="P576" s="76">
        <v>2</v>
      </c>
      <c r="Q576" s="76">
        <v>2</v>
      </c>
      <c r="R576" s="76">
        <v>2</v>
      </c>
      <c r="S576" s="76">
        <v>15</v>
      </c>
    </row>
    <row r="577" spans="1:19" x14ac:dyDescent="0.25">
      <c r="A577" s="76" t="s">
        <v>11</v>
      </c>
      <c r="B577" s="76" t="s">
        <v>34</v>
      </c>
      <c r="C577" s="76">
        <v>11366</v>
      </c>
      <c r="D577" s="76" t="s">
        <v>115</v>
      </c>
      <c r="E577" s="76" t="s">
        <v>15</v>
      </c>
      <c r="F577" s="76">
        <v>119</v>
      </c>
      <c r="G577" s="76">
        <v>94</v>
      </c>
      <c r="H577" s="76">
        <v>1</v>
      </c>
      <c r="I577" s="76">
        <v>2</v>
      </c>
      <c r="J577" s="76">
        <v>0</v>
      </c>
      <c r="K577" s="76">
        <v>1</v>
      </c>
      <c r="L577" s="76">
        <v>2</v>
      </c>
      <c r="M577" s="76">
        <v>1</v>
      </c>
      <c r="N577" s="76">
        <v>1</v>
      </c>
      <c r="O577" s="76">
        <v>2</v>
      </c>
      <c r="P577" s="76">
        <v>2</v>
      </c>
      <c r="Q577" s="76">
        <v>2</v>
      </c>
      <c r="R577" s="76">
        <v>2</v>
      </c>
      <c r="S577" s="76">
        <v>16</v>
      </c>
    </row>
    <row r="578" spans="1:19" x14ac:dyDescent="0.25">
      <c r="A578" s="76" t="s">
        <v>11</v>
      </c>
      <c r="B578" s="76" t="s">
        <v>34</v>
      </c>
      <c r="C578" s="76">
        <v>11366</v>
      </c>
      <c r="D578" s="76" t="s">
        <v>115</v>
      </c>
      <c r="E578" s="76" t="s">
        <v>15</v>
      </c>
      <c r="F578" s="76">
        <v>119</v>
      </c>
      <c r="G578" s="76">
        <v>94</v>
      </c>
      <c r="H578" s="76">
        <v>1</v>
      </c>
      <c r="I578" s="76">
        <v>1</v>
      </c>
      <c r="J578" s="76">
        <v>1</v>
      </c>
      <c r="K578" s="76">
        <v>2</v>
      </c>
      <c r="L578" s="76">
        <v>1</v>
      </c>
      <c r="M578" s="76">
        <v>1</v>
      </c>
      <c r="N578" s="76">
        <v>0</v>
      </c>
      <c r="O578" s="76">
        <v>2</v>
      </c>
      <c r="P578" s="76">
        <v>2</v>
      </c>
      <c r="Q578" s="76">
        <v>2</v>
      </c>
      <c r="R578" s="76">
        <v>2</v>
      </c>
      <c r="S578" s="76">
        <v>15</v>
      </c>
    </row>
    <row r="579" spans="1:19" x14ac:dyDescent="0.25">
      <c r="A579" s="76" t="s">
        <v>11</v>
      </c>
      <c r="B579" s="76" t="s">
        <v>34</v>
      </c>
      <c r="C579" s="76">
        <v>11366</v>
      </c>
      <c r="D579" s="76" t="s">
        <v>115</v>
      </c>
      <c r="E579" s="76" t="s">
        <v>15</v>
      </c>
      <c r="F579" s="76">
        <v>119</v>
      </c>
      <c r="G579" s="76">
        <v>94</v>
      </c>
      <c r="H579" s="76">
        <v>2</v>
      </c>
      <c r="I579" s="76">
        <v>2</v>
      </c>
      <c r="J579" s="76">
        <v>0</v>
      </c>
      <c r="K579" s="76">
        <v>2</v>
      </c>
      <c r="L579" s="76">
        <v>1</v>
      </c>
      <c r="M579" s="76">
        <v>1</v>
      </c>
      <c r="N579" s="76">
        <v>1</v>
      </c>
      <c r="O579" s="76">
        <v>2</v>
      </c>
      <c r="P579" s="76">
        <v>1</v>
      </c>
      <c r="Q579" s="76">
        <v>2</v>
      </c>
      <c r="R579" s="76">
        <v>2</v>
      </c>
      <c r="S579" s="76">
        <v>16</v>
      </c>
    </row>
    <row r="580" spans="1:19" x14ac:dyDescent="0.25">
      <c r="A580" s="76" t="s">
        <v>11</v>
      </c>
      <c r="B580" s="76" t="s">
        <v>34</v>
      </c>
      <c r="C580" s="76">
        <v>11366</v>
      </c>
      <c r="D580" s="76" t="s">
        <v>115</v>
      </c>
      <c r="E580" s="76" t="s">
        <v>15</v>
      </c>
      <c r="F580" s="76">
        <v>119</v>
      </c>
      <c r="G580" s="76">
        <v>94</v>
      </c>
      <c r="H580" s="76">
        <v>0</v>
      </c>
      <c r="I580" s="76">
        <v>1</v>
      </c>
      <c r="J580" s="76">
        <v>0</v>
      </c>
      <c r="K580" s="76">
        <v>2</v>
      </c>
      <c r="L580" s="76">
        <v>1</v>
      </c>
      <c r="M580" s="76">
        <v>0</v>
      </c>
      <c r="N580" s="76">
        <v>0</v>
      </c>
      <c r="O580" s="76">
        <v>2</v>
      </c>
      <c r="P580" s="76">
        <v>2</v>
      </c>
      <c r="Q580" s="76">
        <v>2</v>
      </c>
      <c r="R580" s="76">
        <v>2</v>
      </c>
      <c r="S580" s="76">
        <v>12</v>
      </c>
    </row>
    <row r="581" spans="1:19" x14ac:dyDescent="0.25">
      <c r="A581" s="76" t="s">
        <v>11</v>
      </c>
      <c r="B581" s="76" t="s">
        <v>34</v>
      </c>
      <c r="C581" s="76">
        <v>11366</v>
      </c>
      <c r="D581" s="76" t="s">
        <v>115</v>
      </c>
      <c r="E581" s="76" t="s">
        <v>15</v>
      </c>
      <c r="F581" s="76">
        <v>119</v>
      </c>
      <c r="G581" s="76">
        <v>94</v>
      </c>
      <c r="H581" s="76">
        <v>2</v>
      </c>
      <c r="I581" s="76">
        <v>2</v>
      </c>
      <c r="J581" s="76">
        <v>1</v>
      </c>
      <c r="K581" s="76">
        <v>2</v>
      </c>
      <c r="L581" s="76">
        <v>0</v>
      </c>
      <c r="M581" s="76">
        <v>1</v>
      </c>
      <c r="N581" s="76">
        <v>1</v>
      </c>
      <c r="O581" s="76">
        <v>2</v>
      </c>
      <c r="P581" s="76">
        <v>2</v>
      </c>
      <c r="Q581" s="76">
        <v>2</v>
      </c>
      <c r="R581" s="76">
        <v>2</v>
      </c>
      <c r="S581" s="76">
        <v>17</v>
      </c>
    </row>
    <row r="582" spans="1:19" x14ac:dyDescent="0.25">
      <c r="A582" s="76" t="s">
        <v>11</v>
      </c>
      <c r="B582" s="76" t="s">
        <v>34</v>
      </c>
      <c r="C582" s="76">
        <v>11366</v>
      </c>
      <c r="D582" s="76" t="s">
        <v>115</v>
      </c>
      <c r="E582" s="76" t="s">
        <v>15</v>
      </c>
      <c r="F582" s="76">
        <v>119</v>
      </c>
      <c r="G582" s="76">
        <v>94</v>
      </c>
      <c r="H582" s="76">
        <v>0</v>
      </c>
      <c r="I582" s="76">
        <v>1</v>
      </c>
      <c r="J582" s="76">
        <v>0</v>
      </c>
      <c r="K582" s="76">
        <v>2</v>
      </c>
      <c r="L582" s="76">
        <v>1</v>
      </c>
      <c r="M582" s="76">
        <v>0</v>
      </c>
      <c r="N582" s="76">
        <v>0</v>
      </c>
      <c r="O582" s="76">
        <v>2</v>
      </c>
      <c r="P582" s="76">
        <v>2</v>
      </c>
      <c r="Q582" s="76">
        <v>2</v>
      </c>
      <c r="R582" s="76">
        <v>2</v>
      </c>
      <c r="S582" s="76">
        <v>12</v>
      </c>
    </row>
    <row r="583" spans="1:19" x14ac:dyDescent="0.25">
      <c r="A583" s="76" t="s">
        <v>11</v>
      </c>
      <c r="B583" s="76" t="s">
        <v>34</v>
      </c>
      <c r="C583" s="76">
        <v>11366</v>
      </c>
      <c r="D583" s="76" t="s">
        <v>115</v>
      </c>
      <c r="E583" s="76" t="s">
        <v>15</v>
      </c>
      <c r="F583" s="76">
        <v>119</v>
      </c>
      <c r="G583" s="76">
        <v>94</v>
      </c>
      <c r="H583" s="76">
        <v>2</v>
      </c>
      <c r="I583" s="76">
        <v>1</v>
      </c>
      <c r="J583" s="76">
        <v>0</v>
      </c>
      <c r="K583" s="76">
        <v>2</v>
      </c>
      <c r="L583" s="76">
        <v>1</v>
      </c>
      <c r="M583" s="76">
        <v>1</v>
      </c>
      <c r="N583" s="76">
        <v>1</v>
      </c>
      <c r="O583" s="76">
        <v>2</v>
      </c>
      <c r="P583" s="76">
        <v>2</v>
      </c>
      <c r="Q583" s="76">
        <v>2</v>
      </c>
      <c r="R583" s="76">
        <v>2</v>
      </c>
      <c r="S583" s="76">
        <v>16</v>
      </c>
    </row>
    <row r="584" spans="1:19" x14ac:dyDescent="0.25">
      <c r="A584" s="76" t="s">
        <v>11</v>
      </c>
      <c r="B584" s="76" t="s">
        <v>34</v>
      </c>
      <c r="C584" s="76">
        <v>11366</v>
      </c>
      <c r="D584" s="76" t="s">
        <v>115</v>
      </c>
      <c r="E584" s="76" t="s">
        <v>15</v>
      </c>
      <c r="F584" s="76">
        <v>119</v>
      </c>
      <c r="G584" s="76">
        <v>94</v>
      </c>
      <c r="H584" s="76">
        <v>0</v>
      </c>
      <c r="I584" s="76">
        <v>1</v>
      </c>
      <c r="J584" s="76">
        <v>0</v>
      </c>
      <c r="K584" s="76">
        <v>2</v>
      </c>
      <c r="L584" s="76">
        <v>1</v>
      </c>
      <c r="M584" s="76">
        <v>1</v>
      </c>
      <c r="N584" s="76">
        <v>1</v>
      </c>
      <c r="O584" s="76">
        <v>2</v>
      </c>
      <c r="P584" s="76">
        <v>1</v>
      </c>
      <c r="Q584" s="76">
        <v>2</v>
      </c>
      <c r="R584" s="76">
        <v>2</v>
      </c>
      <c r="S584" s="76">
        <v>13</v>
      </c>
    </row>
    <row r="585" spans="1:19" x14ac:dyDescent="0.25">
      <c r="A585" s="76" t="s">
        <v>11</v>
      </c>
      <c r="B585" s="76" t="s">
        <v>34</v>
      </c>
      <c r="C585" s="76">
        <v>11366</v>
      </c>
      <c r="D585" s="76" t="s">
        <v>115</v>
      </c>
      <c r="E585" s="76" t="s">
        <v>15</v>
      </c>
      <c r="F585" s="76">
        <v>119</v>
      </c>
      <c r="G585" s="76">
        <v>94</v>
      </c>
      <c r="H585" s="76">
        <v>0</v>
      </c>
      <c r="I585" s="76">
        <v>1</v>
      </c>
      <c r="J585" s="76">
        <v>1</v>
      </c>
      <c r="K585" s="76">
        <v>2</v>
      </c>
      <c r="L585" s="76">
        <v>0</v>
      </c>
      <c r="M585" s="76">
        <v>0</v>
      </c>
      <c r="N585" s="76">
        <v>0</v>
      </c>
      <c r="O585" s="76">
        <v>0</v>
      </c>
      <c r="P585" s="76">
        <v>1</v>
      </c>
      <c r="Q585" s="76">
        <v>2</v>
      </c>
      <c r="R585" s="76">
        <v>2</v>
      </c>
      <c r="S585" s="76">
        <v>9</v>
      </c>
    </row>
    <row r="586" spans="1:19" x14ac:dyDescent="0.25">
      <c r="A586" s="76" t="s">
        <v>11</v>
      </c>
      <c r="B586" s="76" t="s">
        <v>34</v>
      </c>
      <c r="C586" s="76">
        <v>11366</v>
      </c>
      <c r="D586" s="76" t="s">
        <v>115</v>
      </c>
      <c r="E586" s="76" t="s">
        <v>15</v>
      </c>
      <c r="F586" s="76">
        <v>119</v>
      </c>
      <c r="G586" s="76">
        <v>94</v>
      </c>
      <c r="H586" s="76">
        <v>2</v>
      </c>
      <c r="I586" s="76">
        <v>1</v>
      </c>
      <c r="J586" s="76">
        <v>0</v>
      </c>
      <c r="K586" s="76">
        <v>2</v>
      </c>
      <c r="L586" s="76">
        <v>1</v>
      </c>
      <c r="M586" s="76">
        <v>1</v>
      </c>
      <c r="N586" s="76">
        <v>1</v>
      </c>
      <c r="O586" s="76">
        <v>2</v>
      </c>
      <c r="P586" s="76">
        <v>2</v>
      </c>
      <c r="Q586" s="76">
        <v>2</v>
      </c>
      <c r="R586" s="76">
        <v>2</v>
      </c>
      <c r="S586" s="76">
        <v>16</v>
      </c>
    </row>
    <row r="587" spans="1:19" x14ac:dyDescent="0.25">
      <c r="A587" s="76" t="s">
        <v>11</v>
      </c>
      <c r="B587" s="76" t="s">
        <v>34</v>
      </c>
      <c r="C587" s="76">
        <v>11366</v>
      </c>
      <c r="D587" s="76" t="s">
        <v>115</v>
      </c>
      <c r="E587" s="76" t="s">
        <v>15</v>
      </c>
      <c r="F587" s="76">
        <v>119</v>
      </c>
      <c r="G587" s="76">
        <v>94</v>
      </c>
      <c r="H587" s="76">
        <v>0</v>
      </c>
      <c r="I587" s="76">
        <v>1</v>
      </c>
      <c r="J587" s="76">
        <v>0</v>
      </c>
      <c r="K587" s="76">
        <v>1</v>
      </c>
      <c r="L587" s="76">
        <v>0</v>
      </c>
      <c r="M587" s="76">
        <v>0</v>
      </c>
      <c r="N587" s="76">
        <v>0</v>
      </c>
      <c r="O587" s="76">
        <v>2</v>
      </c>
      <c r="P587" s="76">
        <v>2</v>
      </c>
      <c r="Q587" s="76">
        <v>2</v>
      </c>
      <c r="R587" s="76">
        <v>2</v>
      </c>
      <c r="S587" s="76">
        <v>10</v>
      </c>
    </row>
    <row r="588" spans="1:19" x14ac:dyDescent="0.25">
      <c r="A588" s="76" t="s">
        <v>11</v>
      </c>
      <c r="B588" s="76" t="s">
        <v>34</v>
      </c>
      <c r="C588" s="76">
        <v>11366</v>
      </c>
      <c r="D588" s="76" t="s">
        <v>115</v>
      </c>
      <c r="E588" s="76" t="s">
        <v>16</v>
      </c>
      <c r="F588" s="76">
        <v>119</v>
      </c>
      <c r="G588" s="76">
        <v>94</v>
      </c>
      <c r="H588" s="76">
        <v>2</v>
      </c>
      <c r="I588" s="76">
        <v>2</v>
      </c>
      <c r="J588" s="76">
        <v>1</v>
      </c>
      <c r="K588" s="76">
        <v>2</v>
      </c>
      <c r="L588" s="76">
        <v>2</v>
      </c>
      <c r="M588" s="76">
        <v>1</v>
      </c>
      <c r="N588" s="76">
        <v>1</v>
      </c>
      <c r="O588" s="76">
        <v>2</v>
      </c>
      <c r="P588" s="76">
        <v>2</v>
      </c>
      <c r="Q588" s="76">
        <v>2</v>
      </c>
      <c r="R588" s="76">
        <v>2</v>
      </c>
      <c r="S588" s="76">
        <v>19</v>
      </c>
    </row>
    <row r="589" spans="1:19" x14ac:dyDescent="0.25">
      <c r="A589" s="76" t="s">
        <v>11</v>
      </c>
      <c r="B589" s="76" t="s">
        <v>34</v>
      </c>
      <c r="C589" s="76">
        <v>11366</v>
      </c>
      <c r="D589" s="76" t="s">
        <v>115</v>
      </c>
      <c r="E589" s="76" t="s">
        <v>16</v>
      </c>
      <c r="F589" s="76">
        <v>119</v>
      </c>
      <c r="G589" s="76">
        <v>94</v>
      </c>
      <c r="H589" s="76">
        <v>2</v>
      </c>
      <c r="I589" s="76">
        <v>1</v>
      </c>
      <c r="J589" s="76">
        <v>1</v>
      </c>
      <c r="K589" s="76">
        <v>2</v>
      </c>
      <c r="L589" s="76">
        <v>2</v>
      </c>
      <c r="M589" s="76">
        <v>1</v>
      </c>
      <c r="N589" s="76">
        <v>1</v>
      </c>
      <c r="O589" s="76">
        <v>2</v>
      </c>
      <c r="P589" s="76">
        <v>2</v>
      </c>
      <c r="Q589" s="76">
        <v>2</v>
      </c>
      <c r="R589" s="76">
        <v>2</v>
      </c>
      <c r="S589" s="76">
        <v>18</v>
      </c>
    </row>
    <row r="590" spans="1:19" x14ac:dyDescent="0.25">
      <c r="A590" s="76" t="s">
        <v>11</v>
      </c>
      <c r="B590" s="76" t="s">
        <v>34</v>
      </c>
      <c r="C590" s="76">
        <v>11366</v>
      </c>
      <c r="D590" s="76" t="s">
        <v>115</v>
      </c>
      <c r="E590" s="76" t="s">
        <v>16</v>
      </c>
      <c r="F590" s="76">
        <v>119</v>
      </c>
      <c r="G590" s="76">
        <v>94</v>
      </c>
      <c r="H590" s="76">
        <v>1</v>
      </c>
      <c r="I590" s="76">
        <v>2</v>
      </c>
      <c r="J590" s="76">
        <v>0</v>
      </c>
      <c r="K590" s="76">
        <v>2</v>
      </c>
      <c r="L590" s="76">
        <v>1</v>
      </c>
      <c r="M590" s="76">
        <v>1</v>
      </c>
      <c r="N590" s="76">
        <v>1</v>
      </c>
      <c r="O590" s="76">
        <v>2</v>
      </c>
      <c r="P590" s="76">
        <v>2</v>
      </c>
      <c r="Q590" s="76">
        <v>2</v>
      </c>
      <c r="R590" s="76">
        <v>2</v>
      </c>
      <c r="S590" s="76">
        <v>16</v>
      </c>
    </row>
    <row r="591" spans="1:19" x14ac:dyDescent="0.25">
      <c r="A591" s="76" t="s">
        <v>11</v>
      </c>
      <c r="B591" s="76" t="s">
        <v>34</v>
      </c>
      <c r="C591" s="76">
        <v>11366</v>
      </c>
      <c r="D591" s="76" t="s">
        <v>115</v>
      </c>
      <c r="E591" s="76" t="s">
        <v>16</v>
      </c>
      <c r="F591" s="76">
        <v>119</v>
      </c>
      <c r="G591" s="76">
        <v>94</v>
      </c>
      <c r="H591" s="76">
        <v>0</v>
      </c>
      <c r="I591" s="76">
        <v>2</v>
      </c>
      <c r="J591" s="76">
        <v>0</v>
      </c>
      <c r="K591" s="76">
        <v>2</v>
      </c>
      <c r="L591" s="76">
        <v>2</v>
      </c>
      <c r="M591" s="76">
        <v>0</v>
      </c>
      <c r="N591" s="76">
        <v>1</v>
      </c>
      <c r="O591" s="76">
        <v>2</v>
      </c>
      <c r="P591" s="76">
        <v>2</v>
      </c>
      <c r="Q591" s="76">
        <v>2</v>
      </c>
      <c r="R591" s="76">
        <v>2</v>
      </c>
      <c r="S591" s="76">
        <v>15</v>
      </c>
    </row>
    <row r="592" spans="1:19" x14ac:dyDescent="0.25">
      <c r="A592" s="76" t="s">
        <v>11</v>
      </c>
      <c r="B592" s="76" t="s">
        <v>34</v>
      </c>
      <c r="C592" s="76">
        <v>11366</v>
      </c>
      <c r="D592" s="76" t="s">
        <v>115</v>
      </c>
      <c r="E592" s="76" t="s">
        <v>16</v>
      </c>
      <c r="F592" s="76">
        <v>119</v>
      </c>
      <c r="G592" s="76">
        <v>94</v>
      </c>
      <c r="H592" s="76">
        <v>2</v>
      </c>
      <c r="I592" s="76">
        <v>1</v>
      </c>
      <c r="J592" s="76">
        <v>1</v>
      </c>
      <c r="K592" s="76">
        <v>2</v>
      </c>
      <c r="L592" s="76">
        <v>2</v>
      </c>
      <c r="M592" s="76">
        <v>1</v>
      </c>
      <c r="N592" s="76">
        <v>1</v>
      </c>
      <c r="O592" s="76">
        <v>2</v>
      </c>
      <c r="P592" s="76">
        <v>2</v>
      </c>
      <c r="Q592" s="76">
        <v>2</v>
      </c>
      <c r="R592" s="76">
        <v>2</v>
      </c>
      <c r="S592" s="76">
        <v>18</v>
      </c>
    </row>
    <row r="593" spans="1:19" x14ac:dyDescent="0.25">
      <c r="A593" s="76" t="s">
        <v>11</v>
      </c>
      <c r="B593" s="76" t="s">
        <v>34</v>
      </c>
      <c r="C593" s="76">
        <v>11366</v>
      </c>
      <c r="D593" s="76" t="s">
        <v>115</v>
      </c>
      <c r="E593" s="76" t="s">
        <v>16</v>
      </c>
      <c r="F593" s="76">
        <v>119</v>
      </c>
      <c r="G593" s="76">
        <v>94</v>
      </c>
      <c r="H593" s="76">
        <v>2</v>
      </c>
      <c r="I593" s="76">
        <v>2</v>
      </c>
      <c r="J593" s="76">
        <v>1</v>
      </c>
      <c r="K593" s="76">
        <v>2</v>
      </c>
      <c r="L593" s="76">
        <v>2</v>
      </c>
      <c r="M593" s="76">
        <v>1</v>
      </c>
      <c r="N593" s="76">
        <v>1</v>
      </c>
      <c r="O593" s="76">
        <v>2</v>
      </c>
      <c r="P593" s="76">
        <v>2</v>
      </c>
      <c r="Q593" s="76">
        <v>2</v>
      </c>
      <c r="R593" s="76">
        <v>2</v>
      </c>
      <c r="S593" s="76">
        <v>19</v>
      </c>
    </row>
    <row r="594" spans="1:19" x14ac:dyDescent="0.25">
      <c r="A594" s="76" t="s">
        <v>11</v>
      </c>
      <c r="B594" s="76" t="s">
        <v>34</v>
      </c>
      <c r="C594" s="76">
        <v>11366</v>
      </c>
      <c r="D594" s="76" t="s">
        <v>115</v>
      </c>
      <c r="E594" s="76" t="s">
        <v>16</v>
      </c>
      <c r="F594" s="76">
        <v>119</v>
      </c>
      <c r="G594" s="76">
        <v>94</v>
      </c>
      <c r="H594" s="76">
        <v>1</v>
      </c>
      <c r="I594" s="76">
        <v>1</v>
      </c>
      <c r="J594" s="76">
        <v>0</v>
      </c>
      <c r="K594" s="76">
        <v>2</v>
      </c>
      <c r="L594" s="76">
        <v>1</v>
      </c>
      <c r="M594" s="76">
        <v>0</v>
      </c>
      <c r="N594" s="76">
        <v>0</v>
      </c>
      <c r="O594" s="76">
        <v>2</v>
      </c>
      <c r="P594" s="76">
        <v>2</v>
      </c>
      <c r="Q594" s="76">
        <v>2</v>
      </c>
      <c r="R594" s="76">
        <v>2</v>
      </c>
      <c r="S594" s="76">
        <v>13</v>
      </c>
    </row>
    <row r="595" spans="1:19" x14ac:dyDescent="0.25">
      <c r="A595" s="76" t="s">
        <v>11</v>
      </c>
      <c r="B595" s="76" t="s">
        <v>34</v>
      </c>
      <c r="C595" s="76">
        <v>11366</v>
      </c>
      <c r="D595" s="76" t="s">
        <v>115</v>
      </c>
      <c r="E595" s="76" t="s">
        <v>16</v>
      </c>
      <c r="F595" s="76">
        <v>119</v>
      </c>
      <c r="G595" s="76">
        <v>94</v>
      </c>
      <c r="H595" s="76">
        <v>1</v>
      </c>
      <c r="I595" s="76">
        <v>1</v>
      </c>
      <c r="J595" s="76">
        <v>1</v>
      </c>
      <c r="K595" s="76">
        <v>1</v>
      </c>
      <c r="L595" s="76">
        <v>1</v>
      </c>
      <c r="M595" s="76">
        <v>1</v>
      </c>
      <c r="N595" s="76">
        <v>1</v>
      </c>
      <c r="O595" s="76">
        <v>2</v>
      </c>
      <c r="P595" s="76">
        <v>1</v>
      </c>
      <c r="Q595" s="76">
        <v>2</v>
      </c>
      <c r="R595" s="76">
        <v>2</v>
      </c>
      <c r="S595" s="76">
        <v>14</v>
      </c>
    </row>
    <row r="596" spans="1:19" x14ac:dyDescent="0.25">
      <c r="A596" s="76" t="s">
        <v>11</v>
      </c>
      <c r="B596" s="76" t="s">
        <v>34</v>
      </c>
      <c r="C596" s="76">
        <v>11366</v>
      </c>
      <c r="D596" s="76" t="s">
        <v>115</v>
      </c>
      <c r="E596" s="76" t="s">
        <v>16</v>
      </c>
      <c r="F596" s="76">
        <v>119</v>
      </c>
      <c r="G596" s="76">
        <v>94</v>
      </c>
      <c r="H596" s="76">
        <v>2</v>
      </c>
      <c r="I596" s="76">
        <v>1</v>
      </c>
      <c r="J596" s="76">
        <v>1</v>
      </c>
      <c r="K596" s="76">
        <v>2</v>
      </c>
      <c r="L596" s="76">
        <v>2</v>
      </c>
      <c r="M596" s="76">
        <v>1</v>
      </c>
      <c r="N596" s="76">
        <v>1</v>
      </c>
      <c r="O596" s="76">
        <v>2</v>
      </c>
      <c r="P596" s="76">
        <v>2</v>
      </c>
      <c r="Q596" s="76">
        <v>1</v>
      </c>
      <c r="R596" s="76">
        <v>2</v>
      </c>
      <c r="S596" s="76">
        <v>17</v>
      </c>
    </row>
    <row r="597" spans="1:19" x14ac:dyDescent="0.25">
      <c r="A597" s="76" t="s">
        <v>11</v>
      </c>
      <c r="B597" s="76" t="s">
        <v>34</v>
      </c>
      <c r="C597" s="76">
        <v>11366</v>
      </c>
      <c r="D597" s="76" t="s">
        <v>115</v>
      </c>
      <c r="E597" s="76" t="s">
        <v>16</v>
      </c>
      <c r="F597" s="76">
        <v>119</v>
      </c>
      <c r="G597" s="76">
        <v>94</v>
      </c>
      <c r="H597" s="76">
        <v>2</v>
      </c>
      <c r="I597" s="76">
        <v>2</v>
      </c>
      <c r="J597" s="76">
        <v>0</v>
      </c>
      <c r="K597" s="76">
        <v>2</v>
      </c>
      <c r="L597" s="76">
        <v>1</v>
      </c>
      <c r="M597" s="76">
        <v>1</v>
      </c>
      <c r="N597" s="76">
        <v>1</v>
      </c>
      <c r="O597" s="76">
        <v>2</v>
      </c>
      <c r="P597" s="76">
        <v>2</v>
      </c>
      <c r="Q597" s="76">
        <v>1</v>
      </c>
      <c r="R597" s="76">
        <v>2</v>
      </c>
      <c r="S597" s="76">
        <v>16</v>
      </c>
    </row>
    <row r="598" spans="1:19" x14ac:dyDescent="0.25">
      <c r="A598" s="76" t="s">
        <v>11</v>
      </c>
      <c r="B598" s="76" t="s">
        <v>34</v>
      </c>
      <c r="C598" s="76">
        <v>11366</v>
      </c>
      <c r="D598" s="76" t="s">
        <v>115</v>
      </c>
      <c r="E598" s="76" t="s">
        <v>16</v>
      </c>
      <c r="F598" s="76">
        <v>119</v>
      </c>
      <c r="G598" s="76">
        <v>94</v>
      </c>
      <c r="H598" s="76">
        <v>2</v>
      </c>
      <c r="I598" s="76">
        <v>2</v>
      </c>
      <c r="J598" s="76">
        <v>1</v>
      </c>
      <c r="K598" s="76">
        <v>2</v>
      </c>
      <c r="L598" s="76">
        <v>0</v>
      </c>
      <c r="M598" s="76">
        <v>1</v>
      </c>
      <c r="N598" s="76">
        <v>1</v>
      </c>
      <c r="O598" s="76">
        <v>2</v>
      </c>
      <c r="P598" s="76">
        <v>0</v>
      </c>
      <c r="Q598" s="76">
        <v>0</v>
      </c>
      <c r="R598" s="76">
        <v>2</v>
      </c>
      <c r="S598" s="76">
        <v>13</v>
      </c>
    </row>
    <row r="599" spans="1:19" x14ac:dyDescent="0.25">
      <c r="A599" s="76" t="s">
        <v>11</v>
      </c>
      <c r="B599" s="76" t="s">
        <v>34</v>
      </c>
      <c r="C599" s="76">
        <v>11366</v>
      </c>
      <c r="D599" s="76" t="s">
        <v>115</v>
      </c>
      <c r="E599" s="76" t="s">
        <v>16</v>
      </c>
      <c r="F599" s="76">
        <v>119</v>
      </c>
      <c r="G599" s="76">
        <v>94</v>
      </c>
      <c r="H599" s="76">
        <v>0</v>
      </c>
      <c r="I599" s="76">
        <v>2</v>
      </c>
      <c r="J599" s="76">
        <v>1</v>
      </c>
      <c r="K599" s="76">
        <v>2</v>
      </c>
      <c r="L599" s="76">
        <v>0</v>
      </c>
      <c r="M599" s="76">
        <v>0</v>
      </c>
      <c r="N599" s="76">
        <v>1</v>
      </c>
      <c r="O599" s="76">
        <v>2</v>
      </c>
      <c r="P599" s="76">
        <v>2</v>
      </c>
      <c r="Q599" s="76">
        <v>2</v>
      </c>
      <c r="R599" s="76">
        <v>2</v>
      </c>
      <c r="S599" s="76">
        <v>14</v>
      </c>
    </row>
    <row r="600" spans="1:19" x14ac:dyDescent="0.25">
      <c r="A600" s="76" t="s">
        <v>11</v>
      </c>
      <c r="B600" s="76" t="s">
        <v>34</v>
      </c>
      <c r="C600" s="76">
        <v>11366</v>
      </c>
      <c r="D600" s="76" t="s">
        <v>115</v>
      </c>
      <c r="E600" s="76" t="s">
        <v>16</v>
      </c>
      <c r="F600" s="76">
        <v>119</v>
      </c>
      <c r="G600" s="76">
        <v>94</v>
      </c>
      <c r="H600" s="76">
        <v>1</v>
      </c>
      <c r="I600" s="76">
        <v>1</v>
      </c>
      <c r="J600" s="76">
        <v>1</v>
      </c>
      <c r="K600" s="76">
        <v>2</v>
      </c>
      <c r="L600" s="76">
        <v>0</v>
      </c>
      <c r="M600" s="76">
        <v>1</v>
      </c>
      <c r="N600" s="76">
        <v>0</v>
      </c>
      <c r="O600" s="76">
        <v>0</v>
      </c>
      <c r="P600" s="76">
        <v>2</v>
      </c>
      <c r="Q600" s="76">
        <v>2</v>
      </c>
      <c r="R600" s="76">
        <v>0</v>
      </c>
      <c r="S600" s="76">
        <v>10</v>
      </c>
    </row>
    <row r="601" spans="1:19" x14ac:dyDescent="0.25">
      <c r="A601" s="76" t="s">
        <v>11</v>
      </c>
      <c r="B601" s="76" t="s">
        <v>34</v>
      </c>
      <c r="C601" s="76">
        <v>11366</v>
      </c>
      <c r="D601" s="76" t="s">
        <v>115</v>
      </c>
      <c r="E601" s="76" t="s">
        <v>16</v>
      </c>
      <c r="F601" s="76">
        <v>119</v>
      </c>
      <c r="G601" s="76">
        <v>94</v>
      </c>
      <c r="H601" s="76">
        <v>2</v>
      </c>
      <c r="I601" s="76">
        <v>2</v>
      </c>
      <c r="J601" s="76">
        <v>1</v>
      </c>
      <c r="K601" s="76">
        <v>2</v>
      </c>
      <c r="L601" s="76">
        <v>1</v>
      </c>
      <c r="M601" s="76">
        <v>1</v>
      </c>
      <c r="N601" s="76">
        <v>1</v>
      </c>
      <c r="O601" s="76">
        <v>2</v>
      </c>
      <c r="P601" s="76">
        <v>2</v>
      </c>
      <c r="Q601" s="76">
        <v>2</v>
      </c>
      <c r="R601" s="76">
        <v>2</v>
      </c>
      <c r="S601" s="76">
        <v>18</v>
      </c>
    </row>
    <row r="602" spans="1:19" x14ac:dyDescent="0.25">
      <c r="A602" s="76" t="s">
        <v>11</v>
      </c>
      <c r="B602" s="76" t="s">
        <v>34</v>
      </c>
      <c r="C602" s="76">
        <v>11366</v>
      </c>
      <c r="D602" s="76" t="s">
        <v>115</v>
      </c>
      <c r="E602" s="76" t="s">
        <v>16</v>
      </c>
      <c r="F602" s="76">
        <v>119</v>
      </c>
      <c r="G602" s="76">
        <v>94</v>
      </c>
      <c r="H602" s="76">
        <v>0</v>
      </c>
      <c r="I602" s="76">
        <v>2</v>
      </c>
      <c r="J602" s="76">
        <v>1</v>
      </c>
      <c r="K602" s="76">
        <v>2</v>
      </c>
      <c r="L602" s="76">
        <v>1</v>
      </c>
      <c r="M602" s="76">
        <v>1</v>
      </c>
      <c r="N602" s="76">
        <v>1</v>
      </c>
      <c r="O602" s="76">
        <v>2</v>
      </c>
      <c r="P602" s="76">
        <v>2</v>
      </c>
      <c r="Q602" s="76">
        <v>1</v>
      </c>
      <c r="R602" s="76">
        <v>2</v>
      </c>
      <c r="S602" s="76">
        <v>15</v>
      </c>
    </row>
    <row r="603" spans="1:19" x14ac:dyDescent="0.25">
      <c r="A603" s="76" t="s">
        <v>11</v>
      </c>
      <c r="B603" s="76" t="s">
        <v>34</v>
      </c>
      <c r="C603" s="76">
        <v>11366</v>
      </c>
      <c r="D603" s="76" t="s">
        <v>115</v>
      </c>
      <c r="E603" s="76" t="s">
        <v>16</v>
      </c>
      <c r="F603" s="76">
        <v>119</v>
      </c>
      <c r="G603" s="76">
        <v>94</v>
      </c>
      <c r="H603" s="76">
        <v>1</v>
      </c>
      <c r="I603" s="76">
        <v>2</v>
      </c>
      <c r="J603" s="76">
        <v>1</v>
      </c>
      <c r="K603" s="76">
        <v>2</v>
      </c>
      <c r="L603" s="76">
        <v>2</v>
      </c>
      <c r="M603" s="76">
        <v>1</v>
      </c>
      <c r="N603" s="76">
        <v>1</v>
      </c>
      <c r="O603" s="76">
        <v>2</v>
      </c>
      <c r="P603" s="76">
        <v>2</v>
      </c>
      <c r="Q603" s="76">
        <v>2</v>
      </c>
      <c r="R603" s="76">
        <v>2</v>
      </c>
      <c r="S603" s="76">
        <v>18</v>
      </c>
    </row>
    <row r="604" spans="1:19" x14ac:dyDescent="0.25">
      <c r="A604" s="76" t="s">
        <v>11</v>
      </c>
      <c r="B604" s="76" t="s">
        <v>34</v>
      </c>
      <c r="C604" s="76">
        <v>11366</v>
      </c>
      <c r="D604" s="76" t="s">
        <v>115</v>
      </c>
      <c r="E604" s="76" t="s">
        <v>16</v>
      </c>
      <c r="F604" s="76">
        <v>119</v>
      </c>
      <c r="G604" s="76">
        <v>94</v>
      </c>
      <c r="H604" s="76">
        <v>2</v>
      </c>
      <c r="I604" s="76">
        <v>1</v>
      </c>
      <c r="J604" s="76">
        <v>1</v>
      </c>
      <c r="K604" s="76">
        <v>2</v>
      </c>
      <c r="L604" s="76">
        <v>2</v>
      </c>
      <c r="M604" s="76">
        <v>1</v>
      </c>
      <c r="N604" s="76">
        <v>1</v>
      </c>
      <c r="O604" s="76">
        <v>2</v>
      </c>
      <c r="P604" s="76">
        <v>2</v>
      </c>
      <c r="Q604" s="76">
        <v>2</v>
      </c>
      <c r="R604" s="76">
        <v>2</v>
      </c>
      <c r="S604" s="76">
        <v>18</v>
      </c>
    </row>
    <row r="605" spans="1:19" x14ac:dyDescent="0.25">
      <c r="A605" s="76" t="s">
        <v>11</v>
      </c>
      <c r="B605" s="76" t="s">
        <v>34</v>
      </c>
      <c r="C605" s="76">
        <v>11366</v>
      </c>
      <c r="D605" s="76" t="s">
        <v>115</v>
      </c>
      <c r="E605" s="76" t="s">
        <v>16</v>
      </c>
      <c r="F605" s="76">
        <v>119</v>
      </c>
      <c r="G605" s="76">
        <v>94</v>
      </c>
      <c r="H605" s="76">
        <v>2</v>
      </c>
      <c r="I605" s="76">
        <v>0</v>
      </c>
      <c r="J605" s="76">
        <v>1</v>
      </c>
      <c r="K605" s="76">
        <v>2</v>
      </c>
      <c r="L605" s="76">
        <v>1</v>
      </c>
      <c r="M605" s="76">
        <v>1</v>
      </c>
      <c r="N605" s="76">
        <v>1</v>
      </c>
      <c r="O605" s="76">
        <v>0</v>
      </c>
      <c r="P605" s="76">
        <v>2</v>
      </c>
      <c r="Q605" s="76">
        <v>2</v>
      </c>
      <c r="R605" s="76">
        <v>2</v>
      </c>
      <c r="S605" s="76">
        <v>14</v>
      </c>
    </row>
    <row r="606" spans="1:19" x14ac:dyDescent="0.25">
      <c r="A606" s="76" t="s">
        <v>11</v>
      </c>
      <c r="B606" s="76" t="s">
        <v>34</v>
      </c>
      <c r="C606" s="76">
        <v>11366</v>
      </c>
      <c r="D606" s="76" t="s">
        <v>115</v>
      </c>
      <c r="E606" s="76" t="s">
        <v>16</v>
      </c>
      <c r="F606" s="76">
        <v>119</v>
      </c>
      <c r="G606" s="76">
        <v>94</v>
      </c>
      <c r="H606" s="76">
        <v>2</v>
      </c>
      <c r="I606" s="76">
        <v>1</v>
      </c>
      <c r="J606" s="76">
        <v>1</v>
      </c>
      <c r="K606" s="76">
        <v>2</v>
      </c>
      <c r="L606" s="76">
        <v>2</v>
      </c>
      <c r="M606" s="76">
        <v>0</v>
      </c>
      <c r="N606" s="76">
        <v>0</v>
      </c>
      <c r="O606" s="76">
        <v>2</v>
      </c>
      <c r="P606" s="76">
        <v>2</v>
      </c>
      <c r="Q606" s="76">
        <v>2</v>
      </c>
      <c r="R606" s="76">
        <v>2</v>
      </c>
      <c r="S606" s="76">
        <v>16</v>
      </c>
    </row>
    <row r="607" spans="1:19" x14ac:dyDescent="0.25">
      <c r="A607" s="76" t="s">
        <v>11</v>
      </c>
      <c r="B607" s="76" t="s">
        <v>34</v>
      </c>
      <c r="C607" s="76">
        <v>11366</v>
      </c>
      <c r="D607" s="76" t="s">
        <v>115</v>
      </c>
      <c r="E607" s="76" t="s">
        <v>16</v>
      </c>
      <c r="F607" s="76">
        <v>119</v>
      </c>
      <c r="G607" s="76">
        <v>94</v>
      </c>
      <c r="H607" s="76">
        <v>2</v>
      </c>
      <c r="I607" s="76">
        <v>2</v>
      </c>
      <c r="J607" s="76">
        <v>1</v>
      </c>
      <c r="K607" s="76">
        <v>2</v>
      </c>
      <c r="L607" s="76">
        <v>1</v>
      </c>
      <c r="M607" s="76">
        <v>1</v>
      </c>
      <c r="N607" s="76">
        <v>1</v>
      </c>
      <c r="O607" s="76">
        <v>2</v>
      </c>
      <c r="P607" s="76">
        <v>2</v>
      </c>
      <c r="Q607" s="76">
        <v>2</v>
      </c>
      <c r="R607" s="76">
        <v>1</v>
      </c>
      <c r="S607" s="76">
        <v>17</v>
      </c>
    </row>
    <row r="608" spans="1:19" x14ac:dyDescent="0.25">
      <c r="A608" s="76" t="s">
        <v>11</v>
      </c>
      <c r="B608" s="76" t="s">
        <v>34</v>
      </c>
      <c r="C608" s="76">
        <v>11366</v>
      </c>
      <c r="D608" s="76" t="s">
        <v>115</v>
      </c>
      <c r="E608" s="76" t="s">
        <v>28</v>
      </c>
      <c r="F608" s="76">
        <v>119</v>
      </c>
      <c r="G608" s="76">
        <v>94</v>
      </c>
      <c r="H608" s="76">
        <v>2</v>
      </c>
      <c r="I608" s="76">
        <v>2</v>
      </c>
      <c r="J608" s="76">
        <v>1</v>
      </c>
      <c r="K608" s="76">
        <v>2</v>
      </c>
      <c r="L608" s="76">
        <v>1</v>
      </c>
      <c r="M608" s="76">
        <v>1</v>
      </c>
      <c r="N608" s="76">
        <v>1</v>
      </c>
      <c r="O608" s="76">
        <v>2</v>
      </c>
      <c r="P608" s="76">
        <v>0</v>
      </c>
      <c r="Q608" s="76">
        <v>2</v>
      </c>
      <c r="R608" s="76">
        <v>2</v>
      </c>
      <c r="S608" s="76">
        <v>16</v>
      </c>
    </row>
    <row r="609" spans="1:19" x14ac:dyDescent="0.25">
      <c r="A609" s="76" t="s">
        <v>11</v>
      </c>
      <c r="B609" s="76" t="s">
        <v>34</v>
      </c>
      <c r="C609" s="76">
        <v>11366</v>
      </c>
      <c r="D609" s="76" t="s">
        <v>115</v>
      </c>
      <c r="E609" s="76" t="s">
        <v>28</v>
      </c>
      <c r="F609" s="76">
        <v>119</v>
      </c>
      <c r="G609" s="76">
        <v>94</v>
      </c>
      <c r="H609" s="76">
        <v>0</v>
      </c>
      <c r="I609" s="76">
        <v>1</v>
      </c>
      <c r="J609" s="76">
        <v>1</v>
      </c>
      <c r="K609" s="76">
        <v>2</v>
      </c>
      <c r="L609" s="76">
        <v>2</v>
      </c>
      <c r="M609" s="76">
        <v>1</v>
      </c>
      <c r="N609" s="76">
        <v>1</v>
      </c>
      <c r="O609" s="76">
        <v>2</v>
      </c>
      <c r="P609" s="76">
        <v>1</v>
      </c>
      <c r="Q609" s="76">
        <v>1</v>
      </c>
      <c r="R609" s="76">
        <v>2</v>
      </c>
      <c r="S609" s="76">
        <v>14</v>
      </c>
    </row>
    <row r="610" spans="1:19" x14ac:dyDescent="0.25">
      <c r="A610" s="76" t="s">
        <v>11</v>
      </c>
      <c r="B610" s="76" t="s">
        <v>34</v>
      </c>
      <c r="C610" s="76">
        <v>11366</v>
      </c>
      <c r="D610" s="76" t="s">
        <v>115</v>
      </c>
      <c r="E610" s="76" t="s">
        <v>28</v>
      </c>
      <c r="F610" s="76">
        <v>119</v>
      </c>
      <c r="G610" s="76">
        <v>94</v>
      </c>
      <c r="H610" s="76">
        <v>2</v>
      </c>
      <c r="I610" s="76">
        <v>2</v>
      </c>
      <c r="J610" s="76">
        <v>0</v>
      </c>
      <c r="K610" s="76">
        <v>2</v>
      </c>
      <c r="L610" s="76">
        <v>1</v>
      </c>
      <c r="M610" s="76">
        <v>1</v>
      </c>
      <c r="N610" s="76">
        <v>0</v>
      </c>
      <c r="O610" s="76">
        <v>2</v>
      </c>
      <c r="P610" s="76">
        <v>1</v>
      </c>
      <c r="Q610" s="76">
        <v>2</v>
      </c>
      <c r="R610" s="76">
        <v>2</v>
      </c>
      <c r="S610" s="76">
        <v>15</v>
      </c>
    </row>
    <row r="611" spans="1:19" x14ac:dyDescent="0.25">
      <c r="A611" s="76" t="s">
        <v>11</v>
      </c>
      <c r="B611" s="76" t="s">
        <v>34</v>
      </c>
      <c r="C611" s="76">
        <v>11366</v>
      </c>
      <c r="D611" s="76" t="s">
        <v>115</v>
      </c>
      <c r="E611" s="76" t="s">
        <v>28</v>
      </c>
      <c r="F611" s="76">
        <v>119</v>
      </c>
      <c r="G611" s="76">
        <v>94</v>
      </c>
      <c r="H611" s="76">
        <v>2</v>
      </c>
      <c r="I611" s="76">
        <v>2</v>
      </c>
      <c r="J611" s="76">
        <v>1</v>
      </c>
      <c r="K611" s="76">
        <v>2</v>
      </c>
      <c r="L611" s="76">
        <v>1</v>
      </c>
      <c r="M611" s="76">
        <v>0</v>
      </c>
      <c r="N611" s="76">
        <v>1</v>
      </c>
      <c r="O611" s="76">
        <v>2</v>
      </c>
      <c r="P611" s="76">
        <v>1</v>
      </c>
      <c r="Q611" s="76">
        <v>1</v>
      </c>
      <c r="R611" s="76">
        <v>2</v>
      </c>
      <c r="S611" s="76">
        <v>15</v>
      </c>
    </row>
    <row r="612" spans="1:19" x14ac:dyDescent="0.25">
      <c r="A612" s="76" t="s">
        <v>11</v>
      </c>
      <c r="B612" s="76" t="s">
        <v>34</v>
      </c>
      <c r="C612" s="76">
        <v>11366</v>
      </c>
      <c r="D612" s="76" t="s">
        <v>115</v>
      </c>
      <c r="E612" s="76" t="s">
        <v>28</v>
      </c>
      <c r="F612" s="76">
        <v>119</v>
      </c>
      <c r="G612" s="76">
        <v>94</v>
      </c>
      <c r="H612" s="76">
        <v>2</v>
      </c>
      <c r="I612" s="76">
        <v>1</v>
      </c>
      <c r="J612" s="76">
        <v>1</v>
      </c>
      <c r="K612" s="76">
        <v>2</v>
      </c>
      <c r="L612" s="76">
        <v>2</v>
      </c>
      <c r="M612" s="76">
        <v>1</v>
      </c>
      <c r="N612" s="76">
        <v>1</v>
      </c>
      <c r="O612" s="76">
        <v>2</v>
      </c>
      <c r="P612" s="76">
        <v>1</v>
      </c>
      <c r="Q612" s="76">
        <v>2</v>
      </c>
      <c r="R612" s="76">
        <v>2</v>
      </c>
      <c r="S612" s="76">
        <v>17</v>
      </c>
    </row>
    <row r="613" spans="1:19" x14ac:dyDescent="0.25">
      <c r="A613" s="76" t="s">
        <v>11</v>
      </c>
      <c r="B613" s="76" t="s">
        <v>34</v>
      </c>
      <c r="C613" s="76">
        <v>11366</v>
      </c>
      <c r="D613" s="76" t="s">
        <v>115</v>
      </c>
      <c r="E613" s="76" t="s">
        <v>28</v>
      </c>
      <c r="F613" s="76">
        <v>119</v>
      </c>
      <c r="G613" s="76">
        <v>94</v>
      </c>
      <c r="H613" s="76">
        <v>2</v>
      </c>
      <c r="I613" s="76">
        <v>2</v>
      </c>
      <c r="J613" s="76">
        <v>1</v>
      </c>
      <c r="K613" s="76">
        <v>1</v>
      </c>
      <c r="L613" s="76">
        <v>2</v>
      </c>
      <c r="M613" s="76">
        <v>1</v>
      </c>
      <c r="N613" s="76">
        <v>1</v>
      </c>
      <c r="O613" s="76">
        <v>2</v>
      </c>
      <c r="P613" s="76">
        <v>1</v>
      </c>
      <c r="Q613" s="76">
        <v>2</v>
      </c>
      <c r="R613" s="76">
        <v>2</v>
      </c>
      <c r="S613" s="76">
        <v>17</v>
      </c>
    </row>
    <row r="614" spans="1:19" x14ac:dyDescent="0.25">
      <c r="A614" s="76" t="s">
        <v>11</v>
      </c>
      <c r="B614" s="76" t="s">
        <v>34</v>
      </c>
      <c r="C614" s="76">
        <v>11366</v>
      </c>
      <c r="D614" s="76" t="s">
        <v>115</v>
      </c>
      <c r="E614" s="76" t="s">
        <v>28</v>
      </c>
      <c r="F614" s="76">
        <v>119</v>
      </c>
      <c r="G614" s="76">
        <v>94</v>
      </c>
      <c r="H614" s="76">
        <v>2</v>
      </c>
      <c r="I614" s="76">
        <v>2</v>
      </c>
      <c r="J614" s="76">
        <v>0</v>
      </c>
      <c r="K614" s="76">
        <v>2</v>
      </c>
      <c r="L614" s="76">
        <v>2</v>
      </c>
      <c r="M614" s="76">
        <v>1</v>
      </c>
      <c r="N614" s="76">
        <v>1</v>
      </c>
      <c r="O614" s="76">
        <v>2</v>
      </c>
      <c r="P614" s="76">
        <v>1</v>
      </c>
      <c r="Q614" s="76">
        <v>2</v>
      </c>
      <c r="R614" s="76">
        <v>2</v>
      </c>
      <c r="S614" s="76">
        <v>17</v>
      </c>
    </row>
    <row r="615" spans="1:19" x14ac:dyDescent="0.25">
      <c r="A615" s="76" t="s">
        <v>11</v>
      </c>
      <c r="B615" s="76" t="s">
        <v>34</v>
      </c>
      <c r="C615" s="76">
        <v>11366</v>
      </c>
      <c r="D615" s="76" t="s">
        <v>115</v>
      </c>
      <c r="E615" s="76" t="s">
        <v>28</v>
      </c>
      <c r="F615" s="76">
        <v>119</v>
      </c>
      <c r="G615" s="76">
        <v>94</v>
      </c>
      <c r="H615" s="76">
        <v>0</v>
      </c>
      <c r="I615" s="76">
        <v>2</v>
      </c>
      <c r="J615" s="76">
        <v>1</v>
      </c>
      <c r="K615" s="76">
        <v>2</v>
      </c>
      <c r="L615" s="76">
        <v>2</v>
      </c>
      <c r="M615" s="76">
        <v>1</v>
      </c>
      <c r="N615" s="76">
        <v>1</v>
      </c>
      <c r="O615" s="76">
        <v>1</v>
      </c>
      <c r="P615" s="76">
        <v>1</v>
      </c>
      <c r="Q615" s="76">
        <v>2</v>
      </c>
      <c r="R615" s="76">
        <v>2</v>
      </c>
      <c r="S615" s="76">
        <v>15</v>
      </c>
    </row>
    <row r="616" spans="1:19" x14ac:dyDescent="0.25">
      <c r="A616" s="76" t="s">
        <v>11</v>
      </c>
      <c r="B616" s="76" t="s">
        <v>34</v>
      </c>
      <c r="C616" s="76">
        <v>11366</v>
      </c>
      <c r="D616" s="76" t="s">
        <v>115</v>
      </c>
      <c r="E616" s="76" t="s">
        <v>28</v>
      </c>
      <c r="F616" s="76">
        <v>119</v>
      </c>
      <c r="G616" s="76">
        <v>94</v>
      </c>
      <c r="H616" s="76">
        <v>2</v>
      </c>
      <c r="I616" s="76">
        <v>2</v>
      </c>
      <c r="J616" s="76">
        <v>1</v>
      </c>
      <c r="K616" s="76">
        <v>2</v>
      </c>
      <c r="L616" s="76">
        <v>1</v>
      </c>
      <c r="M616" s="76">
        <v>1</v>
      </c>
      <c r="N616" s="76">
        <v>1</v>
      </c>
      <c r="O616" s="76">
        <v>2</v>
      </c>
      <c r="P616" s="76">
        <v>1</v>
      </c>
      <c r="Q616" s="76">
        <v>2</v>
      </c>
      <c r="R616" s="76">
        <v>2</v>
      </c>
      <c r="S616" s="76">
        <v>17</v>
      </c>
    </row>
    <row r="617" spans="1:19" x14ac:dyDescent="0.25">
      <c r="A617" s="76" t="s">
        <v>11</v>
      </c>
      <c r="B617" s="76" t="s">
        <v>34</v>
      </c>
      <c r="C617" s="76">
        <v>11366</v>
      </c>
      <c r="D617" s="76" t="s">
        <v>115</v>
      </c>
      <c r="E617" s="76" t="s">
        <v>28</v>
      </c>
      <c r="F617" s="76">
        <v>119</v>
      </c>
      <c r="G617" s="76">
        <v>94</v>
      </c>
      <c r="H617" s="76">
        <v>2</v>
      </c>
      <c r="I617" s="76">
        <v>0</v>
      </c>
      <c r="J617" s="76">
        <v>0</v>
      </c>
      <c r="K617" s="76">
        <v>2</v>
      </c>
      <c r="L617" s="76">
        <v>1</v>
      </c>
      <c r="M617" s="76">
        <v>1</v>
      </c>
      <c r="N617" s="76">
        <v>0</v>
      </c>
      <c r="O617" s="76">
        <v>2</v>
      </c>
      <c r="P617" s="76">
        <v>1</v>
      </c>
      <c r="Q617" s="76">
        <v>2</v>
      </c>
      <c r="R617" s="76">
        <v>2</v>
      </c>
      <c r="S617" s="76">
        <v>13</v>
      </c>
    </row>
    <row r="618" spans="1:19" x14ac:dyDescent="0.25">
      <c r="A618" s="76" t="s">
        <v>11</v>
      </c>
      <c r="B618" s="76" t="s">
        <v>34</v>
      </c>
      <c r="C618" s="76">
        <v>11366</v>
      </c>
      <c r="D618" s="76" t="s">
        <v>115</v>
      </c>
      <c r="E618" s="76" t="s">
        <v>28</v>
      </c>
      <c r="F618" s="76">
        <v>119</v>
      </c>
      <c r="G618" s="76">
        <v>94</v>
      </c>
      <c r="H618" s="76">
        <v>0</v>
      </c>
      <c r="I618" s="76">
        <v>2</v>
      </c>
      <c r="J618" s="76">
        <v>1</v>
      </c>
      <c r="K618" s="76">
        <v>2</v>
      </c>
      <c r="L618" s="76">
        <v>1</v>
      </c>
      <c r="M618" s="76">
        <v>1</v>
      </c>
      <c r="N618" s="76">
        <v>1</v>
      </c>
      <c r="O618" s="76">
        <v>0</v>
      </c>
      <c r="P618" s="76">
        <v>1</v>
      </c>
      <c r="Q618" s="76">
        <v>1</v>
      </c>
      <c r="R618" s="76">
        <v>1</v>
      </c>
      <c r="S618" s="76">
        <v>11</v>
      </c>
    </row>
    <row r="619" spans="1:19" x14ac:dyDescent="0.25">
      <c r="A619" s="76" t="s">
        <v>11</v>
      </c>
      <c r="B619" s="76" t="s">
        <v>34</v>
      </c>
      <c r="C619" s="76">
        <v>11366</v>
      </c>
      <c r="D619" s="76" t="s">
        <v>115</v>
      </c>
      <c r="E619" s="76" t="s">
        <v>28</v>
      </c>
      <c r="F619" s="76">
        <v>119</v>
      </c>
      <c r="G619" s="76">
        <v>94</v>
      </c>
      <c r="H619" s="76">
        <v>0</v>
      </c>
      <c r="I619" s="76">
        <v>0</v>
      </c>
      <c r="J619" s="76">
        <v>1</v>
      </c>
      <c r="K619" s="76">
        <v>2</v>
      </c>
      <c r="L619" s="76">
        <v>1</v>
      </c>
      <c r="M619" s="76">
        <v>1</v>
      </c>
      <c r="N619" s="76">
        <v>0</v>
      </c>
      <c r="O619" s="76">
        <v>1</v>
      </c>
      <c r="P619" s="76">
        <v>1</v>
      </c>
      <c r="Q619" s="76">
        <v>2</v>
      </c>
      <c r="R619" s="76">
        <v>1</v>
      </c>
      <c r="S619" s="76">
        <v>10</v>
      </c>
    </row>
    <row r="620" spans="1:19" x14ac:dyDescent="0.25">
      <c r="A620" s="76" t="s">
        <v>11</v>
      </c>
      <c r="B620" s="76" t="s">
        <v>34</v>
      </c>
      <c r="C620" s="76">
        <v>11366</v>
      </c>
      <c r="D620" s="76" t="s">
        <v>115</v>
      </c>
      <c r="E620" s="76" t="s">
        <v>28</v>
      </c>
      <c r="F620" s="76">
        <v>119</v>
      </c>
      <c r="G620" s="76">
        <v>94</v>
      </c>
      <c r="H620" s="76">
        <v>2</v>
      </c>
      <c r="I620" s="76">
        <v>2</v>
      </c>
      <c r="J620" s="76">
        <v>1</v>
      </c>
      <c r="K620" s="76">
        <v>2</v>
      </c>
      <c r="L620" s="76">
        <v>1</v>
      </c>
      <c r="M620" s="76">
        <v>1</v>
      </c>
      <c r="N620" s="76">
        <v>0</v>
      </c>
      <c r="O620" s="76">
        <v>2</v>
      </c>
      <c r="P620" s="76">
        <v>1</v>
      </c>
      <c r="Q620" s="76">
        <v>0</v>
      </c>
      <c r="R620" s="76">
        <v>0</v>
      </c>
      <c r="S620" s="76">
        <v>12</v>
      </c>
    </row>
    <row r="621" spans="1:19" x14ac:dyDescent="0.25">
      <c r="A621" s="76" t="s">
        <v>11</v>
      </c>
      <c r="B621" s="76" t="s">
        <v>34</v>
      </c>
      <c r="C621" s="76">
        <v>11366</v>
      </c>
      <c r="D621" s="76" t="s">
        <v>115</v>
      </c>
      <c r="E621" s="76" t="s">
        <v>28</v>
      </c>
      <c r="F621" s="76">
        <v>119</v>
      </c>
      <c r="G621" s="76">
        <v>94</v>
      </c>
      <c r="H621" s="76">
        <v>2</v>
      </c>
      <c r="I621" s="76">
        <v>2</v>
      </c>
      <c r="J621" s="76">
        <v>0</v>
      </c>
      <c r="K621" s="76">
        <v>1</v>
      </c>
      <c r="L621" s="76">
        <v>2</v>
      </c>
      <c r="M621" s="76">
        <v>1</v>
      </c>
      <c r="N621" s="76">
        <v>1</v>
      </c>
      <c r="O621" s="76">
        <v>2</v>
      </c>
      <c r="P621" s="76">
        <v>0</v>
      </c>
      <c r="Q621" s="76">
        <v>2</v>
      </c>
      <c r="R621" s="76">
        <v>2</v>
      </c>
      <c r="S621" s="76">
        <v>15</v>
      </c>
    </row>
    <row r="622" spans="1:19" x14ac:dyDescent="0.25">
      <c r="A622" s="76" t="s">
        <v>11</v>
      </c>
      <c r="B622" s="76" t="s">
        <v>34</v>
      </c>
      <c r="C622" s="76">
        <v>11366</v>
      </c>
      <c r="D622" s="76" t="s">
        <v>115</v>
      </c>
      <c r="E622" s="76" t="s">
        <v>28</v>
      </c>
      <c r="F622" s="76">
        <v>119</v>
      </c>
      <c r="G622" s="76">
        <v>94</v>
      </c>
      <c r="H622" s="76">
        <v>0</v>
      </c>
      <c r="I622" s="76">
        <v>2</v>
      </c>
      <c r="J622" s="76">
        <v>0</v>
      </c>
      <c r="K622" s="76">
        <v>2</v>
      </c>
      <c r="L622" s="76">
        <v>1</v>
      </c>
      <c r="M622" s="76">
        <v>1</v>
      </c>
      <c r="N622" s="76">
        <v>1</v>
      </c>
      <c r="O622" s="76">
        <v>2</v>
      </c>
      <c r="P622" s="76">
        <v>1</v>
      </c>
      <c r="Q622" s="76">
        <v>2</v>
      </c>
      <c r="R622" s="76">
        <v>1</v>
      </c>
      <c r="S622" s="76">
        <v>13</v>
      </c>
    </row>
    <row r="623" spans="1:19" x14ac:dyDescent="0.25">
      <c r="A623" s="76" t="s">
        <v>11</v>
      </c>
      <c r="B623" s="76" t="s">
        <v>34</v>
      </c>
      <c r="C623" s="76">
        <v>11366</v>
      </c>
      <c r="D623" s="76" t="s">
        <v>115</v>
      </c>
      <c r="E623" s="76" t="s">
        <v>28</v>
      </c>
      <c r="F623" s="76">
        <v>119</v>
      </c>
      <c r="G623" s="76">
        <v>94</v>
      </c>
      <c r="H623" s="76">
        <v>0</v>
      </c>
      <c r="I623" s="76">
        <v>2</v>
      </c>
      <c r="J623" s="76">
        <v>1</v>
      </c>
      <c r="K623" s="76">
        <v>2</v>
      </c>
      <c r="L623" s="76">
        <v>1</v>
      </c>
      <c r="M623" s="76">
        <v>0</v>
      </c>
      <c r="N623" s="76">
        <v>0</v>
      </c>
      <c r="O623" s="76">
        <v>2</v>
      </c>
      <c r="P623" s="76">
        <v>1</v>
      </c>
      <c r="Q623" s="76">
        <v>2</v>
      </c>
      <c r="R623" s="76">
        <v>1</v>
      </c>
      <c r="S623" s="76">
        <v>12</v>
      </c>
    </row>
    <row r="624" spans="1:19" x14ac:dyDescent="0.25">
      <c r="A624" s="76" t="s">
        <v>11</v>
      </c>
      <c r="B624" s="76" t="s">
        <v>34</v>
      </c>
      <c r="C624" s="76">
        <v>11366</v>
      </c>
      <c r="D624" s="76" t="s">
        <v>115</v>
      </c>
      <c r="E624" s="76" t="s">
        <v>28</v>
      </c>
      <c r="F624" s="76">
        <v>119</v>
      </c>
      <c r="G624" s="76">
        <v>94</v>
      </c>
      <c r="H624" s="76">
        <v>0</v>
      </c>
      <c r="I624" s="76">
        <v>1</v>
      </c>
      <c r="J624" s="76">
        <v>0</v>
      </c>
      <c r="K624" s="76">
        <v>1</v>
      </c>
      <c r="L624" s="76">
        <v>2</v>
      </c>
      <c r="M624" s="76">
        <v>1</v>
      </c>
      <c r="N624" s="76">
        <v>1</v>
      </c>
      <c r="O624" s="76">
        <v>2</v>
      </c>
      <c r="P624" s="76">
        <v>1</v>
      </c>
      <c r="Q624" s="76">
        <v>1</v>
      </c>
      <c r="R624" s="76">
        <v>0</v>
      </c>
      <c r="S624" s="76">
        <v>10</v>
      </c>
    </row>
    <row r="625" spans="1:19" x14ac:dyDescent="0.25">
      <c r="A625" s="76" t="s">
        <v>11</v>
      </c>
      <c r="B625" s="76" t="s">
        <v>34</v>
      </c>
      <c r="C625" s="76">
        <v>11366</v>
      </c>
      <c r="D625" s="76" t="s">
        <v>115</v>
      </c>
      <c r="E625" s="76" t="s">
        <v>28</v>
      </c>
      <c r="F625" s="76">
        <v>119</v>
      </c>
      <c r="G625" s="76">
        <v>94</v>
      </c>
      <c r="H625" s="76">
        <v>0</v>
      </c>
      <c r="I625" s="76">
        <v>0</v>
      </c>
      <c r="J625" s="76">
        <v>0</v>
      </c>
      <c r="K625" s="76">
        <v>2</v>
      </c>
      <c r="L625" s="76">
        <v>1</v>
      </c>
      <c r="M625" s="76">
        <v>0</v>
      </c>
      <c r="N625" s="76">
        <v>0</v>
      </c>
      <c r="O625" s="76">
        <v>2</v>
      </c>
      <c r="P625" s="76">
        <v>1</v>
      </c>
      <c r="Q625" s="76">
        <v>1</v>
      </c>
      <c r="R625" s="76">
        <v>2</v>
      </c>
      <c r="S625" s="76">
        <v>9</v>
      </c>
    </row>
    <row r="626" spans="1:19" x14ac:dyDescent="0.25">
      <c r="A626" s="76" t="s">
        <v>11</v>
      </c>
      <c r="B626" s="76" t="s">
        <v>34</v>
      </c>
      <c r="C626" s="76">
        <v>11366</v>
      </c>
      <c r="D626" s="76" t="s">
        <v>115</v>
      </c>
      <c r="E626" s="76" t="s">
        <v>28</v>
      </c>
      <c r="F626" s="76">
        <v>119</v>
      </c>
      <c r="G626" s="76">
        <v>94</v>
      </c>
      <c r="H626" s="76">
        <v>2</v>
      </c>
      <c r="I626" s="76">
        <v>2</v>
      </c>
      <c r="J626" s="76">
        <v>1</v>
      </c>
      <c r="K626" s="76">
        <v>2</v>
      </c>
      <c r="L626" s="76">
        <v>2</v>
      </c>
      <c r="M626" s="76">
        <v>1</v>
      </c>
      <c r="N626" s="76">
        <v>1</v>
      </c>
      <c r="O626" s="76">
        <v>2</v>
      </c>
      <c r="P626" s="76">
        <v>1</v>
      </c>
      <c r="Q626" s="76">
        <v>2</v>
      </c>
      <c r="R626" s="76">
        <v>1</v>
      </c>
      <c r="S626" s="76">
        <v>17</v>
      </c>
    </row>
    <row r="627" spans="1:19" x14ac:dyDescent="0.25">
      <c r="A627" s="76" t="s">
        <v>11</v>
      </c>
      <c r="B627" s="76" t="s">
        <v>34</v>
      </c>
      <c r="C627" s="76">
        <v>11366</v>
      </c>
      <c r="D627" s="76" t="s">
        <v>115</v>
      </c>
      <c r="E627" s="76" t="s">
        <v>28</v>
      </c>
      <c r="F627" s="76">
        <v>119</v>
      </c>
      <c r="G627" s="76">
        <v>94</v>
      </c>
      <c r="H627" s="76">
        <v>2</v>
      </c>
      <c r="I627" s="76">
        <v>2</v>
      </c>
      <c r="J627" s="76">
        <v>1</v>
      </c>
      <c r="K627" s="76">
        <v>2</v>
      </c>
      <c r="L627" s="76">
        <v>2</v>
      </c>
      <c r="M627" s="76">
        <v>1</v>
      </c>
      <c r="N627" s="76">
        <v>1</v>
      </c>
      <c r="O627" s="76">
        <v>2</v>
      </c>
      <c r="P627" s="76">
        <v>1</v>
      </c>
      <c r="Q627" s="76">
        <v>2</v>
      </c>
      <c r="R627" s="76">
        <v>2</v>
      </c>
      <c r="S627" s="76">
        <v>18</v>
      </c>
    </row>
    <row r="628" spans="1:19" x14ac:dyDescent="0.25">
      <c r="A628" s="76" t="s">
        <v>11</v>
      </c>
      <c r="B628" s="76" t="s">
        <v>34</v>
      </c>
      <c r="C628" s="76">
        <v>11366</v>
      </c>
      <c r="D628" s="76" t="s">
        <v>115</v>
      </c>
      <c r="E628" s="76" t="s">
        <v>35</v>
      </c>
      <c r="F628" s="76">
        <v>119</v>
      </c>
      <c r="G628" s="76">
        <v>94</v>
      </c>
      <c r="H628" s="76">
        <v>2</v>
      </c>
      <c r="I628" s="76">
        <v>2</v>
      </c>
      <c r="J628" s="76">
        <v>1</v>
      </c>
      <c r="K628" s="76">
        <v>2</v>
      </c>
      <c r="L628" s="76">
        <v>1</v>
      </c>
      <c r="M628" s="76">
        <v>1</v>
      </c>
      <c r="N628" s="76">
        <v>1</v>
      </c>
      <c r="O628" s="76">
        <v>2</v>
      </c>
      <c r="P628" s="76">
        <v>1</v>
      </c>
      <c r="Q628" s="76">
        <v>2</v>
      </c>
      <c r="R628" s="76">
        <v>0</v>
      </c>
      <c r="S628" s="76">
        <v>15</v>
      </c>
    </row>
    <row r="629" spans="1:19" x14ac:dyDescent="0.25">
      <c r="A629" s="76" t="s">
        <v>11</v>
      </c>
      <c r="B629" s="76" t="s">
        <v>34</v>
      </c>
      <c r="C629" s="76">
        <v>11366</v>
      </c>
      <c r="D629" s="76" t="s">
        <v>115</v>
      </c>
      <c r="E629" s="76" t="s">
        <v>35</v>
      </c>
      <c r="F629" s="76">
        <v>119</v>
      </c>
      <c r="G629" s="76">
        <v>94</v>
      </c>
      <c r="H629" s="76">
        <v>2</v>
      </c>
      <c r="I629" s="76">
        <v>2</v>
      </c>
      <c r="J629" s="76">
        <v>1</v>
      </c>
      <c r="K629" s="76">
        <v>2</v>
      </c>
      <c r="L629" s="76">
        <v>1</v>
      </c>
      <c r="M629" s="76">
        <v>1</v>
      </c>
      <c r="N629" s="76">
        <v>1</v>
      </c>
      <c r="O629" s="76">
        <v>0</v>
      </c>
      <c r="P629" s="76">
        <v>2</v>
      </c>
      <c r="Q629" s="76">
        <v>2</v>
      </c>
      <c r="R629" s="76">
        <v>0</v>
      </c>
      <c r="S629" s="76">
        <v>14</v>
      </c>
    </row>
    <row r="630" spans="1:19" x14ac:dyDescent="0.25">
      <c r="A630" s="76" t="s">
        <v>11</v>
      </c>
      <c r="B630" s="76" t="s">
        <v>34</v>
      </c>
      <c r="C630" s="76">
        <v>11366</v>
      </c>
      <c r="D630" s="76" t="s">
        <v>115</v>
      </c>
      <c r="E630" s="76" t="s">
        <v>35</v>
      </c>
      <c r="F630" s="76">
        <v>119</v>
      </c>
      <c r="G630" s="76">
        <v>94</v>
      </c>
      <c r="H630" s="76">
        <v>2</v>
      </c>
      <c r="I630" s="76">
        <v>1</v>
      </c>
      <c r="J630" s="76">
        <v>0</v>
      </c>
      <c r="K630" s="76">
        <v>2</v>
      </c>
      <c r="L630" s="76">
        <v>1</v>
      </c>
      <c r="M630" s="76">
        <v>1</v>
      </c>
      <c r="N630" s="76">
        <v>0</v>
      </c>
      <c r="O630" s="76">
        <v>2</v>
      </c>
      <c r="P630" s="76">
        <v>2</v>
      </c>
      <c r="Q630" s="76">
        <v>2</v>
      </c>
      <c r="R630" s="76">
        <v>0</v>
      </c>
      <c r="S630" s="76">
        <v>13</v>
      </c>
    </row>
    <row r="631" spans="1:19" x14ac:dyDescent="0.25">
      <c r="A631" s="76" t="s">
        <v>11</v>
      </c>
      <c r="B631" s="76" t="s">
        <v>34</v>
      </c>
      <c r="C631" s="76">
        <v>11366</v>
      </c>
      <c r="D631" s="76" t="s">
        <v>115</v>
      </c>
      <c r="E631" s="76" t="s">
        <v>35</v>
      </c>
      <c r="F631" s="76">
        <v>119</v>
      </c>
      <c r="G631" s="76">
        <v>94</v>
      </c>
      <c r="H631" s="76">
        <v>2</v>
      </c>
      <c r="I631" s="76">
        <v>2</v>
      </c>
      <c r="J631" s="76">
        <v>0</v>
      </c>
      <c r="K631" s="76">
        <v>2</v>
      </c>
      <c r="L631" s="76">
        <v>2</v>
      </c>
      <c r="M631" s="76">
        <v>1</v>
      </c>
      <c r="N631" s="76">
        <v>1</v>
      </c>
      <c r="O631" s="76">
        <v>2</v>
      </c>
      <c r="P631" s="76">
        <v>2</v>
      </c>
      <c r="Q631" s="76">
        <v>2</v>
      </c>
      <c r="R631" s="76">
        <v>2</v>
      </c>
      <c r="S631" s="76">
        <v>18</v>
      </c>
    </row>
    <row r="632" spans="1:19" x14ac:dyDescent="0.25">
      <c r="A632" s="76" t="s">
        <v>11</v>
      </c>
      <c r="B632" s="76" t="s">
        <v>34</v>
      </c>
      <c r="C632" s="76">
        <v>11366</v>
      </c>
      <c r="D632" s="76" t="s">
        <v>115</v>
      </c>
      <c r="E632" s="76" t="s">
        <v>35</v>
      </c>
      <c r="F632" s="76">
        <v>119</v>
      </c>
      <c r="G632" s="76">
        <v>94</v>
      </c>
      <c r="H632" s="76">
        <v>2</v>
      </c>
      <c r="I632" s="76">
        <v>2</v>
      </c>
      <c r="J632" s="76">
        <v>1</v>
      </c>
      <c r="K632" s="76">
        <v>2</v>
      </c>
      <c r="L632" s="76">
        <v>1</v>
      </c>
      <c r="M632" s="76">
        <v>1</v>
      </c>
      <c r="N632" s="76">
        <v>1</v>
      </c>
      <c r="O632" s="76">
        <v>2</v>
      </c>
      <c r="P632" s="76">
        <v>2</v>
      </c>
      <c r="Q632" s="76">
        <v>2</v>
      </c>
      <c r="R632" s="76">
        <v>1</v>
      </c>
      <c r="S632" s="76">
        <v>17</v>
      </c>
    </row>
    <row r="633" spans="1:19" x14ac:dyDescent="0.25">
      <c r="A633" s="76" t="s">
        <v>11</v>
      </c>
      <c r="B633" s="76" t="s">
        <v>34</v>
      </c>
      <c r="C633" s="76">
        <v>11366</v>
      </c>
      <c r="D633" s="76" t="s">
        <v>115</v>
      </c>
      <c r="E633" s="76" t="s">
        <v>35</v>
      </c>
      <c r="F633" s="76">
        <v>119</v>
      </c>
      <c r="G633" s="76">
        <v>94</v>
      </c>
      <c r="H633" s="76">
        <v>2</v>
      </c>
      <c r="I633" s="76">
        <v>2</v>
      </c>
      <c r="J633" s="76">
        <v>1</v>
      </c>
      <c r="K633" s="76">
        <v>2</v>
      </c>
      <c r="L633" s="76">
        <v>2</v>
      </c>
      <c r="M633" s="76">
        <v>0</v>
      </c>
      <c r="N633" s="76">
        <v>1</v>
      </c>
      <c r="O633" s="76">
        <v>2</v>
      </c>
      <c r="P633" s="76">
        <v>2</v>
      </c>
      <c r="Q633" s="76">
        <v>2</v>
      </c>
      <c r="R633" s="76">
        <v>2</v>
      </c>
      <c r="S633" s="76">
        <v>18</v>
      </c>
    </row>
    <row r="634" spans="1:19" x14ac:dyDescent="0.25">
      <c r="A634" s="76" t="s">
        <v>11</v>
      </c>
      <c r="B634" s="76" t="s">
        <v>34</v>
      </c>
      <c r="C634" s="76">
        <v>11366</v>
      </c>
      <c r="D634" s="76" t="s">
        <v>115</v>
      </c>
      <c r="E634" s="76" t="s">
        <v>35</v>
      </c>
      <c r="F634" s="76">
        <v>119</v>
      </c>
      <c r="G634" s="76">
        <v>94</v>
      </c>
      <c r="H634" s="76">
        <v>2</v>
      </c>
      <c r="I634" s="76">
        <v>1</v>
      </c>
      <c r="J634" s="76">
        <v>1</v>
      </c>
      <c r="K634" s="76">
        <v>2</v>
      </c>
      <c r="L634" s="76">
        <v>1</v>
      </c>
      <c r="M634" s="76">
        <v>1</v>
      </c>
      <c r="N634" s="76">
        <v>0</v>
      </c>
      <c r="O634" s="76">
        <v>2</v>
      </c>
      <c r="P634" s="76">
        <v>0</v>
      </c>
      <c r="Q634" s="76">
        <v>2</v>
      </c>
      <c r="R634" s="76">
        <v>2</v>
      </c>
      <c r="S634" s="76">
        <v>14</v>
      </c>
    </row>
    <row r="635" spans="1:19" x14ac:dyDescent="0.25">
      <c r="A635" s="76" t="s">
        <v>11</v>
      </c>
      <c r="B635" s="76" t="s">
        <v>34</v>
      </c>
      <c r="C635" s="76">
        <v>11366</v>
      </c>
      <c r="D635" s="76" t="s">
        <v>115</v>
      </c>
      <c r="E635" s="76" t="s">
        <v>35</v>
      </c>
      <c r="F635" s="76">
        <v>119</v>
      </c>
      <c r="G635" s="76">
        <v>94</v>
      </c>
      <c r="H635" s="76">
        <v>2</v>
      </c>
      <c r="I635" s="76">
        <v>2</v>
      </c>
      <c r="J635" s="76">
        <v>1</v>
      </c>
      <c r="K635" s="76">
        <v>2</v>
      </c>
      <c r="L635" s="76">
        <v>1</v>
      </c>
      <c r="M635" s="76">
        <v>0</v>
      </c>
      <c r="N635" s="76">
        <v>1</v>
      </c>
      <c r="O635" s="76">
        <v>2</v>
      </c>
      <c r="P635" s="76">
        <v>2</v>
      </c>
      <c r="Q635" s="76">
        <v>2</v>
      </c>
      <c r="R635" s="76">
        <v>2</v>
      </c>
      <c r="S635" s="76">
        <v>17</v>
      </c>
    </row>
    <row r="636" spans="1:19" x14ac:dyDescent="0.25">
      <c r="A636" s="76" t="s">
        <v>11</v>
      </c>
      <c r="B636" s="76" t="s">
        <v>34</v>
      </c>
      <c r="C636" s="76">
        <v>11366</v>
      </c>
      <c r="D636" s="76" t="s">
        <v>115</v>
      </c>
      <c r="E636" s="76" t="s">
        <v>35</v>
      </c>
      <c r="F636" s="76">
        <v>119</v>
      </c>
      <c r="G636" s="76">
        <v>94</v>
      </c>
      <c r="H636" s="76">
        <v>2</v>
      </c>
      <c r="I636" s="76">
        <v>0</v>
      </c>
      <c r="J636" s="76">
        <v>1</v>
      </c>
      <c r="K636" s="76">
        <v>2</v>
      </c>
      <c r="L636" s="76">
        <v>2</v>
      </c>
      <c r="M636" s="76">
        <v>1</v>
      </c>
      <c r="N636" s="76">
        <v>0</v>
      </c>
      <c r="O636" s="76">
        <v>2</v>
      </c>
      <c r="P636" s="76">
        <v>2</v>
      </c>
      <c r="Q636" s="76">
        <v>2</v>
      </c>
      <c r="R636" s="76">
        <v>2</v>
      </c>
      <c r="S636" s="76">
        <v>16</v>
      </c>
    </row>
    <row r="637" spans="1:19" x14ac:dyDescent="0.25">
      <c r="A637" s="76" t="s">
        <v>11</v>
      </c>
      <c r="B637" s="76" t="s">
        <v>34</v>
      </c>
      <c r="C637" s="76">
        <v>11366</v>
      </c>
      <c r="D637" s="76" t="s">
        <v>115</v>
      </c>
      <c r="E637" s="76" t="s">
        <v>35</v>
      </c>
      <c r="F637" s="76">
        <v>119</v>
      </c>
      <c r="G637" s="76">
        <v>94</v>
      </c>
      <c r="H637" s="76">
        <v>2</v>
      </c>
      <c r="I637" s="76">
        <v>2</v>
      </c>
      <c r="J637" s="76">
        <v>1</v>
      </c>
      <c r="K637" s="76">
        <v>2</v>
      </c>
      <c r="L637" s="76">
        <v>1</v>
      </c>
      <c r="M637" s="76">
        <v>0</v>
      </c>
      <c r="N637" s="76">
        <v>1</v>
      </c>
      <c r="O637" s="76">
        <v>2</v>
      </c>
      <c r="P637" s="76">
        <v>2</v>
      </c>
      <c r="Q637" s="76">
        <v>2</v>
      </c>
      <c r="R637" s="76">
        <v>2</v>
      </c>
      <c r="S637" s="76">
        <v>17</v>
      </c>
    </row>
    <row r="638" spans="1:19" x14ac:dyDescent="0.25">
      <c r="A638" s="76" t="s">
        <v>11</v>
      </c>
      <c r="B638" s="76" t="s">
        <v>34</v>
      </c>
      <c r="C638" s="76">
        <v>11366</v>
      </c>
      <c r="D638" s="76" t="s">
        <v>115</v>
      </c>
      <c r="E638" s="76" t="s">
        <v>35</v>
      </c>
      <c r="F638" s="76">
        <v>119</v>
      </c>
      <c r="G638" s="76">
        <v>94</v>
      </c>
      <c r="H638" s="76">
        <v>2</v>
      </c>
      <c r="I638" s="76">
        <v>2</v>
      </c>
      <c r="J638" s="76">
        <v>1</v>
      </c>
      <c r="K638" s="76">
        <v>2</v>
      </c>
      <c r="L638" s="76">
        <v>2</v>
      </c>
      <c r="M638" s="76">
        <v>1</v>
      </c>
      <c r="N638" s="76">
        <v>1</v>
      </c>
      <c r="O638" s="76">
        <v>2</v>
      </c>
      <c r="P638" s="76">
        <v>2</v>
      </c>
      <c r="Q638" s="76">
        <v>2</v>
      </c>
      <c r="R638" s="76">
        <v>2</v>
      </c>
      <c r="S638" s="76">
        <v>19</v>
      </c>
    </row>
    <row r="639" spans="1:19" x14ac:dyDescent="0.25">
      <c r="A639" s="76" t="s">
        <v>11</v>
      </c>
      <c r="B639" s="76" t="s">
        <v>34</v>
      </c>
      <c r="C639" s="76">
        <v>11366</v>
      </c>
      <c r="D639" s="76" t="s">
        <v>115</v>
      </c>
      <c r="E639" s="76" t="s">
        <v>35</v>
      </c>
      <c r="F639" s="76">
        <v>119</v>
      </c>
      <c r="G639" s="76">
        <v>94</v>
      </c>
      <c r="H639" s="76">
        <v>2</v>
      </c>
      <c r="I639" s="76">
        <v>2</v>
      </c>
      <c r="J639" s="76">
        <v>1</v>
      </c>
      <c r="K639" s="76">
        <v>2</v>
      </c>
      <c r="L639" s="76">
        <v>1</v>
      </c>
      <c r="M639" s="76">
        <v>0</v>
      </c>
      <c r="N639" s="76">
        <v>1</v>
      </c>
      <c r="O639" s="76">
        <v>2</v>
      </c>
      <c r="P639" s="76">
        <v>1</v>
      </c>
      <c r="Q639" s="76">
        <v>2</v>
      </c>
      <c r="R639" s="76">
        <v>1</v>
      </c>
      <c r="S639" s="76">
        <v>15</v>
      </c>
    </row>
    <row r="640" spans="1:19" x14ac:dyDescent="0.25">
      <c r="A640" s="76" t="s">
        <v>11</v>
      </c>
      <c r="B640" s="76" t="s">
        <v>34</v>
      </c>
      <c r="C640" s="76">
        <v>11366</v>
      </c>
      <c r="D640" s="76" t="s">
        <v>115</v>
      </c>
      <c r="E640" s="76" t="s">
        <v>35</v>
      </c>
      <c r="F640" s="76">
        <v>119</v>
      </c>
      <c r="G640" s="76">
        <v>94</v>
      </c>
      <c r="H640" s="76">
        <v>2</v>
      </c>
      <c r="I640" s="76">
        <v>2</v>
      </c>
      <c r="J640" s="76">
        <v>0</v>
      </c>
      <c r="K640" s="76">
        <v>2</v>
      </c>
      <c r="L640" s="76">
        <v>1</v>
      </c>
      <c r="M640" s="76">
        <v>1</v>
      </c>
      <c r="N640" s="76">
        <v>1</v>
      </c>
      <c r="O640" s="76">
        <v>2</v>
      </c>
      <c r="P640" s="76">
        <v>2</v>
      </c>
      <c r="Q640" s="76">
        <v>2</v>
      </c>
      <c r="R640" s="76">
        <v>2</v>
      </c>
      <c r="S640" s="76">
        <v>17</v>
      </c>
    </row>
    <row r="641" spans="1:19" x14ac:dyDescent="0.25">
      <c r="A641" s="76" t="s">
        <v>11</v>
      </c>
      <c r="B641" s="76" t="s">
        <v>34</v>
      </c>
      <c r="C641" s="76">
        <v>11366</v>
      </c>
      <c r="D641" s="76" t="s">
        <v>115</v>
      </c>
      <c r="E641" s="76" t="s">
        <v>35</v>
      </c>
      <c r="F641" s="76">
        <v>119</v>
      </c>
      <c r="G641" s="76">
        <v>94</v>
      </c>
      <c r="H641" s="76">
        <v>2</v>
      </c>
      <c r="I641" s="76">
        <v>2</v>
      </c>
      <c r="J641" s="76">
        <v>1</v>
      </c>
      <c r="K641" s="76">
        <v>2</v>
      </c>
      <c r="L641" s="76">
        <v>2</v>
      </c>
      <c r="M641" s="76">
        <v>1</v>
      </c>
      <c r="N641" s="76">
        <v>1</v>
      </c>
      <c r="O641" s="76">
        <v>2</v>
      </c>
      <c r="P641" s="76">
        <v>2</v>
      </c>
      <c r="Q641" s="76">
        <v>2</v>
      </c>
      <c r="R641" s="76">
        <v>2</v>
      </c>
      <c r="S641" s="76">
        <v>19</v>
      </c>
    </row>
    <row r="642" spans="1:19" x14ac:dyDescent="0.25">
      <c r="A642" s="76" t="s">
        <v>11</v>
      </c>
      <c r="B642" s="76" t="s">
        <v>34</v>
      </c>
      <c r="C642" s="76">
        <v>11366</v>
      </c>
      <c r="D642" s="76" t="s">
        <v>115</v>
      </c>
      <c r="E642" s="76" t="s">
        <v>35</v>
      </c>
      <c r="F642" s="76">
        <v>119</v>
      </c>
      <c r="G642" s="76">
        <v>94</v>
      </c>
      <c r="H642" s="76">
        <v>2</v>
      </c>
      <c r="I642" s="76">
        <v>2</v>
      </c>
      <c r="J642" s="76">
        <v>1</v>
      </c>
      <c r="K642" s="76">
        <v>2</v>
      </c>
      <c r="L642" s="76">
        <v>2</v>
      </c>
      <c r="M642" s="76">
        <v>1</v>
      </c>
      <c r="N642" s="76">
        <v>1</v>
      </c>
      <c r="O642" s="76">
        <v>2</v>
      </c>
      <c r="P642" s="76">
        <v>1</v>
      </c>
      <c r="Q642" s="76">
        <v>2</v>
      </c>
      <c r="R642" s="76">
        <v>2</v>
      </c>
      <c r="S642" s="76">
        <v>18</v>
      </c>
    </row>
    <row r="643" spans="1:19" x14ac:dyDescent="0.25">
      <c r="A643" s="76" t="s">
        <v>11</v>
      </c>
      <c r="B643" s="76" t="s">
        <v>34</v>
      </c>
      <c r="C643" s="76">
        <v>11366</v>
      </c>
      <c r="D643" s="76" t="s">
        <v>115</v>
      </c>
      <c r="E643" s="76" t="s">
        <v>35</v>
      </c>
      <c r="F643" s="76">
        <v>119</v>
      </c>
      <c r="G643" s="76">
        <v>94</v>
      </c>
      <c r="H643" s="76">
        <v>2</v>
      </c>
      <c r="I643" s="76">
        <v>1</v>
      </c>
      <c r="J643" s="76">
        <v>1</v>
      </c>
      <c r="K643" s="76">
        <v>2</v>
      </c>
      <c r="L643" s="76">
        <v>2</v>
      </c>
      <c r="M643" s="76">
        <v>1</v>
      </c>
      <c r="N643" s="76">
        <v>1</v>
      </c>
      <c r="O643" s="76">
        <v>2</v>
      </c>
      <c r="P643" s="76">
        <v>2</v>
      </c>
      <c r="Q643" s="76">
        <v>2</v>
      </c>
      <c r="R643" s="76">
        <v>2</v>
      </c>
      <c r="S643" s="76">
        <v>18</v>
      </c>
    </row>
    <row r="644" spans="1:19" x14ac:dyDescent="0.25">
      <c r="A644" s="76" t="s">
        <v>11</v>
      </c>
      <c r="B644" s="76" t="s">
        <v>34</v>
      </c>
      <c r="C644" s="76">
        <v>11366</v>
      </c>
      <c r="D644" s="76" t="s">
        <v>115</v>
      </c>
      <c r="E644" s="76" t="s">
        <v>35</v>
      </c>
      <c r="F644" s="76">
        <v>119</v>
      </c>
      <c r="G644" s="76">
        <v>94</v>
      </c>
      <c r="H644" s="76">
        <v>2</v>
      </c>
      <c r="I644" s="76">
        <v>2</v>
      </c>
      <c r="J644" s="76">
        <v>1</v>
      </c>
      <c r="K644" s="76">
        <v>2</v>
      </c>
      <c r="L644" s="76">
        <v>1</v>
      </c>
      <c r="M644" s="76">
        <v>1</v>
      </c>
      <c r="N644" s="76">
        <v>1</v>
      </c>
      <c r="O644" s="76">
        <v>2</v>
      </c>
      <c r="P644" s="76">
        <v>1</v>
      </c>
      <c r="Q644" s="76">
        <v>2</v>
      </c>
      <c r="R644" s="76">
        <v>1</v>
      </c>
      <c r="S644" s="76">
        <v>16</v>
      </c>
    </row>
    <row r="645" spans="1:19" x14ac:dyDescent="0.25">
      <c r="A645" s="76" t="s">
        <v>11</v>
      </c>
      <c r="B645" s="76" t="s">
        <v>34</v>
      </c>
      <c r="C645" s="76">
        <v>11366</v>
      </c>
      <c r="D645" s="76" t="s">
        <v>115</v>
      </c>
      <c r="E645" s="76" t="s">
        <v>35</v>
      </c>
      <c r="F645" s="76">
        <v>119</v>
      </c>
      <c r="G645" s="76">
        <v>94</v>
      </c>
      <c r="H645" s="76">
        <v>2</v>
      </c>
      <c r="I645" s="76">
        <v>1</v>
      </c>
      <c r="J645" s="76">
        <v>1</v>
      </c>
      <c r="K645" s="76">
        <v>2</v>
      </c>
      <c r="L645" s="76">
        <v>1</v>
      </c>
      <c r="M645" s="76">
        <v>1</v>
      </c>
      <c r="N645" s="76">
        <v>1</v>
      </c>
      <c r="O645" s="76">
        <v>2</v>
      </c>
      <c r="P645" s="76">
        <v>2</v>
      </c>
      <c r="Q645" s="76">
        <v>2</v>
      </c>
      <c r="R645" s="76">
        <v>2</v>
      </c>
      <c r="S645" s="76">
        <v>17</v>
      </c>
    </row>
    <row r="646" spans="1:19" x14ac:dyDescent="0.25">
      <c r="A646" s="76" t="s">
        <v>11</v>
      </c>
      <c r="B646" s="76" t="s">
        <v>34</v>
      </c>
      <c r="C646" s="76">
        <v>11366</v>
      </c>
      <c r="D646" s="76" t="s">
        <v>115</v>
      </c>
      <c r="E646" s="76" t="s">
        <v>35</v>
      </c>
      <c r="F646" s="76">
        <v>119</v>
      </c>
      <c r="G646" s="76">
        <v>94</v>
      </c>
      <c r="H646" s="76">
        <v>2</v>
      </c>
      <c r="I646" s="76">
        <v>1</v>
      </c>
      <c r="J646" s="76">
        <v>1</v>
      </c>
      <c r="K646" s="76">
        <v>2</v>
      </c>
      <c r="L646" s="76">
        <v>1</v>
      </c>
      <c r="M646" s="76">
        <v>0</v>
      </c>
      <c r="N646" s="76">
        <v>0</v>
      </c>
      <c r="O646" s="76">
        <v>2</v>
      </c>
      <c r="P646" s="76">
        <v>2</v>
      </c>
      <c r="Q646" s="76">
        <v>1</v>
      </c>
      <c r="R646" s="76">
        <v>2</v>
      </c>
      <c r="S646" s="76">
        <v>14</v>
      </c>
    </row>
    <row r="647" spans="1:19" x14ac:dyDescent="0.25">
      <c r="A647" s="76" t="s">
        <v>11</v>
      </c>
      <c r="B647" s="76" t="s">
        <v>34</v>
      </c>
      <c r="C647" s="76">
        <v>11366</v>
      </c>
      <c r="D647" s="76" t="s">
        <v>115</v>
      </c>
      <c r="E647" s="76" t="s">
        <v>35</v>
      </c>
      <c r="F647" s="76">
        <v>119</v>
      </c>
      <c r="G647" s="76">
        <v>94</v>
      </c>
      <c r="H647" s="76">
        <v>2</v>
      </c>
      <c r="I647" s="76">
        <v>2</v>
      </c>
      <c r="J647" s="76">
        <v>1</v>
      </c>
      <c r="K647" s="76">
        <v>2</v>
      </c>
      <c r="L647" s="76">
        <v>2</v>
      </c>
      <c r="M647" s="76">
        <v>1</v>
      </c>
      <c r="N647" s="76">
        <v>1</v>
      </c>
      <c r="O647" s="76">
        <v>2</v>
      </c>
      <c r="P647" s="76">
        <v>1</v>
      </c>
      <c r="Q647" s="76">
        <v>2</v>
      </c>
      <c r="R647" s="76">
        <v>2</v>
      </c>
      <c r="S647" s="76">
        <v>18</v>
      </c>
    </row>
    <row r="648" spans="1:19" x14ac:dyDescent="0.25">
      <c r="A648" s="76" t="s">
        <v>11</v>
      </c>
      <c r="B648" s="76" t="s">
        <v>34</v>
      </c>
      <c r="C648" s="76">
        <v>11366</v>
      </c>
      <c r="D648" s="76" t="s">
        <v>115</v>
      </c>
      <c r="E648" s="76" t="s">
        <v>35</v>
      </c>
      <c r="F648" s="76">
        <v>119</v>
      </c>
      <c r="G648" s="76">
        <v>94</v>
      </c>
      <c r="H648" s="76">
        <v>2</v>
      </c>
      <c r="I648" s="76">
        <v>2</v>
      </c>
      <c r="J648" s="76">
        <v>1</v>
      </c>
      <c r="K648" s="76">
        <v>2</v>
      </c>
      <c r="L648" s="76">
        <v>1</v>
      </c>
      <c r="M648" s="76">
        <v>1</v>
      </c>
      <c r="N648" s="76">
        <v>0</v>
      </c>
      <c r="O648" s="76">
        <v>2</v>
      </c>
      <c r="P648" s="76">
        <v>2</v>
      </c>
      <c r="Q648" s="76">
        <v>2</v>
      </c>
      <c r="R648" s="76">
        <v>1</v>
      </c>
      <c r="S648" s="76">
        <v>16</v>
      </c>
    </row>
    <row r="649" spans="1:19" x14ac:dyDescent="0.25">
      <c r="A649" s="76" t="s">
        <v>11</v>
      </c>
      <c r="B649" s="76" t="s">
        <v>34</v>
      </c>
      <c r="C649" s="76">
        <v>11366</v>
      </c>
      <c r="D649" s="76" t="s">
        <v>115</v>
      </c>
      <c r="E649" s="76" t="s">
        <v>35</v>
      </c>
      <c r="F649" s="76">
        <v>119</v>
      </c>
      <c r="G649" s="76">
        <v>94</v>
      </c>
      <c r="H649" s="76">
        <v>2</v>
      </c>
      <c r="I649" s="76">
        <v>1</v>
      </c>
      <c r="J649" s="76">
        <v>1</v>
      </c>
      <c r="K649" s="76">
        <v>2</v>
      </c>
      <c r="L649" s="76">
        <v>2</v>
      </c>
      <c r="M649" s="76">
        <v>1</v>
      </c>
      <c r="N649" s="76">
        <v>1</v>
      </c>
      <c r="O649" s="76">
        <v>2</v>
      </c>
      <c r="P649" s="76">
        <v>2</v>
      </c>
      <c r="Q649" s="76">
        <v>2</v>
      </c>
      <c r="R649" s="76">
        <v>2</v>
      </c>
      <c r="S649" s="76">
        <v>18</v>
      </c>
    </row>
    <row r="650" spans="1:19" x14ac:dyDescent="0.25">
      <c r="A650" s="76" t="s">
        <v>11</v>
      </c>
      <c r="B650" s="76" t="s">
        <v>34</v>
      </c>
      <c r="C650" s="76">
        <v>11366</v>
      </c>
      <c r="D650" s="76" t="s">
        <v>115</v>
      </c>
      <c r="E650" s="76" t="s">
        <v>35</v>
      </c>
      <c r="F650" s="76">
        <v>119</v>
      </c>
      <c r="G650" s="76">
        <v>94</v>
      </c>
      <c r="H650" s="76">
        <v>2</v>
      </c>
      <c r="I650" s="76">
        <v>1</v>
      </c>
      <c r="J650" s="76">
        <v>1</v>
      </c>
      <c r="K650" s="76">
        <v>2</v>
      </c>
      <c r="L650" s="76">
        <v>1</v>
      </c>
      <c r="M650" s="76">
        <v>0</v>
      </c>
      <c r="N650" s="76">
        <v>1</v>
      </c>
      <c r="O650" s="76">
        <v>2</v>
      </c>
      <c r="P650" s="76">
        <v>1</v>
      </c>
      <c r="Q650" s="76">
        <v>2</v>
      </c>
      <c r="R650" s="76">
        <v>1</v>
      </c>
      <c r="S650" s="76">
        <v>14</v>
      </c>
    </row>
    <row r="651" spans="1:19" x14ac:dyDescent="0.25">
      <c r="A651" s="76" t="s">
        <v>11</v>
      </c>
      <c r="B651" s="76" t="s">
        <v>34</v>
      </c>
      <c r="C651" s="76">
        <v>11366</v>
      </c>
      <c r="D651" s="76" t="s">
        <v>115</v>
      </c>
      <c r="E651" s="76" t="s">
        <v>35</v>
      </c>
      <c r="F651" s="76">
        <v>119</v>
      </c>
      <c r="G651" s="76">
        <v>94</v>
      </c>
      <c r="H651" s="76">
        <v>2</v>
      </c>
      <c r="I651" s="76">
        <v>2</v>
      </c>
      <c r="J651" s="76">
        <v>1</v>
      </c>
      <c r="K651" s="76">
        <v>2</v>
      </c>
      <c r="L651" s="76">
        <v>1</v>
      </c>
      <c r="M651" s="76">
        <v>1</v>
      </c>
      <c r="N651" s="76">
        <v>1</v>
      </c>
      <c r="O651" s="76">
        <v>2</v>
      </c>
      <c r="P651" s="76">
        <v>2</v>
      </c>
      <c r="Q651" s="76">
        <v>2</v>
      </c>
      <c r="R651" s="76">
        <v>1</v>
      </c>
      <c r="S651" s="76">
        <v>17</v>
      </c>
    </row>
    <row r="652" spans="1:19" x14ac:dyDescent="0.25">
      <c r="A652" s="76" t="s">
        <v>11</v>
      </c>
      <c r="B652" s="76" t="s">
        <v>34</v>
      </c>
      <c r="C652" s="76">
        <v>11366</v>
      </c>
      <c r="D652" s="76" t="s">
        <v>115</v>
      </c>
      <c r="E652" s="76" t="s">
        <v>35</v>
      </c>
      <c r="F652" s="76">
        <v>119</v>
      </c>
      <c r="G652" s="76">
        <v>94</v>
      </c>
      <c r="H652" s="76">
        <v>2</v>
      </c>
      <c r="I652" s="76">
        <v>1</v>
      </c>
      <c r="J652" s="76">
        <v>1</v>
      </c>
      <c r="K652" s="76">
        <v>1</v>
      </c>
      <c r="L652" s="76">
        <v>2</v>
      </c>
      <c r="M652" s="76">
        <v>1</v>
      </c>
      <c r="N652" s="76">
        <v>1</v>
      </c>
      <c r="O652" s="76">
        <v>2</v>
      </c>
      <c r="P652" s="76">
        <v>1</v>
      </c>
      <c r="Q652" s="76">
        <v>2</v>
      </c>
      <c r="R652" s="76">
        <v>1</v>
      </c>
      <c r="S652" s="76">
        <v>15</v>
      </c>
    </row>
    <row r="653" spans="1:19" x14ac:dyDescent="0.25">
      <c r="A653" s="76" t="s">
        <v>11</v>
      </c>
      <c r="B653" s="76" t="s">
        <v>34</v>
      </c>
      <c r="C653" s="76">
        <v>11366</v>
      </c>
      <c r="D653" s="76" t="s">
        <v>115</v>
      </c>
      <c r="E653" s="76" t="s">
        <v>35</v>
      </c>
      <c r="F653" s="76">
        <v>119</v>
      </c>
      <c r="G653" s="76">
        <v>94</v>
      </c>
      <c r="H653" s="76">
        <v>2</v>
      </c>
      <c r="I653" s="76">
        <v>2</v>
      </c>
      <c r="J653" s="76">
        <v>1</v>
      </c>
      <c r="K653" s="76">
        <v>2</v>
      </c>
      <c r="L653" s="76">
        <v>2</v>
      </c>
      <c r="M653" s="76">
        <v>1</v>
      </c>
      <c r="N653" s="76">
        <v>1</v>
      </c>
      <c r="O653" s="76">
        <v>2</v>
      </c>
      <c r="P653" s="76">
        <v>1</v>
      </c>
      <c r="Q653" s="76">
        <v>2</v>
      </c>
      <c r="R653" s="76">
        <v>2</v>
      </c>
      <c r="S653" s="76">
        <v>18</v>
      </c>
    </row>
    <row r="654" spans="1:19" x14ac:dyDescent="0.25">
      <c r="A654" s="76" t="s">
        <v>11</v>
      </c>
      <c r="B654" s="76" t="s">
        <v>34</v>
      </c>
      <c r="C654" s="76">
        <v>11366</v>
      </c>
      <c r="D654" s="76" t="s">
        <v>115</v>
      </c>
      <c r="E654" s="76" t="s">
        <v>35</v>
      </c>
      <c r="F654" s="76">
        <v>119</v>
      </c>
      <c r="G654" s="76">
        <v>94</v>
      </c>
      <c r="H654" s="76">
        <v>2</v>
      </c>
      <c r="I654" s="76">
        <v>1</v>
      </c>
      <c r="J654" s="76">
        <v>0</v>
      </c>
      <c r="K654" s="76">
        <v>2</v>
      </c>
      <c r="L654" s="76">
        <v>0</v>
      </c>
      <c r="M654" s="76">
        <v>0</v>
      </c>
      <c r="N654" s="76">
        <v>0</v>
      </c>
      <c r="O654" s="76">
        <v>2</v>
      </c>
      <c r="P654" s="76">
        <v>2</v>
      </c>
      <c r="Q654" s="76">
        <v>2</v>
      </c>
      <c r="R654" s="76">
        <v>1</v>
      </c>
      <c r="S654" s="76">
        <v>12</v>
      </c>
    </row>
    <row r="655" spans="1:19" x14ac:dyDescent="0.25">
      <c r="A655" s="76" t="s">
        <v>11</v>
      </c>
      <c r="B655" s="76" t="s">
        <v>34</v>
      </c>
      <c r="C655" s="76">
        <v>11366</v>
      </c>
      <c r="D655" s="76" t="s">
        <v>115</v>
      </c>
      <c r="E655" s="76" t="s">
        <v>35</v>
      </c>
      <c r="F655" s="76">
        <v>119</v>
      </c>
      <c r="G655" s="76">
        <v>94</v>
      </c>
      <c r="H655" s="76">
        <v>2</v>
      </c>
      <c r="I655" s="76">
        <v>1</v>
      </c>
      <c r="J655" s="76">
        <v>1</v>
      </c>
      <c r="K655" s="76">
        <v>2</v>
      </c>
      <c r="L655" s="76">
        <v>2</v>
      </c>
      <c r="M655" s="76">
        <v>1</v>
      </c>
      <c r="N655" s="76">
        <v>1</v>
      </c>
      <c r="O655" s="76">
        <v>2</v>
      </c>
      <c r="P655" s="76">
        <v>2</v>
      </c>
      <c r="Q655" s="76">
        <v>2</v>
      </c>
      <c r="R655" s="76">
        <v>2</v>
      </c>
      <c r="S655" s="76">
        <v>18</v>
      </c>
    </row>
    <row r="656" spans="1:19" x14ac:dyDescent="0.25">
      <c r="A656" s="76" t="s">
        <v>11</v>
      </c>
      <c r="B656" s="76" t="s">
        <v>36</v>
      </c>
      <c r="C656" s="76">
        <v>11370</v>
      </c>
      <c r="D656" s="76" t="s">
        <v>113</v>
      </c>
      <c r="E656" s="76" t="s">
        <v>15</v>
      </c>
      <c r="F656" s="76">
        <v>38</v>
      </c>
      <c r="G656" s="76">
        <v>29</v>
      </c>
      <c r="H656" s="76">
        <v>0</v>
      </c>
      <c r="I656" s="76">
        <v>0</v>
      </c>
      <c r="J656" s="76">
        <v>1</v>
      </c>
      <c r="K656" s="76">
        <v>2</v>
      </c>
      <c r="L656" s="76">
        <v>1</v>
      </c>
      <c r="M656" s="76">
        <v>0</v>
      </c>
      <c r="N656" s="76">
        <v>1</v>
      </c>
      <c r="O656" s="76">
        <v>1</v>
      </c>
      <c r="P656" s="76">
        <v>1</v>
      </c>
      <c r="Q656" s="76">
        <v>1</v>
      </c>
      <c r="R656" s="76">
        <v>2</v>
      </c>
      <c r="S656" s="76">
        <v>10</v>
      </c>
    </row>
    <row r="657" spans="1:19" x14ac:dyDescent="0.25">
      <c r="A657" s="76" t="s">
        <v>11</v>
      </c>
      <c r="B657" s="76" t="s">
        <v>36</v>
      </c>
      <c r="C657" s="76">
        <v>11370</v>
      </c>
      <c r="D657" s="76" t="s">
        <v>113</v>
      </c>
      <c r="E657" s="76" t="s">
        <v>15</v>
      </c>
      <c r="F657" s="76">
        <v>38</v>
      </c>
      <c r="G657" s="76">
        <v>29</v>
      </c>
      <c r="H657" s="76">
        <v>0</v>
      </c>
      <c r="I657" s="76">
        <v>0</v>
      </c>
      <c r="J657" s="76">
        <v>1</v>
      </c>
      <c r="K657" s="76">
        <v>2</v>
      </c>
      <c r="L657" s="76">
        <v>0</v>
      </c>
      <c r="M657" s="76">
        <v>0</v>
      </c>
      <c r="N657" s="76">
        <v>0</v>
      </c>
      <c r="O657" s="76">
        <v>1</v>
      </c>
      <c r="P657" s="76">
        <v>0</v>
      </c>
      <c r="Q657" s="76">
        <v>0</v>
      </c>
      <c r="R657" s="76">
        <v>0</v>
      </c>
      <c r="S657" s="76">
        <v>4</v>
      </c>
    </row>
    <row r="658" spans="1:19" x14ac:dyDescent="0.25">
      <c r="A658" s="76" t="s">
        <v>11</v>
      </c>
      <c r="B658" s="76" t="s">
        <v>36</v>
      </c>
      <c r="C658" s="76">
        <v>11370</v>
      </c>
      <c r="D658" s="76" t="s">
        <v>113</v>
      </c>
      <c r="E658" s="76" t="s">
        <v>15</v>
      </c>
      <c r="F658" s="76">
        <v>38</v>
      </c>
      <c r="G658" s="76">
        <v>29</v>
      </c>
      <c r="H658" s="76">
        <v>0</v>
      </c>
      <c r="I658" s="76">
        <v>0</v>
      </c>
      <c r="J658" s="76">
        <v>0</v>
      </c>
      <c r="K658" s="76">
        <v>0</v>
      </c>
      <c r="L658" s="76">
        <v>0</v>
      </c>
      <c r="M658" s="76">
        <v>0</v>
      </c>
      <c r="N658" s="76">
        <v>0</v>
      </c>
      <c r="O658" s="76">
        <v>1</v>
      </c>
      <c r="P658" s="76">
        <v>1</v>
      </c>
      <c r="Q658" s="76">
        <v>0</v>
      </c>
      <c r="R658" s="76">
        <v>0</v>
      </c>
      <c r="S658" s="76">
        <v>2</v>
      </c>
    </row>
    <row r="659" spans="1:19" x14ac:dyDescent="0.25">
      <c r="A659" s="76" t="s">
        <v>11</v>
      </c>
      <c r="B659" s="76" t="s">
        <v>36</v>
      </c>
      <c r="C659" s="76">
        <v>11370</v>
      </c>
      <c r="D659" s="76" t="s">
        <v>113</v>
      </c>
      <c r="E659" s="76" t="s">
        <v>15</v>
      </c>
      <c r="F659" s="76">
        <v>38</v>
      </c>
      <c r="G659" s="76">
        <v>29</v>
      </c>
      <c r="H659" s="76">
        <v>1</v>
      </c>
      <c r="I659" s="76">
        <v>1</v>
      </c>
      <c r="J659" s="76">
        <v>0</v>
      </c>
      <c r="K659" s="76">
        <v>2</v>
      </c>
      <c r="L659" s="76">
        <v>2</v>
      </c>
      <c r="M659" s="76">
        <v>1</v>
      </c>
      <c r="N659" s="76">
        <v>1</v>
      </c>
      <c r="O659" s="76">
        <v>1</v>
      </c>
      <c r="P659" s="76">
        <v>1</v>
      </c>
      <c r="Q659" s="76">
        <v>1</v>
      </c>
      <c r="R659" s="76">
        <v>2</v>
      </c>
      <c r="S659" s="76">
        <v>13</v>
      </c>
    </row>
    <row r="660" spans="1:19" x14ac:dyDescent="0.25">
      <c r="A660" s="76" t="s">
        <v>11</v>
      </c>
      <c r="B660" s="76" t="s">
        <v>36</v>
      </c>
      <c r="C660" s="76">
        <v>11370</v>
      </c>
      <c r="D660" s="76" t="s">
        <v>113</v>
      </c>
      <c r="E660" s="76" t="s">
        <v>15</v>
      </c>
      <c r="F660" s="76">
        <v>38</v>
      </c>
      <c r="G660" s="76">
        <v>29</v>
      </c>
      <c r="H660" s="76">
        <v>0</v>
      </c>
      <c r="I660" s="76">
        <v>0</v>
      </c>
      <c r="J660" s="76">
        <v>0</v>
      </c>
      <c r="K660" s="76">
        <v>2</v>
      </c>
      <c r="L660" s="76">
        <v>2</v>
      </c>
      <c r="M660" s="76">
        <v>1</v>
      </c>
      <c r="N660" s="76">
        <v>1</v>
      </c>
      <c r="O660" s="76">
        <v>1</v>
      </c>
      <c r="P660" s="76">
        <v>1</v>
      </c>
      <c r="Q660" s="76">
        <v>1</v>
      </c>
      <c r="R660" s="76">
        <v>2</v>
      </c>
      <c r="S660" s="76">
        <v>11</v>
      </c>
    </row>
    <row r="661" spans="1:19" x14ac:dyDescent="0.25">
      <c r="A661" s="76" t="s">
        <v>11</v>
      </c>
      <c r="B661" s="76" t="s">
        <v>36</v>
      </c>
      <c r="C661" s="76">
        <v>11370</v>
      </c>
      <c r="D661" s="76" t="s">
        <v>113</v>
      </c>
      <c r="E661" s="76" t="s">
        <v>15</v>
      </c>
      <c r="F661" s="76">
        <v>38</v>
      </c>
      <c r="G661" s="76">
        <v>29</v>
      </c>
      <c r="H661" s="76">
        <v>1</v>
      </c>
      <c r="I661" s="76">
        <v>2</v>
      </c>
      <c r="J661" s="76">
        <v>1</v>
      </c>
      <c r="K661" s="76">
        <v>2</v>
      </c>
      <c r="L661" s="76">
        <v>2</v>
      </c>
      <c r="M661" s="76">
        <v>1</v>
      </c>
      <c r="N661" s="76">
        <v>1</v>
      </c>
      <c r="O661" s="76">
        <v>1</v>
      </c>
      <c r="P661" s="76">
        <v>2</v>
      </c>
      <c r="Q661" s="76">
        <v>0</v>
      </c>
      <c r="R661" s="76">
        <v>1</v>
      </c>
      <c r="S661" s="76">
        <v>14</v>
      </c>
    </row>
    <row r="662" spans="1:19" x14ac:dyDescent="0.25">
      <c r="A662" s="76" t="s">
        <v>11</v>
      </c>
      <c r="B662" s="76" t="s">
        <v>36</v>
      </c>
      <c r="C662" s="76">
        <v>11370</v>
      </c>
      <c r="D662" s="76" t="s">
        <v>113</v>
      </c>
      <c r="E662" s="76" t="s">
        <v>15</v>
      </c>
      <c r="F662" s="76">
        <v>38</v>
      </c>
      <c r="G662" s="76">
        <v>29</v>
      </c>
      <c r="H662" s="76">
        <v>0</v>
      </c>
      <c r="I662" s="76">
        <v>1</v>
      </c>
      <c r="J662" s="76">
        <v>1</v>
      </c>
      <c r="K662" s="76">
        <v>1</v>
      </c>
      <c r="L662" s="76">
        <v>1</v>
      </c>
      <c r="M662" s="76">
        <v>1</v>
      </c>
      <c r="N662" s="76">
        <v>1</v>
      </c>
      <c r="O662" s="76">
        <v>0</v>
      </c>
      <c r="P662" s="76">
        <v>1</v>
      </c>
      <c r="Q662" s="76">
        <v>0</v>
      </c>
      <c r="R662" s="76">
        <v>2</v>
      </c>
      <c r="S662" s="76">
        <v>9</v>
      </c>
    </row>
    <row r="663" spans="1:19" x14ac:dyDescent="0.25">
      <c r="A663" s="76" t="s">
        <v>11</v>
      </c>
      <c r="B663" s="76" t="s">
        <v>36</v>
      </c>
      <c r="C663" s="76">
        <v>11370</v>
      </c>
      <c r="D663" s="76" t="s">
        <v>113</v>
      </c>
      <c r="E663" s="76" t="s">
        <v>15</v>
      </c>
      <c r="F663" s="76">
        <v>38</v>
      </c>
      <c r="G663" s="76">
        <v>29</v>
      </c>
      <c r="H663" s="76">
        <v>0</v>
      </c>
      <c r="I663" s="76">
        <v>0</v>
      </c>
      <c r="J663" s="76">
        <v>0</v>
      </c>
      <c r="K663" s="76">
        <v>1</v>
      </c>
      <c r="L663" s="76">
        <v>0</v>
      </c>
      <c r="M663" s="76">
        <v>0</v>
      </c>
      <c r="N663" s="76">
        <v>0</v>
      </c>
      <c r="O663" s="76">
        <v>0</v>
      </c>
      <c r="P663" s="76">
        <v>0</v>
      </c>
      <c r="Q663" s="76">
        <v>0</v>
      </c>
      <c r="R663" s="76">
        <v>0</v>
      </c>
      <c r="S663" s="76">
        <v>1</v>
      </c>
    </row>
    <row r="664" spans="1:19" x14ac:dyDescent="0.25">
      <c r="A664" s="76" t="s">
        <v>11</v>
      </c>
      <c r="B664" s="76" t="s">
        <v>36</v>
      </c>
      <c r="C664" s="76">
        <v>11370</v>
      </c>
      <c r="D664" s="76" t="s">
        <v>113</v>
      </c>
      <c r="E664" s="76" t="s">
        <v>15</v>
      </c>
      <c r="F664" s="76">
        <v>38</v>
      </c>
      <c r="G664" s="76">
        <v>29</v>
      </c>
      <c r="H664" s="76">
        <v>0</v>
      </c>
      <c r="I664" s="76">
        <v>0</v>
      </c>
      <c r="J664" s="76">
        <v>1</v>
      </c>
      <c r="K664" s="76">
        <v>0</v>
      </c>
      <c r="L664" s="76">
        <v>0</v>
      </c>
      <c r="M664" s="76">
        <v>0</v>
      </c>
      <c r="N664" s="76">
        <v>0</v>
      </c>
      <c r="O664" s="76">
        <v>0</v>
      </c>
      <c r="P664" s="76">
        <v>0</v>
      </c>
      <c r="Q664" s="76">
        <v>0</v>
      </c>
      <c r="R664" s="76">
        <v>0</v>
      </c>
      <c r="S664" s="76">
        <v>1</v>
      </c>
    </row>
    <row r="665" spans="1:19" x14ac:dyDescent="0.25">
      <c r="A665" s="76" t="s">
        <v>11</v>
      </c>
      <c r="B665" s="76" t="s">
        <v>36</v>
      </c>
      <c r="C665" s="76">
        <v>11370</v>
      </c>
      <c r="D665" s="76" t="s">
        <v>113</v>
      </c>
      <c r="E665" s="76" t="s">
        <v>16</v>
      </c>
      <c r="F665" s="76">
        <v>38</v>
      </c>
      <c r="G665" s="76">
        <v>29</v>
      </c>
      <c r="H665" s="76">
        <v>0</v>
      </c>
      <c r="I665" s="76">
        <v>0</v>
      </c>
      <c r="J665" s="76">
        <v>0</v>
      </c>
      <c r="K665" s="76">
        <v>1</v>
      </c>
      <c r="L665" s="76">
        <v>0</v>
      </c>
      <c r="M665" s="76">
        <v>1</v>
      </c>
      <c r="N665" s="76">
        <v>1</v>
      </c>
      <c r="O665" s="76">
        <v>0</v>
      </c>
      <c r="P665" s="76">
        <v>0</v>
      </c>
      <c r="Q665" s="76">
        <v>0</v>
      </c>
      <c r="R665" s="76">
        <v>1</v>
      </c>
      <c r="S665" s="76">
        <v>4</v>
      </c>
    </row>
    <row r="666" spans="1:19" x14ac:dyDescent="0.25">
      <c r="A666" s="76" t="s">
        <v>11</v>
      </c>
      <c r="B666" s="76" t="s">
        <v>36</v>
      </c>
      <c r="C666" s="76">
        <v>11370</v>
      </c>
      <c r="D666" s="76" t="s">
        <v>113</v>
      </c>
      <c r="E666" s="76" t="s">
        <v>16</v>
      </c>
      <c r="F666" s="76">
        <v>38</v>
      </c>
      <c r="G666" s="76">
        <v>29</v>
      </c>
      <c r="H666" s="76">
        <v>0</v>
      </c>
      <c r="I666" s="76">
        <v>1</v>
      </c>
      <c r="J666" s="76">
        <v>0</v>
      </c>
      <c r="K666" s="76">
        <v>0</v>
      </c>
      <c r="L666" s="76">
        <v>0</v>
      </c>
      <c r="M666" s="76">
        <v>0</v>
      </c>
      <c r="N666" s="76">
        <v>0</v>
      </c>
      <c r="O666" s="76">
        <v>0</v>
      </c>
      <c r="P666" s="76">
        <v>0</v>
      </c>
      <c r="Q666" s="76">
        <v>0</v>
      </c>
      <c r="R666" s="76">
        <v>0</v>
      </c>
      <c r="S666" s="76">
        <v>1</v>
      </c>
    </row>
    <row r="667" spans="1:19" x14ac:dyDescent="0.25">
      <c r="A667" s="76" t="s">
        <v>11</v>
      </c>
      <c r="B667" s="76" t="s">
        <v>36</v>
      </c>
      <c r="C667" s="76">
        <v>11370</v>
      </c>
      <c r="D667" s="76" t="s">
        <v>113</v>
      </c>
      <c r="E667" s="76" t="s">
        <v>16</v>
      </c>
      <c r="F667" s="76">
        <v>38</v>
      </c>
      <c r="G667" s="76">
        <v>29</v>
      </c>
      <c r="H667" s="76">
        <v>1</v>
      </c>
      <c r="I667" s="76">
        <v>0</v>
      </c>
      <c r="J667" s="76">
        <v>0</v>
      </c>
      <c r="K667" s="76">
        <v>2</v>
      </c>
      <c r="L667" s="76">
        <v>0</v>
      </c>
      <c r="M667" s="76">
        <v>0</v>
      </c>
      <c r="N667" s="76">
        <v>1</v>
      </c>
      <c r="O667" s="76">
        <v>2</v>
      </c>
      <c r="P667" s="76">
        <v>1</v>
      </c>
      <c r="Q667" s="76">
        <v>1</v>
      </c>
      <c r="R667" s="76">
        <v>1</v>
      </c>
      <c r="S667" s="76">
        <v>9</v>
      </c>
    </row>
    <row r="668" spans="1:19" x14ac:dyDescent="0.25">
      <c r="A668" s="76" t="s">
        <v>11</v>
      </c>
      <c r="B668" s="76" t="s">
        <v>36</v>
      </c>
      <c r="C668" s="76">
        <v>11370</v>
      </c>
      <c r="D668" s="76" t="s">
        <v>113</v>
      </c>
      <c r="E668" s="76" t="s">
        <v>16</v>
      </c>
      <c r="F668" s="76">
        <v>38</v>
      </c>
      <c r="G668" s="76">
        <v>29</v>
      </c>
      <c r="H668" s="76">
        <v>1</v>
      </c>
      <c r="I668" s="76">
        <v>1</v>
      </c>
      <c r="J668" s="76">
        <v>0</v>
      </c>
      <c r="K668" s="76">
        <v>2</v>
      </c>
      <c r="L668" s="76">
        <v>0</v>
      </c>
      <c r="M668" s="76">
        <v>0</v>
      </c>
      <c r="N668" s="76">
        <v>1</v>
      </c>
      <c r="O668" s="76">
        <v>2</v>
      </c>
      <c r="P668" s="76">
        <v>1</v>
      </c>
      <c r="Q668" s="76">
        <v>0</v>
      </c>
      <c r="R668" s="76">
        <v>1</v>
      </c>
      <c r="S668" s="76">
        <v>9</v>
      </c>
    </row>
    <row r="669" spans="1:19" x14ac:dyDescent="0.25">
      <c r="A669" s="76" t="s">
        <v>11</v>
      </c>
      <c r="B669" s="76" t="s">
        <v>36</v>
      </c>
      <c r="C669" s="76">
        <v>11370</v>
      </c>
      <c r="D669" s="76" t="s">
        <v>113</v>
      </c>
      <c r="E669" s="76" t="s">
        <v>16</v>
      </c>
      <c r="F669" s="76">
        <v>38</v>
      </c>
      <c r="G669" s="76">
        <v>29</v>
      </c>
      <c r="H669" s="76">
        <v>0</v>
      </c>
      <c r="I669" s="76">
        <v>0</v>
      </c>
      <c r="J669" s="76">
        <v>0</v>
      </c>
      <c r="K669" s="76">
        <v>1</v>
      </c>
      <c r="L669" s="76">
        <v>1</v>
      </c>
      <c r="M669" s="76">
        <v>1</v>
      </c>
      <c r="N669" s="76">
        <v>1</v>
      </c>
      <c r="O669" s="76">
        <v>0</v>
      </c>
      <c r="P669" s="76">
        <v>1</v>
      </c>
      <c r="Q669" s="76">
        <v>0</v>
      </c>
      <c r="R669" s="76">
        <v>1</v>
      </c>
      <c r="S669" s="76">
        <v>6</v>
      </c>
    </row>
    <row r="670" spans="1:19" x14ac:dyDescent="0.25">
      <c r="A670" s="76" t="s">
        <v>11</v>
      </c>
      <c r="B670" s="76" t="s">
        <v>36</v>
      </c>
      <c r="C670" s="76">
        <v>11370</v>
      </c>
      <c r="D670" s="76" t="s">
        <v>113</v>
      </c>
      <c r="E670" s="76" t="s">
        <v>16</v>
      </c>
      <c r="F670" s="76">
        <v>38</v>
      </c>
      <c r="G670" s="76">
        <v>29</v>
      </c>
      <c r="H670" s="76">
        <v>0</v>
      </c>
      <c r="I670" s="76">
        <v>0</v>
      </c>
      <c r="J670" s="76">
        <v>0</v>
      </c>
      <c r="K670" s="76">
        <v>0</v>
      </c>
      <c r="L670" s="76">
        <v>0</v>
      </c>
      <c r="M670" s="76">
        <v>0</v>
      </c>
      <c r="N670" s="76">
        <v>1</v>
      </c>
      <c r="O670" s="76">
        <v>0</v>
      </c>
      <c r="P670" s="76">
        <v>0</v>
      </c>
      <c r="Q670" s="76">
        <v>0</v>
      </c>
      <c r="R670" s="76">
        <v>1</v>
      </c>
      <c r="S670" s="76">
        <v>2</v>
      </c>
    </row>
    <row r="671" spans="1:19" x14ac:dyDescent="0.25">
      <c r="A671" s="76" t="s">
        <v>11</v>
      </c>
      <c r="B671" s="76" t="s">
        <v>36</v>
      </c>
      <c r="C671" s="76">
        <v>11370</v>
      </c>
      <c r="D671" s="76" t="s">
        <v>113</v>
      </c>
      <c r="E671" s="76" t="s">
        <v>16</v>
      </c>
      <c r="F671" s="76">
        <v>38</v>
      </c>
      <c r="G671" s="76">
        <v>29</v>
      </c>
      <c r="H671" s="76">
        <v>0</v>
      </c>
      <c r="I671" s="76">
        <v>1</v>
      </c>
      <c r="J671" s="76">
        <v>0</v>
      </c>
      <c r="K671" s="76">
        <v>1</v>
      </c>
      <c r="L671" s="76">
        <v>0</v>
      </c>
      <c r="M671" s="76">
        <v>1</v>
      </c>
      <c r="N671" s="76">
        <v>0</v>
      </c>
      <c r="O671" s="76">
        <v>0</v>
      </c>
      <c r="P671" s="76">
        <v>0</v>
      </c>
      <c r="Q671" s="76">
        <v>0</v>
      </c>
      <c r="R671" s="76">
        <v>1</v>
      </c>
      <c r="S671" s="76">
        <v>4</v>
      </c>
    </row>
    <row r="672" spans="1:19" x14ac:dyDescent="0.25">
      <c r="A672" s="76" t="s">
        <v>11</v>
      </c>
      <c r="B672" s="76" t="s">
        <v>36</v>
      </c>
      <c r="C672" s="76">
        <v>11370</v>
      </c>
      <c r="D672" s="76" t="s">
        <v>113</v>
      </c>
      <c r="E672" s="76" t="s">
        <v>16</v>
      </c>
      <c r="F672" s="76">
        <v>38</v>
      </c>
      <c r="G672" s="76">
        <v>29</v>
      </c>
      <c r="H672" s="76">
        <v>1</v>
      </c>
      <c r="I672" s="76">
        <v>0</v>
      </c>
      <c r="J672" s="76">
        <v>1</v>
      </c>
      <c r="K672" s="76">
        <v>1</v>
      </c>
      <c r="L672" s="76">
        <v>1</v>
      </c>
      <c r="M672" s="76">
        <v>1</v>
      </c>
      <c r="N672" s="76">
        <v>1</v>
      </c>
      <c r="O672" s="76">
        <v>1</v>
      </c>
      <c r="P672" s="76">
        <v>0</v>
      </c>
      <c r="Q672" s="76">
        <v>0</v>
      </c>
      <c r="R672" s="76">
        <v>0</v>
      </c>
      <c r="S672" s="76">
        <v>7</v>
      </c>
    </row>
    <row r="673" spans="1:19" x14ac:dyDescent="0.25">
      <c r="A673" s="76" t="s">
        <v>11</v>
      </c>
      <c r="B673" s="76" t="s">
        <v>36</v>
      </c>
      <c r="C673" s="76">
        <v>11370</v>
      </c>
      <c r="D673" s="76" t="s">
        <v>113</v>
      </c>
      <c r="E673" s="76" t="s">
        <v>16</v>
      </c>
      <c r="F673" s="76">
        <v>38</v>
      </c>
      <c r="G673" s="76">
        <v>29</v>
      </c>
      <c r="H673" s="76">
        <v>0</v>
      </c>
      <c r="I673" s="76">
        <v>1</v>
      </c>
      <c r="J673" s="76">
        <v>0</v>
      </c>
      <c r="K673" s="76">
        <v>1</v>
      </c>
      <c r="L673" s="76">
        <v>0</v>
      </c>
      <c r="M673" s="76">
        <v>1</v>
      </c>
      <c r="N673" s="76">
        <v>1</v>
      </c>
      <c r="O673" s="76">
        <v>1</v>
      </c>
      <c r="P673" s="76">
        <v>2</v>
      </c>
      <c r="Q673" s="76">
        <v>0</v>
      </c>
      <c r="R673" s="76">
        <v>2</v>
      </c>
      <c r="S673" s="76">
        <v>9</v>
      </c>
    </row>
    <row r="674" spans="1:19" x14ac:dyDescent="0.25">
      <c r="A674" s="76" t="s">
        <v>11</v>
      </c>
      <c r="B674" s="76" t="s">
        <v>36</v>
      </c>
      <c r="C674" s="76">
        <v>11370</v>
      </c>
      <c r="D674" s="76" t="s">
        <v>113</v>
      </c>
      <c r="E674" s="76" t="s">
        <v>16</v>
      </c>
      <c r="F674" s="76">
        <v>38</v>
      </c>
      <c r="G674" s="76">
        <v>29</v>
      </c>
      <c r="H674" s="76">
        <v>0</v>
      </c>
      <c r="I674" s="76">
        <v>0</v>
      </c>
      <c r="J674" s="76">
        <v>0</v>
      </c>
      <c r="K674" s="76">
        <v>0</v>
      </c>
      <c r="L674" s="76">
        <v>0</v>
      </c>
      <c r="M674" s="76">
        <v>0</v>
      </c>
      <c r="N674" s="76">
        <v>1</v>
      </c>
      <c r="O674" s="76">
        <v>1</v>
      </c>
      <c r="P674" s="76">
        <v>0</v>
      </c>
      <c r="Q674" s="76">
        <v>0</v>
      </c>
      <c r="R674" s="76">
        <v>1</v>
      </c>
      <c r="S674" s="76">
        <v>3</v>
      </c>
    </row>
    <row r="675" spans="1:19" x14ac:dyDescent="0.25">
      <c r="A675" s="76" t="s">
        <v>11</v>
      </c>
      <c r="B675" s="76" t="s">
        <v>36</v>
      </c>
      <c r="C675" s="76">
        <v>11370</v>
      </c>
      <c r="D675" s="76" t="s">
        <v>113</v>
      </c>
      <c r="E675" s="76" t="s">
        <v>28</v>
      </c>
      <c r="F675" s="76">
        <v>38</v>
      </c>
      <c r="G675" s="76">
        <v>29</v>
      </c>
      <c r="H675" s="76">
        <v>0</v>
      </c>
      <c r="I675" s="76">
        <v>1</v>
      </c>
      <c r="J675" s="76">
        <v>1</v>
      </c>
      <c r="K675" s="76">
        <v>2</v>
      </c>
      <c r="L675" s="76">
        <v>2</v>
      </c>
      <c r="M675" s="76">
        <v>1</v>
      </c>
      <c r="N675" s="76">
        <v>1</v>
      </c>
      <c r="O675" s="76">
        <v>1</v>
      </c>
      <c r="P675" s="76">
        <v>1</v>
      </c>
      <c r="Q675" s="76">
        <v>0</v>
      </c>
      <c r="R675" s="76">
        <v>2</v>
      </c>
      <c r="S675" s="76">
        <v>12</v>
      </c>
    </row>
    <row r="676" spans="1:19" x14ac:dyDescent="0.25">
      <c r="A676" s="76" t="s">
        <v>11</v>
      </c>
      <c r="B676" s="76" t="s">
        <v>36</v>
      </c>
      <c r="C676" s="76">
        <v>11370</v>
      </c>
      <c r="D676" s="76" t="s">
        <v>113</v>
      </c>
      <c r="E676" s="76" t="s">
        <v>28</v>
      </c>
      <c r="F676" s="76">
        <v>38</v>
      </c>
      <c r="G676" s="76">
        <v>29</v>
      </c>
      <c r="H676" s="76">
        <v>0</v>
      </c>
      <c r="I676" s="76">
        <v>1</v>
      </c>
      <c r="J676" s="76">
        <v>1</v>
      </c>
      <c r="K676" s="76">
        <v>2</v>
      </c>
      <c r="L676" s="76">
        <v>2</v>
      </c>
      <c r="M676" s="76">
        <v>0</v>
      </c>
      <c r="N676" s="76">
        <v>1</v>
      </c>
      <c r="O676" s="76">
        <v>1</v>
      </c>
      <c r="P676" s="76">
        <v>2</v>
      </c>
      <c r="Q676" s="76">
        <v>0</v>
      </c>
      <c r="R676" s="76">
        <v>2</v>
      </c>
      <c r="S676" s="76">
        <v>12</v>
      </c>
    </row>
    <row r="677" spans="1:19" x14ac:dyDescent="0.25">
      <c r="A677" s="76" t="s">
        <v>11</v>
      </c>
      <c r="B677" s="76" t="s">
        <v>36</v>
      </c>
      <c r="C677" s="76">
        <v>11370</v>
      </c>
      <c r="D677" s="76" t="s">
        <v>113</v>
      </c>
      <c r="E677" s="76" t="s">
        <v>28</v>
      </c>
      <c r="F677" s="76">
        <v>38</v>
      </c>
      <c r="G677" s="76">
        <v>29</v>
      </c>
      <c r="H677" s="76">
        <v>0</v>
      </c>
      <c r="I677" s="76">
        <v>1</v>
      </c>
      <c r="J677" s="76">
        <v>1</v>
      </c>
      <c r="K677" s="76">
        <v>1</v>
      </c>
      <c r="L677" s="76">
        <v>1</v>
      </c>
      <c r="M677" s="76">
        <v>0</v>
      </c>
      <c r="N677" s="76">
        <v>1</v>
      </c>
      <c r="O677" s="76">
        <v>1</v>
      </c>
      <c r="P677" s="76">
        <v>0</v>
      </c>
      <c r="Q677" s="76">
        <v>1</v>
      </c>
      <c r="R677" s="76">
        <v>2</v>
      </c>
      <c r="S677" s="76">
        <v>9</v>
      </c>
    </row>
    <row r="678" spans="1:19" x14ac:dyDescent="0.25">
      <c r="A678" s="76" t="s">
        <v>11</v>
      </c>
      <c r="B678" s="76" t="s">
        <v>36</v>
      </c>
      <c r="C678" s="76">
        <v>11370</v>
      </c>
      <c r="D678" s="76" t="s">
        <v>113</v>
      </c>
      <c r="E678" s="76" t="s">
        <v>28</v>
      </c>
      <c r="F678" s="76">
        <v>38</v>
      </c>
      <c r="G678" s="76">
        <v>29</v>
      </c>
      <c r="H678" s="76">
        <v>0</v>
      </c>
      <c r="I678" s="76">
        <v>1</v>
      </c>
      <c r="J678" s="76">
        <v>1</v>
      </c>
      <c r="K678" s="76">
        <v>2</v>
      </c>
      <c r="L678" s="76">
        <v>1</v>
      </c>
      <c r="M678" s="76">
        <v>0</v>
      </c>
      <c r="N678" s="76">
        <v>1</v>
      </c>
      <c r="O678" s="76">
        <v>2</v>
      </c>
      <c r="P678" s="76">
        <v>0</v>
      </c>
      <c r="Q678" s="76">
        <v>1</v>
      </c>
      <c r="R678" s="76">
        <v>2</v>
      </c>
      <c r="S678" s="76">
        <v>11</v>
      </c>
    </row>
    <row r="679" spans="1:19" x14ac:dyDescent="0.25">
      <c r="A679" s="76" t="s">
        <v>11</v>
      </c>
      <c r="B679" s="76" t="s">
        <v>36</v>
      </c>
      <c r="C679" s="76">
        <v>11370</v>
      </c>
      <c r="D679" s="76" t="s">
        <v>113</v>
      </c>
      <c r="E679" s="76" t="s">
        <v>28</v>
      </c>
      <c r="F679" s="76">
        <v>38</v>
      </c>
      <c r="G679" s="76">
        <v>29</v>
      </c>
      <c r="H679" s="76">
        <v>1</v>
      </c>
      <c r="I679" s="76">
        <v>1</v>
      </c>
      <c r="J679" s="76">
        <v>0</v>
      </c>
      <c r="K679" s="76">
        <v>2</v>
      </c>
      <c r="L679" s="76">
        <v>0</v>
      </c>
      <c r="M679" s="76">
        <v>0</v>
      </c>
      <c r="N679" s="76">
        <v>1</v>
      </c>
      <c r="O679" s="76">
        <v>0</v>
      </c>
      <c r="P679" s="76">
        <v>0</v>
      </c>
      <c r="Q679" s="76">
        <v>0</v>
      </c>
      <c r="R679" s="76">
        <v>0</v>
      </c>
      <c r="S679" s="76">
        <v>5</v>
      </c>
    </row>
    <row r="680" spans="1:19" x14ac:dyDescent="0.25">
      <c r="A680" s="76" t="s">
        <v>11</v>
      </c>
      <c r="B680" s="76" t="s">
        <v>36</v>
      </c>
      <c r="C680" s="76">
        <v>11370</v>
      </c>
      <c r="D680" s="76" t="s">
        <v>113</v>
      </c>
      <c r="E680" s="76" t="s">
        <v>28</v>
      </c>
      <c r="F680" s="76">
        <v>38</v>
      </c>
      <c r="G680" s="76">
        <v>29</v>
      </c>
      <c r="H680" s="76">
        <v>0</v>
      </c>
      <c r="I680" s="76">
        <v>1</v>
      </c>
      <c r="J680" s="76">
        <v>1</v>
      </c>
      <c r="K680" s="76">
        <v>1</v>
      </c>
      <c r="L680" s="76">
        <v>0</v>
      </c>
      <c r="M680" s="76">
        <v>0</v>
      </c>
      <c r="N680" s="76">
        <v>1</v>
      </c>
      <c r="O680" s="76">
        <v>1</v>
      </c>
      <c r="P680" s="76">
        <v>0</v>
      </c>
      <c r="Q680" s="76">
        <v>0</v>
      </c>
      <c r="R680" s="76">
        <v>0</v>
      </c>
      <c r="S680" s="76">
        <v>5</v>
      </c>
    </row>
    <row r="681" spans="1:19" x14ac:dyDescent="0.25">
      <c r="A681" s="76" t="s">
        <v>11</v>
      </c>
      <c r="B681" s="76" t="s">
        <v>36</v>
      </c>
      <c r="C681" s="76">
        <v>11370</v>
      </c>
      <c r="D681" s="76" t="s">
        <v>113</v>
      </c>
      <c r="E681" s="76" t="s">
        <v>28</v>
      </c>
      <c r="F681" s="76">
        <v>38</v>
      </c>
      <c r="G681" s="76">
        <v>29</v>
      </c>
      <c r="H681" s="76">
        <v>0</v>
      </c>
      <c r="I681" s="76">
        <v>0</v>
      </c>
      <c r="J681" s="76">
        <v>1</v>
      </c>
      <c r="K681" s="76">
        <v>2</v>
      </c>
      <c r="L681" s="76">
        <v>2</v>
      </c>
      <c r="M681" s="76">
        <v>0</v>
      </c>
      <c r="N681" s="76">
        <v>1</v>
      </c>
      <c r="O681" s="76">
        <v>1</v>
      </c>
      <c r="P681" s="76">
        <v>1</v>
      </c>
      <c r="Q681" s="76">
        <v>2</v>
      </c>
      <c r="R681" s="76">
        <v>1</v>
      </c>
      <c r="S681" s="76">
        <v>11</v>
      </c>
    </row>
    <row r="682" spans="1:19" x14ac:dyDescent="0.25">
      <c r="A682" s="76" t="s">
        <v>11</v>
      </c>
      <c r="B682" s="76" t="s">
        <v>36</v>
      </c>
      <c r="C682" s="76">
        <v>11370</v>
      </c>
      <c r="D682" s="76" t="s">
        <v>113</v>
      </c>
      <c r="E682" s="76" t="s">
        <v>28</v>
      </c>
      <c r="F682" s="76">
        <v>38</v>
      </c>
      <c r="G682" s="76">
        <v>29</v>
      </c>
      <c r="H682" s="76">
        <v>0</v>
      </c>
      <c r="I682" s="76">
        <v>1</v>
      </c>
      <c r="J682" s="76">
        <v>0</v>
      </c>
      <c r="K682" s="76">
        <v>1</v>
      </c>
      <c r="L682" s="76">
        <v>1</v>
      </c>
      <c r="M682" s="76">
        <v>0</v>
      </c>
      <c r="N682" s="76">
        <v>1</v>
      </c>
      <c r="O682" s="76">
        <v>1</v>
      </c>
      <c r="P682" s="76">
        <v>0</v>
      </c>
      <c r="Q682" s="76">
        <v>0</v>
      </c>
      <c r="R682" s="76">
        <v>1</v>
      </c>
      <c r="S682" s="76">
        <v>6</v>
      </c>
    </row>
    <row r="683" spans="1:19" x14ac:dyDescent="0.25">
      <c r="A683" s="76" t="s">
        <v>11</v>
      </c>
      <c r="B683" s="76" t="s">
        <v>36</v>
      </c>
      <c r="C683" s="76">
        <v>11370</v>
      </c>
      <c r="D683" s="76" t="s">
        <v>113</v>
      </c>
      <c r="E683" s="76" t="s">
        <v>28</v>
      </c>
      <c r="F683" s="76">
        <v>38</v>
      </c>
      <c r="G683" s="76">
        <v>29</v>
      </c>
      <c r="H683" s="76">
        <v>0</v>
      </c>
      <c r="I683" s="76">
        <v>1</v>
      </c>
      <c r="J683" s="76">
        <v>1</v>
      </c>
      <c r="K683" s="76">
        <v>0</v>
      </c>
      <c r="L683" s="76">
        <v>1</v>
      </c>
      <c r="M683" s="76">
        <v>0</v>
      </c>
      <c r="N683" s="76">
        <v>0</v>
      </c>
      <c r="O683" s="76">
        <v>0</v>
      </c>
      <c r="P683" s="76">
        <v>0</v>
      </c>
      <c r="Q683" s="76">
        <v>1</v>
      </c>
      <c r="R683" s="76">
        <v>1</v>
      </c>
      <c r="S683" s="76">
        <v>5</v>
      </c>
    </row>
    <row r="684" spans="1:19" x14ac:dyDescent="0.25">
      <c r="A684" s="76" t="s">
        <v>11</v>
      </c>
      <c r="B684" s="76" t="s">
        <v>36</v>
      </c>
      <c r="C684" s="76">
        <v>11370</v>
      </c>
      <c r="D684" s="76" t="s">
        <v>113</v>
      </c>
      <c r="E684" s="76" t="s">
        <v>28</v>
      </c>
      <c r="F684" s="76">
        <v>38</v>
      </c>
      <c r="G684" s="76">
        <v>29</v>
      </c>
      <c r="H684" s="76">
        <v>0</v>
      </c>
      <c r="I684" s="76">
        <v>0</v>
      </c>
      <c r="J684" s="76">
        <v>0</v>
      </c>
      <c r="K684" s="76">
        <v>1</v>
      </c>
      <c r="L684" s="76">
        <v>2</v>
      </c>
      <c r="M684" s="76">
        <v>0</v>
      </c>
      <c r="N684" s="76">
        <v>1</v>
      </c>
      <c r="O684" s="76">
        <v>1</v>
      </c>
      <c r="P684" s="76">
        <v>0</v>
      </c>
      <c r="Q684" s="76">
        <v>0</v>
      </c>
      <c r="R684" s="76">
        <v>0</v>
      </c>
      <c r="S684" s="76">
        <v>5</v>
      </c>
    </row>
    <row r="685" spans="1:19" x14ac:dyDescent="0.25">
      <c r="A685" s="76" t="s">
        <v>11</v>
      </c>
      <c r="B685" s="76" t="s">
        <v>37</v>
      </c>
      <c r="C685" s="76">
        <v>11371</v>
      </c>
      <c r="D685" s="76" t="s">
        <v>114</v>
      </c>
      <c r="E685" s="76" t="s">
        <v>15</v>
      </c>
      <c r="F685" s="76">
        <v>89</v>
      </c>
      <c r="G685" s="76">
        <v>79</v>
      </c>
      <c r="H685" s="76">
        <v>2</v>
      </c>
      <c r="I685" s="76">
        <v>2</v>
      </c>
      <c r="J685" s="76">
        <v>1</v>
      </c>
      <c r="K685" s="76">
        <v>2</v>
      </c>
      <c r="L685" s="76">
        <v>2</v>
      </c>
      <c r="M685" s="76">
        <v>1</v>
      </c>
      <c r="N685" s="76">
        <v>1</v>
      </c>
      <c r="O685" s="76">
        <v>2</v>
      </c>
      <c r="P685" s="76">
        <v>2</v>
      </c>
      <c r="Q685" s="76">
        <v>2</v>
      </c>
      <c r="R685" s="76">
        <v>2</v>
      </c>
      <c r="S685" s="76">
        <v>19</v>
      </c>
    </row>
    <row r="686" spans="1:19" x14ac:dyDescent="0.25">
      <c r="A686" s="76" t="s">
        <v>11</v>
      </c>
      <c r="B686" s="76" t="s">
        <v>37</v>
      </c>
      <c r="C686" s="76">
        <v>11371</v>
      </c>
      <c r="D686" s="76" t="s">
        <v>114</v>
      </c>
      <c r="E686" s="76" t="s">
        <v>15</v>
      </c>
      <c r="F686" s="76">
        <v>89</v>
      </c>
      <c r="G686" s="76">
        <v>79</v>
      </c>
      <c r="H686" s="76">
        <v>2</v>
      </c>
      <c r="I686" s="76">
        <v>2</v>
      </c>
      <c r="J686" s="76">
        <v>1</v>
      </c>
      <c r="K686" s="76">
        <v>2</v>
      </c>
      <c r="L686" s="76">
        <v>2</v>
      </c>
      <c r="M686" s="76">
        <v>1</v>
      </c>
      <c r="N686" s="76">
        <v>1</v>
      </c>
      <c r="O686" s="76">
        <v>2</v>
      </c>
      <c r="P686" s="76">
        <v>2</v>
      </c>
      <c r="Q686" s="76">
        <v>2</v>
      </c>
      <c r="R686" s="76">
        <v>2</v>
      </c>
      <c r="S686" s="76">
        <v>19</v>
      </c>
    </row>
    <row r="687" spans="1:19" x14ac:dyDescent="0.25">
      <c r="A687" s="76" t="s">
        <v>11</v>
      </c>
      <c r="B687" s="76" t="s">
        <v>37</v>
      </c>
      <c r="C687" s="76">
        <v>11371</v>
      </c>
      <c r="D687" s="76" t="s">
        <v>114</v>
      </c>
      <c r="E687" s="76" t="s">
        <v>15</v>
      </c>
      <c r="F687" s="76">
        <v>89</v>
      </c>
      <c r="G687" s="76">
        <v>79</v>
      </c>
      <c r="H687" s="76">
        <v>2</v>
      </c>
      <c r="I687" s="76">
        <v>2</v>
      </c>
      <c r="J687" s="76">
        <v>1</v>
      </c>
      <c r="K687" s="76">
        <v>2</v>
      </c>
      <c r="L687" s="76">
        <v>2</v>
      </c>
      <c r="M687" s="76">
        <v>1</v>
      </c>
      <c r="N687" s="76">
        <v>1</v>
      </c>
      <c r="O687" s="76">
        <v>2</v>
      </c>
      <c r="P687" s="76">
        <v>1</v>
      </c>
      <c r="Q687" s="76">
        <v>1</v>
      </c>
      <c r="R687" s="76">
        <v>1</v>
      </c>
      <c r="S687" s="76">
        <v>16</v>
      </c>
    </row>
    <row r="688" spans="1:19" x14ac:dyDescent="0.25">
      <c r="A688" s="76" t="s">
        <v>11</v>
      </c>
      <c r="B688" s="76" t="s">
        <v>37</v>
      </c>
      <c r="C688" s="76">
        <v>11371</v>
      </c>
      <c r="D688" s="76" t="s">
        <v>114</v>
      </c>
      <c r="E688" s="76" t="s">
        <v>15</v>
      </c>
      <c r="F688" s="76">
        <v>89</v>
      </c>
      <c r="G688" s="76">
        <v>79</v>
      </c>
      <c r="H688" s="76">
        <v>2</v>
      </c>
      <c r="I688" s="76">
        <v>2</v>
      </c>
      <c r="J688" s="76">
        <v>1</v>
      </c>
      <c r="K688" s="76">
        <v>2</v>
      </c>
      <c r="L688" s="76">
        <v>2</v>
      </c>
      <c r="M688" s="76">
        <v>1</v>
      </c>
      <c r="N688" s="76">
        <v>1</v>
      </c>
      <c r="O688" s="76">
        <v>2</v>
      </c>
      <c r="P688" s="76">
        <v>2</v>
      </c>
      <c r="Q688" s="76">
        <v>2</v>
      </c>
      <c r="R688" s="76">
        <v>2</v>
      </c>
      <c r="S688" s="76">
        <v>19</v>
      </c>
    </row>
    <row r="689" spans="1:19" x14ac:dyDescent="0.25">
      <c r="A689" s="76" t="s">
        <v>11</v>
      </c>
      <c r="B689" s="76" t="s">
        <v>37</v>
      </c>
      <c r="C689" s="76">
        <v>11371</v>
      </c>
      <c r="D689" s="76" t="s">
        <v>114</v>
      </c>
      <c r="E689" s="76" t="s">
        <v>15</v>
      </c>
      <c r="F689" s="76">
        <v>89</v>
      </c>
      <c r="G689" s="76">
        <v>79</v>
      </c>
      <c r="H689" s="76">
        <v>2</v>
      </c>
      <c r="I689" s="76">
        <v>2</v>
      </c>
      <c r="J689" s="76">
        <v>1</v>
      </c>
      <c r="K689" s="76">
        <v>2</v>
      </c>
      <c r="L689" s="76">
        <v>2</v>
      </c>
      <c r="M689" s="76">
        <v>1</v>
      </c>
      <c r="N689" s="76">
        <v>1</v>
      </c>
      <c r="O689" s="76">
        <v>2</v>
      </c>
      <c r="P689" s="76">
        <v>2</v>
      </c>
      <c r="Q689" s="76">
        <v>2</v>
      </c>
      <c r="R689" s="76">
        <v>1</v>
      </c>
      <c r="S689" s="76">
        <v>18</v>
      </c>
    </row>
    <row r="690" spans="1:19" x14ac:dyDescent="0.25">
      <c r="A690" s="76" t="s">
        <v>11</v>
      </c>
      <c r="B690" s="76" t="s">
        <v>37</v>
      </c>
      <c r="C690" s="76">
        <v>11371</v>
      </c>
      <c r="D690" s="76" t="s">
        <v>114</v>
      </c>
      <c r="E690" s="76" t="s">
        <v>15</v>
      </c>
      <c r="F690" s="76">
        <v>89</v>
      </c>
      <c r="G690" s="76">
        <v>79</v>
      </c>
      <c r="H690" s="76">
        <v>2</v>
      </c>
      <c r="I690" s="76">
        <v>2</v>
      </c>
      <c r="J690" s="76">
        <v>1</v>
      </c>
      <c r="K690" s="76">
        <v>2</v>
      </c>
      <c r="L690" s="76">
        <v>2</v>
      </c>
      <c r="M690" s="76">
        <v>1</v>
      </c>
      <c r="N690" s="76">
        <v>1</v>
      </c>
      <c r="O690" s="76">
        <v>2</v>
      </c>
      <c r="P690" s="76">
        <v>2</v>
      </c>
      <c r="Q690" s="76">
        <v>2</v>
      </c>
      <c r="R690" s="76">
        <v>2</v>
      </c>
      <c r="S690" s="76">
        <v>19</v>
      </c>
    </row>
    <row r="691" spans="1:19" x14ac:dyDescent="0.25">
      <c r="A691" s="76" t="s">
        <v>11</v>
      </c>
      <c r="B691" s="76" t="s">
        <v>37</v>
      </c>
      <c r="C691" s="76">
        <v>11371</v>
      </c>
      <c r="D691" s="76" t="s">
        <v>114</v>
      </c>
      <c r="E691" s="76" t="s">
        <v>15</v>
      </c>
      <c r="F691" s="76">
        <v>89</v>
      </c>
      <c r="G691" s="76">
        <v>79</v>
      </c>
      <c r="H691" s="76">
        <v>1</v>
      </c>
      <c r="I691" s="76">
        <v>1</v>
      </c>
      <c r="J691" s="76">
        <v>1</v>
      </c>
      <c r="K691" s="76">
        <v>2</v>
      </c>
      <c r="L691" s="76">
        <v>1</v>
      </c>
      <c r="M691" s="76">
        <v>0</v>
      </c>
      <c r="N691" s="76">
        <v>1</v>
      </c>
      <c r="O691" s="76">
        <v>2</v>
      </c>
      <c r="P691" s="76">
        <v>2</v>
      </c>
      <c r="Q691" s="76">
        <v>1</v>
      </c>
      <c r="R691" s="76">
        <v>1</v>
      </c>
      <c r="S691" s="76">
        <v>13</v>
      </c>
    </row>
    <row r="692" spans="1:19" x14ac:dyDescent="0.25">
      <c r="A692" s="76" t="s">
        <v>11</v>
      </c>
      <c r="B692" s="76" t="s">
        <v>37</v>
      </c>
      <c r="C692" s="76">
        <v>11371</v>
      </c>
      <c r="D692" s="76" t="s">
        <v>114</v>
      </c>
      <c r="E692" s="76" t="s">
        <v>15</v>
      </c>
      <c r="F692" s="76">
        <v>89</v>
      </c>
      <c r="G692" s="76">
        <v>79</v>
      </c>
      <c r="H692" s="76">
        <v>0</v>
      </c>
      <c r="I692" s="76">
        <v>2</v>
      </c>
      <c r="J692" s="76">
        <v>1</v>
      </c>
      <c r="K692" s="76">
        <v>2</v>
      </c>
      <c r="L692" s="76">
        <v>2</v>
      </c>
      <c r="M692" s="76">
        <v>1</v>
      </c>
      <c r="N692" s="76">
        <v>1</v>
      </c>
      <c r="O692" s="76">
        <v>2</v>
      </c>
      <c r="P692" s="76">
        <v>2</v>
      </c>
      <c r="Q692" s="76">
        <v>2</v>
      </c>
      <c r="R692" s="76">
        <v>2</v>
      </c>
      <c r="S692" s="76">
        <v>17</v>
      </c>
    </row>
    <row r="693" spans="1:19" x14ac:dyDescent="0.25">
      <c r="A693" s="76" t="s">
        <v>11</v>
      </c>
      <c r="B693" s="76" t="s">
        <v>37</v>
      </c>
      <c r="C693" s="76">
        <v>11371</v>
      </c>
      <c r="D693" s="76" t="s">
        <v>114</v>
      </c>
      <c r="E693" s="76" t="s">
        <v>15</v>
      </c>
      <c r="F693" s="76">
        <v>89</v>
      </c>
      <c r="G693" s="76">
        <v>79</v>
      </c>
      <c r="H693" s="76">
        <v>1</v>
      </c>
      <c r="I693" s="76">
        <v>2</v>
      </c>
      <c r="J693" s="76">
        <v>1</v>
      </c>
      <c r="K693" s="76">
        <v>2</v>
      </c>
      <c r="L693" s="76">
        <v>2</v>
      </c>
      <c r="M693" s="76">
        <v>1</v>
      </c>
      <c r="N693" s="76">
        <v>1</v>
      </c>
      <c r="O693" s="76">
        <v>2</v>
      </c>
      <c r="P693" s="76">
        <v>2</v>
      </c>
      <c r="Q693" s="76">
        <v>1</v>
      </c>
      <c r="R693" s="76">
        <v>2</v>
      </c>
      <c r="S693" s="76">
        <v>17</v>
      </c>
    </row>
    <row r="694" spans="1:19" x14ac:dyDescent="0.25">
      <c r="A694" s="76" t="s">
        <v>11</v>
      </c>
      <c r="B694" s="76" t="s">
        <v>37</v>
      </c>
      <c r="C694" s="76">
        <v>11371</v>
      </c>
      <c r="D694" s="76" t="s">
        <v>114</v>
      </c>
      <c r="E694" s="76" t="s">
        <v>15</v>
      </c>
      <c r="F694" s="76">
        <v>89</v>
      </c>
      <c r="G694" s="76">
        <v>79</v>
      </c>
      <c r="H694" s="76">
        <v>0</v>
      </c>
      <c r="I694" s="76">
        <v>1</v>
      </c>
      <c r="J694" s="76">
        <v>1</v>
      </c>
      <c r="K694" s="76">
        <v>2</v>
      </c>
      <c r="L694" s="76">
        <v>1</v>
      </c>
      <c r="M694" s="76">
        <v>1</v>
      </c>
      <c r="N694" s="76">
        <v>1</v>
      </c>
      <c r="O694" s="76">
        <v>2</v>
      </c>
      <c r="P694" s="76">
        <v>2</v>
      </c>
      <c r="Q694" s="76">
        <v>0</v>
      </c>
      <c r="R694" s="76">
        <v>1</v>
      </c>
      <c r="S694" s="76">
        <v>12</v>
      </c>
    </row>
    <row r="695" spans="1:19" x14ac:dyDescent="0.25">
      <c r="A695" s="76" t="s">
        <v>11</v>
      </c>
      <c r="B695" s="76" t="s">
        <v>37</v>
      </c>
      <c r="C695" s="76">
        <v>11371</v>
      </c>
      <c r="D695" s="76" t="s">
        <v>114</v>
      </c>
      <c r="E695" s="76" t="s">
        <v>15</v>
      </c>
      <c r="F695" s="76">
        <v>89</v>
      </c>
      <c r="G695" s="76">
        <v>79</v>
      </c>
      <c r="H695" s="76">
        <v>0</v>
      </c>
      <c r="I695" s="76">
        <v>1</v>
      </c>
      <c r="J695" s="76">
        <v>0</v>
      </c>
      <c r="K695" s="76">
        <v>2</v>
      </c>
      <c r="L695" s="76">
        <v>2</v>
      </c>
      <c r="M695" s="76">
        <v>1</v>
      </c>
      <c r="N695" s="76">
        <v>1</v>
      </c>
      <c r="O695" s="76">
        <v>1</v>
      </c>
      <c r="P695" s="76">
        <v>1</v>
      </c>
      <c r="Q695" s="76">
        <v>1</v>
      </c>
      <c r="R695" s="76">
        <v>1</v>
      </c>
      <c r="S695" s="76">
        <v>11</v>
      </c>
    </row>
    <row r="696" spans="1:19" x14ac:dyDescent="0.25">
      <c r="A696" s="76" t="s">
        <v>11</v>
      </c>
      <c r="B696" s="76" t="s">
        <v>37</v>
      </c>
      <c r="C696" s="76">
        <v>11371</v>
      </c>
      <c r="D696" s="76" t="s">
        <v>114</v>
      </c>
      <c r="E696" s="76" t="s">
        <v>15</v>
      </c>
      <c r="F696" s="76">
        <v>89</v>
      </c>
      <c r="G696" s="76">
        <v>79</v>
      </c>
      <c r="H696" s="76">
        <v>2</v>
      </c>
      <c r="I696" s="76">
        <v>2</v>
      </c>
      <c r="J696" s="76">
        <v>1</v>
      </c>
      <c r="K696" s="76">
        <v>2</v>
      </c>
      <c r="L696" s="76">
        <v>2</v>
      </c>
      <c r="M696" s="76">
        <v>1</v>
      </c>
      <c r="N696" s="76">
        <v>1</v>
      </c>
      <c r="O696" s="76">
        <v>2</v>
      </c>
      <c r="P696" s="76">
        <v>2</v>
      </c>
      <c r="Q696" s="76">
        <v>2</v>
      </c>
      <c r="R696" s="76">
        <v>2</v>
      </c>
      <c r="S696" s="76">
        <v>19</v>
      </c>
    </row>
    <row r="697" spans="1:19" x14ac:dyDescent="0.25">
      <c r="A697" s="76" t="s">
        <v>11</v>
      </c>
      <c r="B697" s="76" t="s">
        <v>37</v>
      </c>
      <c r="C697" s="76">
        <v>11371</v>
      </c>
      <c r="D697" s="76" t="s">
        <v>114</v>
      </c>
      <c r="E697" s="76" t="s">
        <v>15</v>
      </c>
      <c r="F697" s="76">
        <v>89</v>
      </c>
      <c r="G697" s="76">
        <v>79</v>
      </c>
      <c r="H697" s="76">
        <v>2</v>
      </c>
      <c r="I697" s="76">
        <v>2</v>
      </c>
      <c r="J697" s="76">
        <v>1</v>
      </c>
      <c r="K697" s="76">
        <v>2</v>
      </c>
      <c r="L697" s="76">
        <v>2</v>
      </c>
      <c r="M697" s="76">
        <v>1</v>
      </c>
      <c r="N697" s="76">
        <v>1</v>
      </c>
      <c r="O697" s="76">
        <v>2</v>
      </c>
      <c r="P697" s="76">
        <v>2</v>
      </c>
      <c r="Q697" s="76">
        <v>1</v>
      </c>
      <c r="R697" s="76">
        <v>2</v>
      </c>
      <c r="S697" s="76">
        <v>18</v>
      </c>
    </row>
    <row r="698" spans="1:19" x14ac:dyDescent="0.25">
      <c r="A698" s="76" t="s">
        <v>11</v>
      </c>
      <c r="B698" s="76" t="s">
        <v>37</v>
      </c>
      <c r="C698" s="76">
        <v>11371</v>
      </c>
      <c r="D698" s="76" t="s">
        <v>114</v>
      </c>
      <c r="E698" s="76" t="s">
        <v>15</v>
      </c>
      <c r="F698" s="76">
        <v>89</v>
      </c>
      <c r="G698" s="76">
        <v>79</v>
      </c>
      <c r="H698" s="76">
        <v>0</v>
      </c>
      <c r="I698" s="76">
        <v>1</v>
      </c>
      <c r="J698" s="76">
        <v>1</v>
      </c>
      <c r="K698" s="76">
        <v>2</v>
      </c>
      <c r="L698" s="76">
        <v>2</v>
      </c>
      <c r="M698" s="76">
        <v>0</v>
      </c>
      <c r="N698" s="76">
        <v>1</v>
      </c>
      <c r="O698" s="76">
        <v>0</v>
      </c>
      <c r="P698" s="76">
        <v>1</v>
      </c>
      <c r="Q698" s="76">
        <v>1</v>
      </c>
      <c r="R698" s="76">
        <v>1</v>
      </c>
      <c r="S698" s="76">
        <v>10</v>
      </c>
    </row>
    <row r="699" spans="1:19" x14ac:dyDescent="0.25">
      <c r="A699" s="76" t="s">
        <v>11</v>
      </c>
      <c r="B699" s="76" t="s">
        <v>37</v>
      </c>
      <c r="C699" s="76">
        <v>11371</v>
      </c>
      <c r="D699" s="76" t="s">
        <v>114</v>
      </c>
      <c r="E699" s="76" t="s">
        <v>15</v>
      </c>
      <c r="F699" s="76">
        <v>89</v>
      </c>
      <c r="G699" s="76">
        <v>79</v>
      </c>
      <c r="H699" s="76">
        <v>2</v>
      </c>
      <c r="I699" s="76">
        <v>2</v>
      </c>
      <c r="J699" s="76">
        <v>1</v>
      </c>
      <c r="K699" s="76">
        <v>2</v>
      </c>
      <c r="L699" s="76">
        <v>2</v>
      </c>
      <c r="M699" s="76">
        <v>1</v>
      </c>
      <c r="N699" s="76">
        <v>1</v>
      </c>
      <c r="O699" s="76">
        <v>0</v>
      </c>
      <c r="P699" s="76">
        <v>2</v>
      </c>
      <c r="Q699" s="76">
        <v>1</v>
      </c>
      <c r="R699" s="76">
        <v>2</v>
      </c>
      <c r="S699" s="76">
        <v>16</v>
      </c>
    </row>
    <row r="700" spans="1:19" x14ac:dyDescent="0.25">
      <c r="A700" s="76" t="s">
        <v>11</v>
      </c>
      <c r="B700" s="76" t="s">
        <v>37</v>
      </c>
      <c r="C700" s="76">
        <v>11371</v>
      </c>
      <c r="D700" s="76" t="s">
        <v>114</v>
      </c>
      <c r="E700" s="76" t="s">
        <v>15</v>
      </c>
      <c r="F700" s="76">
        <v>89</v>
      </c>
      <c r="G700" s="76">
        <v>79</v>
      </c>
      <c r="H700" s="76">
        <v>2</v>
      </c>
      <c r="I700" s="76">
        <v>2</v>
      </c>
      <c r="J700" s="76">
        <v>1</v>
      </c>
      <c r="K700" s="76">
        <v>2</v>
      </c>
      <c r="L700" s="76">
        <v>2</v>
      </c>
      <c r="M700" s="76">
        <v>1</v>
      </c>
      <c r="N700" s="76">
        <v>1</v>
      </c>
      <c r="O700" s="76">
        <v>2</v>
      </c>
      <c r="P700" s="76">
        <v>2</v>
      </c>
      <c r="Q700" s="76">
        <v>2</v>
      </c>
      <c r="R700" s="76">
        <v>2</v>
      </c>
      <c r="S700" s="76">
        <v>19</v>
      </c>
    </row>
    <row r="701" spans="1:19" x14ac:dyDescent="0.25">
      <c r="A701" s="76" t="s">
        <v>11</v>
      </c>
      <c r="B701" s="76" t="s">
        <v>37</v>
      </c>
      <c r="C701" s="76">
        <v>11371</v>
      </c>
      <c r="D701" s="76" t="s">
        <v>114</v>
      </c>
      <c r="E701" s="76" t="s">
        <v>15</v>
      </c>
      <c r="F701" s="76">
        <v>89</v>
      </c>
      <c r="G701" s="76">
        <v>79</v>
      </c>
      <c r="H701" s="76">
        <v>2</v>
      </c>
      <c r="I701" s="76">
        <v>2</v>
      </c>
      <c r="J701" s="76">
        <v>0</v>
      </c>
      <c r="K701" s="76">
        <v>2</v>
      </c>
      <c r="L701" s="76">
        <v>1</v>
      </c>
      <c r="M701" s="76">
        <v>1</v>
      </c>
      <c r="N701" s="76">
        <v>1</v>
      </c>
      <c r="O701" s="76">
        <v>2</v>
      </c>
      <c r="P701" s="76">
        <v>2</v>
      </c>
      <c r="Q701" s="76">
        <v>0</v>
      </c>
      <c r="R701" s="76">
        <v>2</v>
      </c>
      <c r="S701" s="76">
        <v>15</v>
      </c>
    </row>
    <row r="702" spans="1:19" x14ac:dyDescent="0.25">
      <c r="A702" s="76" t="s">
        <v>11</v>
      </c>
      <c r="B702" s="76" t="s">
        <v>37</v>
      </c>
      <c r="C702" s="76">
        <v>11371</v>
      </c>
      <c r="D702" s="76" t="s">
        <v>114</v>
      </c>
      <c r="E702" s="76" t="s">
        <v>15</v>
      </c>
      <c r="F702" s="76">
        <v>89</v>
      </c>
      <c r="G702" s="76">
        <v>79</v>
      </c>
      <c r="H702" s="76">
        <v>2</v>
      </c>
      <c r="I702" s="76">
        <v>2</v>
      </c>
      <c r="J702" s="76">
        <v>1</v>
      </c>
      <c r="K702" s="76">
        <v>2</v>
      </c>
      <c r="L702" s="76">
        <v>2</v>
      </c>
      <c r="M702" s="76">
        <v>1</v>
      </c>
      <c r="N702" s="76">
        <v>1</v>
      </c>
      <c r="O702" s="76">
        <v>2</v>
      </c>
      <c r="P702" s="76">
        <v>2</v>
      </c>
      <c r="Q702" s="76">
        <v>2</v>
      </c>
      <c r="R702" s="76">
        <v>2</v>
      </c>
      <c r="S702" s="76">
        <v>19</v>
      </c>
    </row>
    <row r="703" spans="1:19" x14ac:dyDescent="0.25">
      <c r="A703" s="76" t="s">
        <v>11</v>
      </c>
      <c r="B703" s="76" t="s">
        <v>37</v>
      </c>
      <c r="C703" s="76">
        <v>11371</v>
      </c>
      <c r="D703" s="76" t="s">
        <v>114</v>
      </c>
      <c r="E703" s="76" t="s">
        <v>15</v>
      </c>
      <c r="F703" s="76">
        <v>89</v>
      </c>
      <c r="G703" s="76">
        <v>79</v>
      </c>
      <c r="H703" s="76">
        <v>0</v>
      </c>
      <c r="I703" s="76">
        <v>1</v>
      </c>
      <c r="J703" s="76">
        <v>1</v>
      </c>
      <c r="K703" s="76">
        <v>2</v>
      </c>
      <c r="L703" s="76">
        <v>1</v>
      </c>
      <c r="M703" s="76">
        <v>1</v>
      </c>
      <c r="N703" s="76">
        <v>1</v>
      </c>
      <c r="O703" s="76">
        <v>2</v>
      </c>
      <c r="P703" s="76">
        <v>2</v>
      </c>
      <c r="Q703" s="76">
        <v>2</v>
      </c>
      <c r="R703" s="76">
        <v>2</v>
      </c>
      <c r="S703" s="76">
        <v>15</v>
      </c>
    </row>
    <row r="704" spans="1:19" x14ac:dyDescent="0.25">
      <c r="A704" s="76" t="s">
        <v>11</v>
      </c>
      <c r="B704" s="76" t="s">
        <v>37</v>
      </c>
      <c r="C704" s="76">
        <v>11371</v>
      </c>
      <c r="D704" s="76" t="s">
        <v>114</v>
      </c>
      <c r="E704" s="76" t="s">
        <v>15</v>
      </c>
      <c r="F704" s="76">
        <v>89</v>
      </c>
      <c r="G704" s="76">
        <v>79</v>
      </c>
      <c r="H704" s="76">
        <v>1</v>
      </c>
      <c r="I704" s="76">
        <v>2</v>
      </c>
      <c r="J704" s="76">
        <v>1</v>
      </c>
      <c r="K704" s="76">
        <v>2</v>
      </c>
      <c r="L704" s="76">
        <v>2</v>
      </c>
      <c r="M704" s="76">
        <v>1</v>
      </c>
      <c r="N704" s="76">
        <v>1</v>
      </c>
      <c r="O704" s="76">
        <v>2</v>
      </c>
      <c r="P704" s="76">
        <v>2</v>
      </c>
      <c r="Q704" s="76">
        <v>1</v>
      </c>
      <c r="R704" s="76">
        <v>2</v>
      </c>
      <c r="S704" s="76">
        <v>17</v>
      </c>
    </row>
    <row r="705" spans="1:19" x14ac:dyDescent="0.25">
      <c r="A705" s="76" t="s">
        <v>11</v>
      </c>
      <c r="B705" s="76" t="s">
        <v>37</v>
      </c>
      <c r="C705" s="76">
        <v>11371</v>
      </c>
      <c r="D705" s="76" t="s">
        <v>114</v>
      </c>
      <c r="E705" s="76" t="s">
        <v>15</v>
      </c>
      <c r="F705" s="76">
        <v>89</v>
      </c>
      <c r="G705" s="76">
        <v>79</v>
      </c>
      <c r="H705" s="76">
        <v>2</v>
      </c>
      <c r="I705" s="76">
        <v>2</v>
      </c>
      <c r="J705" s="76">
        <v>1</v>
      </c>
      <c r="K705" s="76">
        <v>2</v>
      </c>
      <c r="L705" s="76">
        <v>2</v>
      </c>
      <c r="M705" s="76">
        <v>1</v>
      </c>
      <c r="N705" s="76">
        <v>1</v>
      </c>
      <c r="O705" s="76">
        <v>2</v>
      </c>
      <c r="P705" s="76">
        <v>2</v>
      </c>
      <c r="Q705" s="76">
        <v>2</v>
      </c>
      <c r="R705" s="76">
        <v>2</v>
      </c>
      <c r="S705" s="76">
        <v>19</v>
      </c>
    </row>
    <row r="706" spans="1:19" x14ac:dyDescent="0.25">
      <c r="A706" s="76" t="s">
        <v>11</v>
      </c>
      <c r="B706" s="76" t="s">
        <v>37</v>
      </c>
      <c r="C706" s="76">
        <v>11371</v>
      </c>
      <c r="D706" s="76" t="s">
        <v>114</v>
      </c>
      <c r="E706" s="76" t="s">
        <v>15</v>
      </c>
      <c r="F706" s="76">
        <v>89</v>
      </c>
      <c r="G706" s="76">
        <v>79</v>
      </c>
      <c r="H706" s="76">
        <v>2</v>
      </c>
      <c r="I706" s="76">
        <v>2</v>
      </c>
      <c r="J706" s="76">
        <v>1</v>
      </c>
      <c r="K706" s="76">
        <v>2</v>
      </c>
      <c r="L706" s="76">
        <v>2</v>
      </c>
      <c r="M706" s="76">
        <v>1</v>
      </c>
      <c r="N706" s="76">
        <v>1</v>
      </c>
      <c r="O706" s="76">
        <v>2</v>
      </c>
      <c r="P706" s="76">
        <v>2</v>
      </c>
      <c r="Q706" s="76">
        <v>2</v>
      </c>
      <c r="R706" s="76">
        <v>2</v>
      </c>
      <c r="S706" s="76">
        <v>19</v>
      </c>
    </row>
    <row r="707" spans="1:19" x14ac:dyDescent="0.25">
      <c r="A707" s="76" t="s">
        <v>11</v>
      </c>
      <c r="B707" s="76" t="s">
        <v>37</v>
      </c>
      <c r="C707" s="76">
        <v>11371</v>
      </c>
      <c r="D707" s="76" t="s">
        <v>114</v>
      </c>
      <c r="E707" s="76" t="s">
        <v>16</v>
      </c>
      <c r="F707" s="76">
        <v>89</v>
      </c>
      <c r="G707" s="76">
        <v>79</v>
      </c>
      <c r="H707" s="76">
        <v>2</v>
      </c>
      <c r="I707" s="76">
        <v>1</v>
      </c>
      <c r="J707" s="76">
        <v>1</v>
      </c>
      <c r="K707" s="76">
        <v>2</v>
      </c>
      <c r="L707" s="76">
        <v>2</v>
      </c>
      <c r="M707" s="76">
        <v>1</v>
      </c>
      <c r="N707" s="76">
        <v>1</v>
      </c>
      <c r="O707" s="76">
        <v>2</v>
      </c>
      <c r="P707" s="76">
        <v>2</v>
      </c>
      <c r="Q707" s="76">
        <v>2</v>
      </c>
      <c r="R707" s="76">
        <v>2</v>
      </c>
      <c r="S707" s="76">
        <v>18</v>
      </c>
    </row>
    <row r="708" spans="1:19" x14ac:dyDescent="0.25">
      <c r="A708" s="76" t="s">
        <v>11</v>
      </c>
      <c r="B708" s="76" t="s">
        <v>37</v>
      </c>
      <c r="C708" s="76">
        <v>11371</v>
      </c>
      <c r="D708" s="76" t="s">
        <v>114</v>
      </c>
      <c r="E708" s="76" t="s">
        <v>16</v>
      </c>
      <c r="F708" s="76">
        <v>89</v>
      </c>
      <c r="G708" s="76">
        <v>79</v>
      </c>
      <c r="H708" s="76">
        <v>1</v>
      </c>
      <c r="I708" s="76">
        <v>0</v>
      </c>
      <c r="J708" s="76">
        <v>1</v>
      </c>
      <c r="K708" s="76">
        <v>2</v>
      </c>
      <c r="L708" s="76">
        <v>2</v>
      </c>
      <c r="M708" s="76">
        <v>1</v>
      </c>
      <c r="N708" s="76">
        <v>0</v>
      </c>
      <c r="O708" s="76">
        <v>2</v>
      </c>
      <c r="P708" s="76">
        <v>1</v>
      </c>
      <c r="Q708" s="76">
        <v>2</v>
      </c>
      <c r="R708" s="76">
        <v>0</v>
      </c>
      <c r="S708" s="76">
        <v>12</v>
      </c>
    </row>
    <row r="709" spans="1:19" x14ac:dyDescent="0.25">
      <c r="A709" s="76" t="s">
        <v>11</v>
      </c>
      <c r="B709" s="76" t="s">
        <v>37</v>
      </c>
      <c r="C709" s="76">
        <v>11371</v>
      </c>
      <c r="D709" s="76" t="s">
        <v>114</v>
      </c>
      <c r="E709" s="76" t="s">
        <v>16</v>
      </c>
      <c r="F709" s="76">
        <v>89</v>
      </c>
      <c r="G709" s="76">
        <v>79</v>
      </c>
      <c r="H709" s="76">
        <v>1</v>
      </c>
      <c r="I709" s="76">
        <v>2</v>
      </c>
      <c r="J709" s="76">
        <v>1</v>
      </c>
      <c r="K709" s="76">
        <v>2</v>
      </c>
      <c r="L709" s="76">
        <v>2</v>
      </c>
      <c r="M709" s="76">
        <v>1</v>
      </c>
      <c r="N709" s="76">
        <v>0</v>
      </c>
      <c r="O709" s="76">
        <v>2</v>
      </c>
      <c r="P709" s="76">
        <v>2</v>
      </c>
      <c r="Q709" s="76">
        <v>2</v>
      </c>
      <c r="R709" s="76">
        <v>2</v>
      </c>
      <c r="S709" s="76">
        <v>17</v>
      </c>
    </row>
    <row r="710" spans="1:19" x14ac:dyDescent="0.25">
      <c r="A710" s="76" t="s">
        <v>11</v>
      </c>
      <c r="B710" s="76" t="s">
        <v>37</v>
      </c>
      <c r="C710" s="76">
        <v>11371</v>
      </c>
      <c r="D710" s="76" t="s">
        <v>114</v>
      </c>
      <c r="E710" s="76" t="s">
        <v>16</v>
      </c>
      <c r="F710" s="76">
        <v>89</v>
      </c>
      <c r="G710" s="76">
        <v>79</v>
      </c>
      <c r="H710" s="76">
        <v>1</v>
      </c>
      <c r="I710" s="76">
        <v>1</v>
      </c>
      <c r="J710" s="76">
        <v>0</v>
      </c>
      <c r="K710" s="76">
        <v>2</v>
      </c>
      <c r="L710" s="76">
        <v>2</v>
      </c>
      <c r="M710" s="76">
        <v>0</v>
      </c>
      <c r="N710" s="76">
        <v>0</v>
      </c>
      <c r="O710" s="76">
        <v>2</v>
      </c>
      <c r="P710" s="76">
        <v>2</v>
      </c>
      <c r="Q710" s="76">
        <v>2</v>
      </c>
      <c r="R710" s="76">
        <v>2</v>
      </c>
      <c r="S710" s="76">
        <v>14</v>
      </c>
    </row>
    <row r="711" spans="1:19" x14ac:dyDescent="0.25">
      <c r="A711" s="76" t="s">
        <v>11</v>
      </c>
      <c r="B711" s="76" t="s">
        <v>37</v>
      </c>
      <c r="C711" s="76">
        <v>11371</v>
      </c>
      <c r="D711" s="76" t="s">
        <v>114</v>
      </c>
      <c r="E711" s="76" t="s">
        <v>16</v>
      </c>
      <c r="F711" s="76">
        <v>89</v>
      </c>
      <c r="G711" s="76">
        <v>79</v>
      </c>
      <c r="H711" s="76">
        <v>1</v>
      </c>
      <c r="I711" s="76">
        <v>0</v>
      </c>
      <c r="J711" s="76">
        <v>0</v>
      </c>
      <c r="K711" s="76">
        <v>1</v>
      </c>
      <c r="L711" s="76">
        <v>1</v>
      </c>
      <c r="M711" s="76">
        <v>1</v>
      </c>
      <c r="N711" s="76">
        <v>0</v>
      </c>
      <c r="O711" s="76">
        <v>2</v>
      </c>
      <c r="P711" s="76">
        <v>1</v>
      </c>
      <c r="Q711" s="76">
        <v>0</v>
      </c>
      <c r="R711" s="76">
        <v>1</v>
      </c>
      <c r="S711" s="76">
        <v>8</v>
      </c>
    </row>
    <row r="712" spans="1:19" x14ac:dyDescent="0.25">
      <c r="A712" s="76" t="s">
        <v>11</v>
      </c>
      <c r="B712" s="76" t="s">
        <v>37</v>
      </c>
      <c r="C712" s="76">
        <v>11371</v>
      </c>
      <c r="D712" s="76" t="s">
        <v>114</v>
      </c>
      <c r="E712" s="76" t="s">
        <v>16</v>
      </c>
      <c r="F712" s="76">
        <v>89</v>
      </c>
      <c r="G712" s="76">
        <v>79</v>
      </c>
      <c r="H712" s="76">
        <v>1</v>
      </c>
      <c r="I712" s="76">
        <v>1</v>
      </c>
      <c r="J712" s="76">
        <v>1</v>
      </c>
      <c r="K712" s="76">
        <v>2</v>
      </c>
      <c r="L712" s="76">
        <v>2</v>
      </c>
      <c r="M712" s="76">
        <v>1</v>
      </c>
      <c r="N712" s="76">
        <v>1</v>
      </c>
      <c r="O712" s="76">
        <v>2</v>
      </c>
      <c r="P712" s="76">
        <v>2</v>
      </c>
      <c r="Q712" s="76">
        <v>2</v>
      </c>
      <c r="R712" s="76">
        <v>2</v>
      </c>
      <c r="S712" s="76">
        <v>17</v>
      </c>
    </row>
    <row r="713" spans="1:19" x14ac:dyDescent="0.25">
      <c r="A713" s="76" t="s">
        <v>11</v>
      </c>
      <c r="B713" s="76" t="s">
        <v>37</v>
      </c>
      <c r="C713" s="76">
        <v>11371</v>
      </c>
      <c r="D713" s="76" t="s">
        <v>114</v>
      </c>
      <c r="E713" s="76" t="s">
        <v>16</v>
      </c>
      <c r="F713" s="76">
        <v>89</v>
      </c>
      <c r="G713" s="76">
        <v>79</v>
      </c>
      <c r="H713" s="76">
        <v>1</v>
      </c>
      <c r="I713" s="76">
        <v>1</v>
      </c>
      <c r="J713" s="76">
        <v>1</v>
      </c>
      <c r="K713" s="76">
        <v>2</v>
      </c>
      <c r="L713" s="76">
        <v>2</v>
      </c>
      <c r="M713" s="76">
        <v>1</v>
      </c>
      <c r="N713" s="76">
        <v>0</v>
      </c>
      <c r="O713" s="76">
        <v>2</v>
      </c>
      <c r="P713" s="76">
        <v>2</v>
      </c>
      <c r="Q713" s="76">
        <v>2</v>
      </c>
      <c r="R713" s="76">
        <v>1</v>
      </c>
      <c r="S713" s="76">
        <v>15</v>
      </c>
    </row>
    <row r="714" spans="1:19" x14ac:dyDescent="0.25">
      <c r="A714" s="76" t="s">
        <v>11</v>
      </c>
      <c r="B714" s="76" t="s">
        <v>37</v>
      </c>
      <c r="C714" s="76">
        <v>11371</v>
      </c>
      <c r="D714" s="76" t="s">
        <v>114</v>
      </c>
      <c r="E714" s="76" t="s">
        <v>16</v>
      </c>
      <c r="F714" s="76">
        <v>89</v>
      </c>
      <c r="G714" s="76">
        <v>79</v>
      </c>
      <c r="H714" s="76">
        <v>0</v>
      </c>
      <c r="I714" s="76">
        <v>0</v>
      </c>
      <c r="J714" s="76">
        <v>0</v>
      </c>
      <c r="K714" s="76">
        <v>2</v>
      </c>
      <c r="L714" s="76">
        <v>2</v>
      </c>
      <c r="M714" s="76">
        <v>1</v>
      </c>
      <c r="N714" s="76">
        <v>0</v>
      </c>
      <c r="O714" s="76">
        <v>1</v>
      </c>
      <c r="P714" s="76">
        <v>1</v>
      </c>
      <c r="Q714" s="76">
        <v>0</v>
      </c>
      <c r="R714" s="76">
        <v>2</v>
      </c>
      <c r="S714" s="76">
        <v>9</v>
      </c>
    </row>
    <row r="715" spans="1:19" x14ac:dyDescent="0.25">
      <c r="A715" s="76" t="s">
        <v>11</v>
      </c>
      <c r="B715" s="76" t="s">
        <v>37</v>
      </c>
      <c r="C715" s="76">
        <v>11371</v>
      </c>
      <c r="D715" s="76" t="s">
        <v>114</v>
      </c>
      <c r="E715" s="76" t="s">
        <v>16</v>
      </c>
      <c r="F715" s="76">
        <v>89</v>
      </c>
      <c r="G715" s="76">
        <v>79</v>
      </c>
      <c r="H715" s="76">
        <v>2</v>
      </c>
      <c r="I715" s="76">
        <v>2</v>
      </c>
      <c r="J715" s="76">
        <v>1</v>
      </c>
      <c r="K715" s="76">
        <v>2</v>
      </c>
      <c r="L715" s="76">
        <v>2</v>
      </c>
      <c r="M715" s="76">
        <v>1</v>
      </c>
      <c r="N715" s="76">
        <v>0</v>
      </c>
      <c r="O715" s="76">
        <v>2</v>
      </c>
      <c r="P715" s="76">
        <v>2</v>
      </c>
      <c r="Q715" s="76">
        <v>2</v>
      </c>
      <c r="R715" s="76">
        <v>1</v>
      </c>
      <c r="S715" s="76">
        <v>17</v>
      </c>
    </row>
    <row r="716" spans="1:19" x14ac:dyDescent="0.25">
      <c r="A716" s="76" t="s">
        <v>11</v>
      </c>
      <c r="B716" s="76" t="s">
        <v>37</v>
      </c>
      <c r="C716" s="76">
        <v>11371</v>
      </c>
      <c r="D716" s="76" t="s">
        <v>114</v>
      </c>
      <c r="E716" s="76" t="s">
        <v>16</v>
      </c>
      <c r="F716" s="76">
        <v>89</v>
      </c>
      <c r="G716" s="76">
        <v>79</v>
      </c>
      <c r="H716" s="76">
        <v>1</v>
      </c>
      <c r="I716" s="76">
        <v>1</v>
      </c>
      <c r="J716" s="76">
        <v>0</v>
      </c>
      <c r="K716" s="76">
        <v>2</v>
      </c>
      <c r="L716" s="76">
        <v>1</v>
      </c>
      <c r="M716" s="76">
        <v>0</v>
      </c>
      <c r="N716" s="76">
        <v>0</v>
      </c>
      <c r="O716" s="76">
        <v>2</v>
      </c>
      <c r="P716" s="76">
        <v>1</v>
      </c>
      <c r="Q716" s="76">
        <v>1</v>
      </c>
      <c r="R716" s="76">
        <v>2</v>
      </c>
      <c r="S716" s="76">
        <v>11</v>
      </c>
    </row>
    <row r="717" spans="1:19" x14ac:dyDescent="0.25">
      <c r="A717" s="76" t="s">
        <v>11</v>
      </c>
      <c r="B717" s="76" t="s">
        <v>37</v>
      </c>
      <c r="C717" s="76">
        <v>11371</v>
      </c>
      <c r="D717" s="76" t="s">
        <v>114</v>
      </c>
      <c r="E717" s="76" t="s">
        <v>16</v>
      </c>
      <c r="F717" s="76">
        <v>89</v>
      </c>
      <c r="G717" s="76">
        <v>79</v>
      </c>
      <c r="H717" s="76">
        <v>1</v>
      </c>
      <c r="I717" s="76">
        <v>1</v>
      </c>
      <c r="J717" s="76">
        <v>1</v>
      </c>
      <c r="K717" s="76">
        <v>2</v>
      </c>
      <c r="L717" s="76">
        <v>2</v>
      </c>
      <c r="M717" s="76">
        <v>1</v>
      </c>
      <c r="N717" s="76">
        <v>1</v>
      </c>
      <c r="O717" s="76">
        <v>2</v>
      </c>
      <c r="P717" s="76">
        <v>1</v>
      </c>
      <c r="Q717" s="76">
        <v>2</v>
      </c>
      <c r="R717" s="76">
        <v>1</v>
      </c>
      <c r="S717" s="76">
        <v>15</v>
      </c>
    </row>
    <row r="718" spans="1:19" x14ac:dyDescent="0.25">
      <c r="A718" s="76" t="s">
        <v>11</v>
      </c>
      <c r="B718" s="76" t="s">
        <v>37</v>
      </c>
      <c r="C718" s="76">
        <v>11371</v>
      </c>
      <c r="D718" s="76" t="s">
        <v>114</v>
      </c>
      <c r="E718" s="76" t="s">
        <v>16</v>
      </c>
      <c r="F718" s="76">
        <v>89</v>
      </c>
      <c r="G718" s="76">
        <v>79</v>
      </c>
      <c r="H718" s="76">
        <v>1</v>
      </c>
      <c r="I718" s="76">
        <v>1</v>
      </c>
      <c r="J718" s="76">
        <v>1</v>
      </c>
      <c r="K718" s="76">
        <v>2</v>
      </c>
      <c r="L718" s="76">
        <v>2</v>
      </c>
      <c r="M718" s="76">
        <v>1</v>
      </c>
      <c r="N718" s="76">
        <v>1</v>
      </c>
      <c r="O718" s="76">
        <v>2</v>
      </c>
      <c r="P718" s="76">
        <v>2</v>
      </c>
      <c r="Q718" s="76">
        <v>2</v>
      </c>
      <c r="R718" s="76">
        <v>2</v>
      </c>
      <c r="S718" s="76">
        <v>17</v>
      </c>
    </row>
    <row r="719" spans="1:19" x14ac:dyDescent="0.25">
      <c r="A719" s="76" t="s">
        <v>11</v>
      </c>
      <c r="B719" s="76" t="s">
        <v>37</v>
      </c>
      <c r="C719" s="76">
        <v>11371</v>
      </c>
      <c r="D719" s="76" t="s">
        <v>114</v>
      </c>
      <c r="E719" s="76" t="s">
        <v>16</v>
      </c>
      <c r="F719" s="76">
        <v>89</v>
      </c>
      <c r="G719" s="76">
        <v>79</v>
      </c>
      <c r="H719" s="76">
        <v>0</v>
      </c>
      <c r="I719" s="76">
        <v>0</v>
      </c>
      <c r="J719" s="76">
        <v>0</v>
      </c>
      <c r="K719" s="76">
        <v>2</v>
      </c>
      <c r="L719" s="76">
        <v>2</v>
      </c>
      <c r="M719" s="76">
        <v>0</v>
      </c>
      <c r="N719" s="76">
        <v>0</v>
      </c>
      <c r="O719" s="76">
        <v>2</v>
      </c>
      <c r="P719" s="76">
        <v>2</v>
      </c>
      <c r="Q719" s="76">
        <v>2</v>
      </c>
      <c r="R719" s="76">
        <v>2</v>
      </c>
      <c r="S719" s="76">
        <v>12</v>
      </c>
    </row>
    <row r="720" spans="1:19" x14ac:dyDescent="0.25">
      <c r="A720" s="76" t="s">
        <v>11</v>
      </c>
      <c r="B720" s="76" t="s">
        <v>37</v>
      </c>
      <c r="C720" s="76">
        <v>11371</v>
      </c>
      <c r="D720" s="76" t="s">
        <v>114</v>
      </c>
      <c r="E720" s="76" t="s">
        <v>16</v>
      </c>
      <c r="F720" s="76">
        <v>89</v>
      </c>
      <c r="G720" s="76">
        <v>79</v>
      </c>
      <c r="H720" s="76">
        <v>1</v>
      </c>
      <c r="I720" s="76">
        <v>0</v>
      </c>
      <c r="J720" s="76">
        <v>0</v>
      </c>
      <c r="K720" s="76">
        <v>1</v>
      </c>
      <c r="L720" s="76">
        <v>2</v>
      </c>
      <c r="M720" s="76">
        <v>0</v>
      </c>
      <c r="N720" s="76">
        <v>0</v>
      </c>
      <c r="O720" s="76">
        <v>1</v>
      </c>
      <c r="P720" s="76">
        <v>1</v>
      </c>
      <c r="Q720" s="76">
        <v>1</v>
      </c>
      <c r="R720" s="76">
        <v>2</v>
      </c>
      <c r="S720" s="76">
        <v>9</v>
      </c>
    </row>
    <row r="721" spans="1:19" x14ac:dyDescent="0.25">
      <c r="A721" s="76" t="s">
        <v>11</v>
      </c>
      <c r="B721" s="76" t="s">
        <v>37</v>
      </c>
      <c r="C721" s="76">
        <v>11371</v>
      </c>
      <c r="D721" s="76" t="s">
        <v>114</v>
      </c>
      <c r="E721" s="76" t="s">
        <v>16</v>
      </c>
      <c r="F721" s="76">
        <v>89</v>
      </c>
      <c r="G721" s="76">
        <v>79</v>
      </c>
      <c r="H721" s="76">
        <v>1</v>
      </c>
      <c r="I721" s="76">
        <v>0</v>
      </c>
      <c r="J721" s="76">
        <v>1</v>
      </c>
      <c r="K721" s="76">
        <v>1</v>
      </c>
      <c r="L721" s="76">
        <v>2</v>
      </c>
      <c r="M721" s="76">
        <v>0</v>
      </c>
      <c r="N721" s="76">
        <v>1</v>
      </c>
      <c r="O721" s="76">
        <v>2</v>
      </c>
      <c r="P721" s="76">
        <v>1</v>
      </c>
      <c r="Q721" s="76">
        <v>2</v>
      </c>
      <c r="R721" s="76">
        <v>2</v>
      </c>
      <c r="S721" s="76">
        <v>13</v>
      </c>
    </row>
    <row r="722" spans="1:19" x14ac:dyDescent="0.25">
      <c r="A722" s="76" t="s">
        <v>11</v>
      </c>
      <c r="B722" s="76" t="s">
        <v>37</v>
      </c>
      <c r="C722" s="76">
        <v>11371</v>
      </c>
      <c r="D722" s="76" t="s">
        <v>114</v>
      </c>
      <c r="E722" s="76" t="s">
        <v>16</v>
      </c>
      <c r="F722" s="76">
        <v>89</v>
      </c>
      <c r="G722" s="76">
        <v>79</v>
      </c>
      <c r="H722" s="76">
        <v>1</v>
      </c>
      <c r="I722" s="76">
        <v>0</v>
      </c>
      <c r="J722" s="76">
        <v>1</v>
      </c>
      <c r="K722" s="76">
        <v>2</v>
      </c>
      <c r="L722" s="76">
        <v>2</v>
      </c>
      <c r="M722" s="76">
        <v>1</v>
      </c>
      <c r="N722" s="76">
        <v>1</v>
      </c>
      <c r="O722" s="76">
        <v>2</v>
      </c>
      <c r="P722" s="76">
        <v>1</v>
      </c>
      <c r="Q722" s="76">
        <v>2</v>
      </c>
      <c r="R722" s="76">
        <v>2</v>
      </c>
      <c r="S722" s="76">
        <v>15</v>
      </c>
    </row>
    <row r="723" spans="1:19" x14ac:dyDescent="0.25">
      <c r="A723" s="76" t="s">
        <v>11</v>
      </c>
      <c r="B723" s="76" t="s">
        <v>37</v>
      </c>
      <c r="C723" s="76">
        <v>11371</v>
      </c>
      <c r="D723" s="76" t="s">
        <v>114</v>
      </c>
      <c r="E723" s="76" t="s">
        <v>16</v>
      </c>
      <c r="F723" s="76">
        <v>89</v>
      </c>
      <c r="G723" s="76">
        <v>79</v>
      </c>
      <c r="H723" s="76">
        <v>1</v>
      </c>
      <c r="I723" s="76">
        <v>1</v>
      </c>
      <c r="J723" s="76">
        <v>1</v>
      </c>
      <c r="K723" s="76">
        <v>2</v>
      </c>
      <c r="L723" s="76">
        <v>2</v>
      </c>
      <c r="M723" s="76">
        <v>0</v>
      </c>
      <c r="N723" s="76">
        <v>0</v>
      </c>
      <c r="O723" s="76">
        <v>2</v>
      </c>
      <c r="P723" s="76">
        <v>1</v>
      </c>
      <c r="Q723" s="76">
        <v>2</v>
      </c>
      <c r="R723" s="76">
        <v>2</v>
      </c>
      <c r="S723" s="76">
        <v>14</v>
      </c>
    </row>
    <row r="724" spans="1:19" x14ac:dyDescent="0.25">
      <c r="A724" s="76" t="s">
        <v>11</v>
      </c>
      <c r="B724" s="76" t="s">
        <v>37</v>
      </c>
      <c r="C724" s="76">
        <v>11371</v>
      </c>
      <c r="D724" s="76" t="s">
        <v>114</v>
      </c>
      <c r="E724" s="76" t="s">
        <v>16</v>
      </c>
      <c r="F724" s="76">
        <v>89</v>
      </c>
      <c r="G724" s="76">
        <v>79</v>
      </c>
      <c r="H724" s="76">
        <v>1</v>
      </c>
      <c r="I724" s="76">
        <v>2</v>
      </c>
      <c r="J724" s="76">
        <v>0</v>
      </c>
      <c r="K724" s="76">
        <v>2</v>
      </c>
      <c r="L724" s="76">
        <v>2</v>
      </c>
      <c r="M724" s="76">
        <v>1</v>
      </c>
      <c r="N724" s="76">
        <v>0</v>
      </c>
      <c r="O724" s="76">
        <v>2</v>
      </c>
      <c r="P724" s="76">
        <v>1</v>
      </c>
      <c r="Q724" s="76">
        <v>2</v>
      </c>
      <c r="R724" s="76">
        <v>2</v>
      </c>
      <c r="S724" s="76">
        <v>15</v>
      </c>
    </row>
    <row r="725" spans="1:19" x14ac:dyDescent="0.25">
      <c r="A725" s="76" t="s">
        <v>11</v>
      </c>
      <c r="B725" s="76" t="s">
        <v>37</v>
      </c>
      <c r="C725" s="76">
        <v>11371</v>
      </c>
      <c r="D725" s="76" t="s">
        <v>114</v>
      </c>
      <c r="E725" s="76" t="s">
        <v>28</v>
      </c>
      <c r="F725" s="76">
        <v>89</v>
      </c>
      <c r="G725" s="76">
        <v>79</v>
      </c>
      <c r="H725" s="76">
        <v>1</v>
      </c>
      <c r="I725" s="76">
        <v>2</v>
      </c>
      <c r="J725" s="76">
        <v>0</v>
      </c>
      <c r="K725" s="76">
        <v>2</v>
      </c>
      <c r="L725" s="76">
        <v>0</v>
      </c>
      <c r="M725" s="76">
        <v>1</v>
      </c>
      <c r="N725" s="76">
        <v>1</v>
      </c>
      <c r="O725" s="76">
        <v>2</v>
      </c>
      <c r="P725" s="76">
        <v>2</v>
      </c>
      <c r="Q725" s="76">
        <v>2</v>
      </c>
      <c r="R725" s="76">
        <v>2</v>
      </c>
      <c r="S725" s="76">
        <v>15</v>
      </c>
    </row>
    <row r="726" spans="1:19" x14ac:dyDescent="0.25">
      <c r="A726" s="76" t="s">
        <v>11</v>
      </c>
      <c r="B726" s="76" t="s">
        <v>37</v>
      </c>
      <c r="C726" s="76">
        <v>11371</v>
      </c>
      <c r="D726" s="76" t="s">
        <v>114</v>
      </c>
      <c r="E726" s="76" t="s">
        <v>28</v>
      </c>
      <c r="F726" s="76">
        <v>89</v>
      </c>
      <c r="G726" s="76">
        <v>79</v>
      </c>
      <c r="H726" s="76">
        <v>2</v>
      </c>
      <c r="I726" s="76">
        <v>1</v>
      </c>
      <c r="J726" s="76">
        <v>1</v>
      </c>
      <c r="K726" s="76">
        <v>2</v>
      </c>
      <c r="L726" s="76">
        <v>1</v>
      </c>
      <c r="M726" s="76">
        <v>1</v>
      </c>
      <c r="N726" s="76">
        <v>1</v>
      </c>
      <c r="O726" s="76">
        <v>2</v>
      </c>
      <c r="P726" s="76">
        <v>2</v>
      </c>
      <c r="Q726" s="76">
        <v>2</v>
      </c>
      <c r="R726" s="76">
        <v>1</v>
      </c>
      <c r="S726" s="76">
        <v>16</v>
      </c>
    </row>
    <row r="727" spans="1:19" x14ac:dyDescent="0.25">
      <c r="A727" s="76" t="s">
        <v>11</v>
      </c>
      <c r="B727" s="76" t="s">
        <v>37</v>
      </c>
      <c r="C727" s="76">
        <v>11371</v>
      </c>
      <c r="D727" s="76" t="s">
        <v>114</v>
      </c>
      <c r="E727" s="76" t="s">
        <v>28</v>
      </c>
      <c r="F727" s="76">
        <v>89</v>
      </c>
      <c r="G727" s="76">
        <v>79</v>
      </c>
      <c r="H727" s="76">
        <v>1</v>
      </c>
      <c r="I727" s="76">
        <v>0</v>
      </c>
      <c r="J727" s="76">
        <v>1</v>
      </c>
      <c r="K727" s="76">
        <v>2</v>
      </c>
      <c r="L727" s="76">
        <v>1</v>
      </c>
      <c r="M727" s="76">
        <v>1</v>
      </c>
      <c r="N727" s="76">
        <v>1</v>
      </c>
      <c r="O727" s="76">
        <v>2</v>
      </c>
      <c r="P727" s="76">
        <v>1</v>
      </c>
      <c r="Q727" s="76">
        <v>2</v>
      </c>
      <c r="R727" s="76">
        <v>2</v>
      </c>
      <c r="S727" s="76">
        <v>14</v>
      </c>
    </row>
    <row r="728" spans="1:19" x14ac:dyDescent="0.25">
      <c r="A728" s="76" t="s">
        <v>11</v>
      </c>
      <c r="B728" s="76" t="s">
        <v>37</v>
      </c>
      <c r="C728" s="76">
        <v>11371</v>
      </c>
      <c r="D728" s="76" t="s">
        <v>114</v>
      </c>
      <c r="E728" s="76" t="s">
        <v>28</v>
      </c>
      <c r="F728" s="76">
        <v>89</v>
      </c>
      <c r="G728" s="76">
        <v>79</v>
      </c>
      <c r="H728" s="76">
        <v>2</v>
      </c>
      <c r="I728" s="76">
        <v>2</v>
      </c>
      <c r="J728" s="76">
        <v>1</v>
      </c>
      <c r="K728" s="76">
        <v>2</v>
      </c>
      <c r="L728" s="76">
        <v>1</v>
      </c>
      <c r="M728" s="76">
        <v>0</v>
      </c>
      <c r="N728" s="76">
        <v>1</v>
      </c>
      <c r="O728" s="76">
        <v>2</v>
      </c>
      <c r="P728" s="76">
        <v>2</v>
      </c>
      <c r="Q728" s="76">
        <v>2</v>
      </c>
      <c r="R728" s="76">
        <v>2</v>
      </c>
      <c r="S728" s="76">
        <v>17</v>
      </c>
    </row>
    <row r="729" spans="1:19" x14ac:dyDescent="0.25">
      <c r="A729" s="76" t="s">
        <v>11</v>
      </c>
      <c r="B729" s="76" t="s">
        <v>37</v>
      </c>
      <c r="C729" s="76">
        <v>11371</v>
      </c>
      <c r="D729" s="76" t="s">
        <v>114</v>
      </c>
      <c r="E729" s="76" t="s">
        <v>28</v>
      </c>
      <c r="F729" s="76">
        <v>89</v>
      </c>
      <c r="G729" s="76">
        <v>79</v>
      </c>
      <c r="H729" s="76">
        <v>2</v>
      </c>
      <c r="I729" s="76">
        <v>2</v>
      </c>
      <c r="J729" s="76">
        <v>1</v>
      </c>
      <c r="K729" s="76">
        <v>2</v>
      </c>
      <c r="L729" s="76">
        <v>1</v>
      </c>
      <c r="M729" s="76">
        <v>1</v>
      </c>
      <c r="N729" s="76">
        <v>1</v>
      </c>
      <c r="O729" s="76">
        <v>2</v>
      </c>
      <c r="P729" s="76">
        <v>2</v>
      </c>
      <c r="Q729" s="76">
        <v>2</v>
      </c>
      <c r="R729" s="76">
        <v>1</v>
      </c>
      <c r="S729" s="76">
        <v>17</v>
      </c>
    </row>
    <row r="730" spans="1:19" x14ac:dyDescent="0.25">
      <c r="A730" s="76" t="s">
        <v>11</v>
      </c>
      <c r="B730" s="76" t="s">
        <v>37</v>
      </c>
      <c r="C730" s="76">
        <v>11371</v>
      </c>
      <c r="D730" s="76" t="s">
        <v>114</v>
      </c>
      <c r="E730" s="76" t="s">
        <v>28</v>
      </c>
      <c r="F730" s="76">
        <v>89</v>
      </c>
      <c r="G730" s="76">
        <v>79</v>
      </c>
      <c r="H730" s="76">
        <v>2</v>
      </c>
      <c r="I730" s="76">
        <v>1</v>
      </c>
      <c r="J730" s="76">
        <v>1</v>
      </c>
      <c r="K730" s="76">
        <v>2</v>
      </c>
      <c r="L730" s="76">
        <v>1</v>
      </c>
      <c r="M730" s="76">
        <v>1</v>
      </c>
      <c r="N730" s="76">
        <v>1</v>
      </c>
      <c r="O730" s="76">
        <v>1</v>
      </c>
      <c r="P730" s="76">
        <v>2</v>
      </c>
      <c r="Q730" s="76">
        <v>2</v>
      </c>
      <c r="R730" s="76">
        <v>1</v>
      </c>
      <c r="S730" s="76">
        <v>15</v>
      </c>
    </row>
    <row r="731" spans="1:19" x14ac:dyDescent="0.25">
      <c r="A731" s="76" t="s">
        <v>11</v>
      </c>
      <c r="B731" s="76" t="s">
        <v>37</v>
      </c>
      <c r="C731" s="76">
        <v>11371</v>
      </c>
      <c r="D731" s="76" t="s">
        <v>114</v>
      </c>
      <c r="E731" s="76" t="s">
        <v>28</v>
      </c>
      <c r="F731" s="76">
        <v>89</v>
      </c>
      <c r="G731" s="76">
        <v>79</v>
      </c>
      <c r="H731" s="76">
        <v>2</v>
      </c>
      <c r="I731" s="76">
        <v>2</v>
      </c>
      <c r="J731" s="76">
        <v>1</v>
      </c>
      <c r="K731" s="76">
        <v>2</v>
      </c>
      <c r="L731" s="76">
        <v>1</v>
      </c>
      <c r="M731" s="76">
        <v>1</v>
      </c>
      <c r="N731" s="76">
        <v>1</v>
      </c>
      <c r="O731" s="76">
        <v>2</v>
      </c>
      <c r="P731" s="76">
        <v>2</v>
      </c>
      <c r="Q731" s="76">
        <v>2</v>
      </c>
      <c r="R731" s="76">
        <v>2</v>
      </c>
      <c r="S731" s="76">
        <v>18</v>
      </c>
    </row>
    <row r="732" spans="1:19" x14ac:dyDescent="0.25">
      <c r="A732" s="76" t="s">
        <v>11</v>
      </c>
      <c r="B732" s="76" t="s">
        <v>37</v>
      </c>
      <c r="C732" s="76">
        <v>11371</v>
      </c>
      <c r="D732" s="76" t="s">
        <v>114</v>
      </c>
      <c r="E732" s="76" t="s">
        <v>28</v>
      </c>
      <c r="F732" s="76">
        <v>89</v>
      </c>
      <c r="G732" s="76">
        <v>79</v>
      </c>
      <c r="H732" s="76">
        <v>1</v>
      </c>
      <c r="I732" s="76">
        <v>2</v>
      </c>
      <c r="J732" s="76">
        <v>1</v>
      </c>
      <c r="K732" s="76">
        <v>2</v>
      </c>
      <c r="L732" s="76">
        <v>1</v>
      </c>
      <c r="M732" s="76">
        <v>1</v>
      </c>
      <c r="N732" s="76">
        <v>1</v>
      </c>
      <c r="O732" s="76">
        <v>2</v>
      </c>
      <c r="P732" s="76">
        <v>1</v>
      </c>
      <c r="Q732" s="76">
        <v>2</v>
      </c>
      <c r="R732" s="76">
        <v>2</v>
      </c>
      <c r="S732" s="76">
        <v>16</v>
      </c>
    </row>
    <row r="733" spans="1:19" x14ac:dyDescent="0.25">
      <c r="A733" s="76" t="s">
        <v>11</v>
      </c>
      <c r="B733" s="76" t="s">
        <v>37</v>
      </c>
      <c r="C733" s="76">
        <v>11371</v>
      </c>
      <c r="D733" s="76" t="s">
        <v>114</v>
      </c>
      <c r="E733" s="76" t="s">
        <v>28</v>
      </c>
      <c r="F733" s="76">
        <v>89</v>
      </c>
      <c r="G733" s="76">
        <v>79</v>
      </c>
      <c r="H733" s="76">
        <v>2</v>
      </c>
      <c r="I733" s="76">
        <v>2</v>
      </c>
      <c r="J733" s="76">
        <v>1</v>
      </c>
      <c r="K733" s="76">
        <v>2</v>
      </c>
      <c r="L733" s="76">
        <v>1</v>
      </c>
      <c r="M733" s="76">
        <v>1</v>
      </c>
      <c r="N733" s="76">
        <v>0</v>
      </c>
      <c r="O733" s="76">
        <v>2</v>
      </c>
      <c r="P733" s="76">
        <v>2</v>
      </c>
      <c r="Q733" s="76">
        <v>2</v>
      </c>
      <c r="R733" s="76">
        <v>2</v>
      </c>
      <c r="S733" s="76">
        <v>17</v>
      </c>
    </row>
    <row r="734" spans="1:19" x14ac:dyDescent="0.25">
      <c r="A734" s="76" t="s">
        <v>11</v>
      </c>
      <c r="B734" s="76" t="s">
        <v>37</v>
      </c>
      <c r="C734" s="76">
        <v>11371</v>
      </c>
      <c r="D734" s="76" t="s">
        <v>114</v>
      </c>
      <c r="E734" s="76" t="s">
        <v>28</v>
      </c>
      <c r="F734" s="76">
        <v>89</v>
      </c>
      <c r="G734" s="76">
        <v>79</v>
      </c>
      <c r="H734" s="76">
        <v>2</v>
      </c>
      <c r="I734" s="76">
        <v>2</v>
      </c>
      <c r="J734" s="76">
        <v>1</v>
      </c>
      <c r="K734" s="76">
        <v>1</v>
      </c>
      <c r="L734" s="76">
        <v>2</v>
      </c>
      <c r="M734" s="76">
        <v>1</v>
      </c>
      <c r="N734" s="76">
        <v>1</v>
      </c>
      <c r="O734" s="76">
        <v>2</v>
      </c>
      <c r="P734" s="76">
        <v>2</v>
      </c>
      <c r="Q734" s="76">
        <v>0</v>
      </c>
      <c r="R734" s="76">
        <v>2</v>
      </c>
      <c r="S734" s="76">
        <v>16</v>
      </c>
    </row>
    <row r="735" spans="1:19" x14ac:dyDescent="0.25">
      <c r="A735" s="76" t="s">
        <v>11</v>
      </c>
      <c r="B735" s="76" t="s">
        <v>37</v>
      </c>
      <c r="C735" s="76">
        <v>11371</v>
      </c>
      <c r="D735" s="76" t="s">
        <v>114</v>
      </c>
      <c r="E735" s="76" t="s">
        <v>28</v>
      </c>
      <c r="F735" s="76">
        <v>89</v>
      </c>
      <c r="G735" s="76">
        <v>79</v>
      </c>
      <c r="H735" s="76">
        <v>2</v>
      </c>
      <c r="I735" s="76">
        <v>2</v>
      </c>
      <c r="J735" s="76">
        <v>1</v>
      </c>
      <c r="K735" s="76">
        <v>2</v>
      </c>
      <c r="L735" s="76">
        <v>2</v>
      </c>
      <c r="M735" s="76">
        <v>1</v>
      </c>
      <c r="N735" s="76">
        <v>1</v>
      </c>
      <c r="O735" s="76">
        <v>2</v>
      </c>
      <c r="P735" s="76">
        <v>2</v>
      </c>
      <c r="Q735" s="76">
        <v>2</v>
      </c>
      <c r="R735" s="76">
        <v>2</v>
      </c>
      <c r="S735" s="76">
        <v>19</v>
      </c>
    </row>
    <row r="736" spans="1:19" x14ac:dyDescent="0.25">
      <c r="A736" s="76" t="s">
        <v>11</v>
      </c>
      <c r="B736" s="76" t="s">
        <v>37</v>
      </c>
      <c r="C736" s="76">
        <v>11371</v>
      </c>
      <c r="D736" s="76" t="s">
        <v>114</v>
      </c>
      <c r="E736" s="76" t="s">
        <v>28</v>
      </c>
      <c r="F736" s="76">
        <v>89</v>
      </c>
      <c r="G736" s="76">
        <v>79</v>
      </c>
      <c r="H736" s="76">
        <v>0</v>
      </c>
      <c r="I736" s="76">
        <v>0</v>
      </c>
      <c r="J736" s="76">
        <v>1</v>
      </c>
      <c r="K736" s="76">
        <v>1</v>
      </c>
      <c r="L736" s="76">
        <v>1</v>
      </c>
      <c r="M736" s="76">
        <v>1</v>
      </c>
      <c r="N736" s="76">
        <v>1</v>
      </c>
      <c r="O736" s="76">
        <v>2</v>
      </c>
      <c r="P736" s="76">
        <v>2</v>
      </c>
      <c r="Q736" s="76">
        <v>2</v>
      </c>
      <c r="R736" s="76">
        <v>2</v>
      </c>
      <c r="S736" s="76">
        <v>13</v>
      </c>
    </row>
    <row r="737" spans="1:19" x14ac:dyDescent="0.25">
      <c r="A737" s="76" t="s">
        <v>11</v>
      </c>
      <c r="B737" s="76" t="s">
        <v>37</v>
      </c>
      <c r="C737" s="76">
        <v>11371</v>
      </c>
      <c r="D737" s="76" t="s">
        <v>114</v>
      </c>
      <c r="E737" s="76" t="s">
        <v>28</v>
      </c>
      <c r="F737" s="76">
        <v>89</v>
      </c>
      <c r="G737" s="76">
        <v>79</v>
      </c>
      <c r="H737" s="76">
        <v>2</v>
      </c>
      <c r="I737" s="76">
        <v>2</v>
      </c>
      <c r="J737" s="76">
        <v>1</v>
      </c>
      <c r="K737" s="76">
        <v>2</v>
      </c>
      <c r="L737" s="76">
        <v>1</v>
      </c>
      <c r="M737" s="76">
        <v>1</v>
      </c>
      <c r="N737" s="76">
        <v>1</v>
      </c>
      <c r="O737" s="76">
        <v>1</v>
      </c>
      <c r="P737" s="76">
        <v>2</v>
      </c>
      <c r="Q737" s="76">
        <v>2</v>
      </c>
      <c r="R737" s="76">
        <v>2</v>
      </c>
      <c r="S737" s="76">
        <v>17</v>
      </c>
    </row>
    <row r="738" spans="1:19" x14ac:dyDescent="0.25">
      <c r="A738" s="76" t="s">
        <v>11</v>
      </c>
      <c r="B738" s="76" t="s">
        <v>37</v>
      </c>
      <c r="C738" s="76">
        <v>11371</v>
      </c>
      <c r="D738" s="76" t="s">
        <v>114</v>
      </c>
      <c r="E738" s="76" t="s">
        <v>28</v>
      </c>
      <c r="F738" s="76">
        <v>89</v>
      </c>
      <c r="G738" s="76">
        <v>79</v>
      </c>
      <c r="H738" s="76">
        <v>1</v>
      </c>
      <c r="I738" s="76">
        <v>1</v>
      </c>
      <c r="J738" s="76">
        <v>0</v>
      </c>
      <c r="K738" s="76">
        <v>2</v>
      </c>
      <c r="L738" s="76">
        <v>2</v>
      </c>
      <c r="M738" s="76">
        <v>0</v>
      </c>
      <c r="N738" s="76">
        <v>0</v>
      </c>
      <c r="O738" s="76">
        <v>1</v>
      </c>
      <c r="P738" s="76">
        <v>2</v>
      </c>
      <c r="Q738" s="76">
        <v>1</v>
      </c>
      <c r="R738" s="76">
        <v>2</v>
      </c>
      <c r="S738" s="76">
        <v>12</v>
      </c>
    </row>
    <row r="739" spans="1:19" x14ac:dyDescent="0.25">
      <c r="A739" s="76" t="s">
        <v>11</v>
      </c>
      <c r="B739" s="76" t="s">
        <v>37</v>
      </c>
      <c r="C739" s="76">
        <v>11371</v>
      </c>
      <c r="D739" s="76" t="s">
        <v>114</v>
      </c>
      <c r="E739" s="76" t="s">
        <v>28</v>
      </c>
      <c r="F739" s="76">
        <v>89</v>
      </c>
      <c r="G739" s="76">
        <v>79</v>
      </c>
      <c r="H739" s="76">
        <v>0</v>
      </c>
      <c r="I739" s="76">
        <v>2</v>
      </c>
      <c r="J739" s="76">
        <v>1</v>
      </c>
      <c r="K739" s="76">
        <v>2</v>
      </c>
      <c r="L739" s="76">
        <v>1</v>
      </c>
      <c r="M739" s="76">
        <v>1</v>
      </c>
      <c r="N739" s="76">
        <v>1</v>
      </c>
      <c r="O739" s="76">
        <v>2</v>
      </c>
      <c r="P739" s="76">
        <v>0</v>
      </c>
      <c r="Q739" s="76">
        <v>2</v>
      </c>
      <c r="R739" s="76">
        <v>1</v>
      </c>
      <c r="S739" s="76">
        <v>13</v>
      </c>
    </row>
    <row r="740" spans="1:19" x14ac:dyDescent="0.25">
      <c r="A740" s="76" t="s">
        <v>11</v>
      </c>
      <c r="B740" s="76" t="s">
        <v>37</v>
      </c>
      <c r="C740" s="76">
        <v>11371</v>
      </c>
      <c r="D740" s="76" t="s">
        <v>114</v>
      </c>
      <c r="E740" s="76" t="s">
        <v>28</v>
      </c>
      <c r="F740" s="76">
        <v>89</v>
      </c>
      <c r="G740" s="76">
        <v>79</v>
      </c>
      <c r="H740" s="76">
        <v>2</v>
      </c>
      <c r="I740" s="76">
        <v>2</v>
      </c>
      <c r="J740" s="76">
        <v>1</v>
      </c>
      <c r="K740" s="76">
        <v>1</v>
      </c>
      <c r="L740" s="76">
        <v>1</v>
      </c>
      <c r="M740" s="76">
        <v>0</v>
      </c>
      <c r="N740" s="76">
        <v>0</v>
      </c>
      <c r="O740" s="76">
        <v>2</v>
      </c>
      <c r="P740" s="76">
        <v>2</v>
      </c>
      <c r="Q740" s="76">
        <v>2</v>
      </c>
      <c r="R740" s="76">
        <v>2</v>
      </c>
      <c r="S740" s="76">
        <v>15</v>
      </c>
    </row>
    <row r="741" spans="1:19" x14ac:dyDescent="0.25">
      <c r="A741" s="76" t="s">
        <v>11</v>
      </c>
      <c r="B741" s="76" t="s">
        <v>37</v>
      </c>
      <c r="C741" s="76">
        <v>11371</v>
      </c>
      <c r="D741" s="76" t="s">
        <v>114</v>
      </c>
      <c r="E741" s="76" t="s">
        <v>28</v>
      </c>
      <c r="F741" s="76">
        <v>89</v>
      </c>
      <c r="G741" s="76">
        <v>79</v>
      </c>
      <c r="H741" s="76">
        <v>2</v>
      </c>
      <c r="I741" s="76">
        <v>2</v>
      </c>
      <c r="J741" s="76">
        <v>1</v>
      </c>
      <c r="K741" s="76">
        <v>2</v>
      </c>
      <c r="L741" s="76">
        <v>1</v>
      </c>
      <c r="M741" s="76">
        <v>1</v>
      </c>
      <c r="N741" s="76">
        <v>1</v>
      </c>
      <c r="O741" s="76">
        <v>1</v>
      </c>
      <c r="P741" s="76">
        <v>1</v>
      </c>
      <c r="Q741" s="76">
        <v>2</v>
      </c>
      <c r="R741" s="76">
        <v>1</v>
      </c>
      <c r="S741" s="76">
        <v>15</v>
      </c>
    </row>
    <row r="742" spans="1:19" x14ac:dyDescent="0.25">
      <c r="A742" s="76" t="s">
        <v>11</v>
      </c>
      <c r="B742" s="76" t="s">
        <v>37</v>
      </c>
      <c r="C742" s="76">
        <v>11371</v>
      </c>
      <c r="D742" s="76" t="s">
        <v>114</v>
      </c>
      <c r="E742" s="76" t="s">
        <v>28</v>
      </c>
      <c r="F742" s="76">
        <v>89</v>
      </c>
      <c r="G742" s="76">
        <v>79</v>
      </c>
      <c r="H742" s="76">
        <v>2</v>
      </c>
      <c r="I742" s="76">
        <v>2</v>
      </c>
      <c r="J742" s="76">
        <v>1</v>
      </c>
      <c r="K742" s="76">
        <v>2</v>
      </c>
      <c r="L742" s="76">
        <v>2</v>
      </c>
      <c r="M742" s="76">
        <v>1</v>
      </c>
      <c r="N742" s="76">
        <v>1</v>
      </c>
      <c r="O742" s="76">
        <v>2</v>
      </c>
      <c r="P742" s="76">
        <v>2</v>
      </c>
      <c r="Q742" s="76">
        <v>2</v>
      </c>
      <c r="R742" s="76">
        <v>2</v>
      </c>
      <c r="S742" s="76">
        <v>19</v>
      </c>
    </row>
    <row r="743" spans="1:19" x14ac:dyDescent="0.25">
      <c r="A743" s="76" t="s">
        <v>11</v>
      </c>
      <c r="B743" s="76" t="s">
        <v>37</v>
      </c>
      <c r="C743" s="76">
        <v>11371</v>
      </c>
      <c r="D743" s="76" t="s">
        <v>114</v>
      </c>
      <c r="E743" s="76" t="s">
        <v>28</v>
      </c>
      <c r="F743" s="76">
        <v>89</v>
      </c>
      <c r="G743" s="76">
        <v>79</v>
      </c>
      <c r="H743" s="76">
        <v>2</v>
      </c>
      <c r="I743" s="76">
        <v>1</v>
      </c>
      <c r="J743" s="76">
        <v>1</v>
      </c>
      <c r="K743" s="76">
        <v>2</v>
      </c>
      <c r="L743" s="76">
        <v>2</v>
      </c>
      <c r="M743" s="76">
        <v>1</v>
      </c>
      <c r="N743" s="76">
        <v>0</v>
      </c>
      <c r="O743" s="76">
        <v>2</v>
      </c>
      <c r="P743" s="76">
        <v>2</v>
      </c>
      <c r="Q743" s="76">
        <v>2</v>
      </c>
      <c r="R743" s="76">
        <v>2</v>
      </c>
      <c r="S743" s="76">
        <v>17</v>
      </c>
    </row>
    <row r="744" spans="1:19" x14ac:dyDescent="0.25">
      <c r="A744" s="76" t="s">
        <v>11</v>
      </c>
      <c r="B744" s="76" t="s">
        <v>37</v>
      </c>
      <c r="C744" s="76">
        <v>11371</v>
      </c>
      <c r="D744" s="76" t="s">
        <v>114</v>
      </c>
      <c r="E744" s="76" t="s">
        <v>28</v>
      </c>
      <c r="F744" s="76">
        <v>89</v>
      </c>
      <c r="G744" s="76">
        <v>79</v>
      </c>
      <c r="H744" s="76">
        <v>1</v>
      </c>
      <c r="I744" s="76">
        <v>1</v>
      </c>
      <c r="J744" s="76">
        <v>1</v>
      </c>
      <c r="K744" s="76">
        <v>2</v>
      </c>
      <c r="L744" s="76">
        <v>1</v>
      </c>
      <c r="M744" s="76">
        <v>1</v>
      </c>
      <c r="N744" s="76">
        <v>0</v>
      </c>
      <c r="O744" s="76">
        <v>2</v>
      </c>
      <c r="P744" s="76">
        <v>2</v>
      </c>
      <c r="Q744" s="76">
        <v>2</v>
      </c>
      <c r="R744" s="76">
        <v>2</v>
      </c>
      <c r="S744" s="76">
        <v>15</v>
      </c>
    </row>
    <row r="745" spans="1:19" x14ac:dyDescent="0.25">
      <c r="A745" s="76" t="s">
        <v>11</v>
      </c>
      <c r="B745" s="76" t="s">
        <v>37</v>
      </c>
      <c r="C745" s="76">
        <v>11371</v>
      </c>
      <c r="D745" s="76" t="s">
        <v>114</v>
      </c>
      <c r="E745" s="76" t="s">
        <v>28</v>
      </c>
      <c r="F745" s="76">
        <v>89</v>
      </c>
      <c r="G745" s="76">
        <v>79</v>
      </c>
      <c r="H745" s="76">
        <v>1</v>
      </c>
      <c r="I745" s="76">
        <v>0</v>
      </c>
      <c r="J745" s="76">
        <v>1</v>
      </c>
      <c r="K745" s="76">
        <v>2</v>
      </c>
      <c r="L745" s="76">
        <v>1</v>
      </c>
      <c r="M745" s="76">
        <v>1</v>
      </c>
      <c r="N745" s="76">
        <v>0</v>
      </c>
      <c r="O745" s="76">
        <v>2</v>
      </c>
      <c r="P745" s="76">
        <v>2</v>
      </c>
      <c r="Q745" s="76">
        <v>2</v>
      </c>
      <c r="R745" s="76">
        <v>2</v>
      </c>
      <c r="S745" s="76">
        <v>14</v>
      </c>
    </row>
    <row r="746" spans="1:19" x14ac:dyDescent="0.25">
      <c r="A746" s="76" t="s">
        <v>11</v>
      </c>
      <c r="B746" s="76" t="s">
        <v>37</v>
      </c>
      <c r="C746" s="76">
        <v>11371</v>
      </c>
      <c r="D746" s="76" t="s">
        <v>114</v>
      </c>
      <c r="E746" s="76" t="s">
        <v>28</v>
      </c>
      <c r="F746" s="76">
        <v>89</v>
      </c>
      <c r="G746" s="76">
        <v>79</v>
      </c>
      <c r="H746" s="76">
        <v>1</v>
      </c>
      <c r="I746" s="76">
        <v>2</v>
      </c>
      <c r="J746" s="76">
        <v>1</v>
      </c>
      <c r="K746" s="76">
        <v>2</v>
      </c>
      <c r="L746" s="76">
        <v>2</v>
      </c>
      <c r="M746" s="76">
        <v>1</v>
      </c>
      <c r="N746" s="76">
        <v>1</v>
      </c>
      <c r="O746" s="76">
        <v>2</v>
      </c>
      <c r="P746" s="76">
        <v>2</v>
      </c>
      <c r="Q746" s="76">
        <v>2</v>
      </c>
      <c r="R746" s="76">
        <v>2</v>
      </c>
      <c r="S746" s="76">
        <v>18</v>
      </c>
    </row>
    <row r="747" spans="1:19" x14ac:dyDescent="0.25">
      <c r="A747" s="76" t="s">
        <v>11</v>
      </c>
      <c r="B747" s="76" t="s">
        <v>37</v>
      </c>
      <c r="C747" s="76">
        <v>11371</v>
      </c>
      <c r="D747" s="76" t="s">
        <v>114</v>
      </c>
      <c r="E747" s="76" t="s">
        <v>30</v>
      </c>
      <c r="F747" s="76">
        <v>89</v>
      </c>
      <c r="G747" s="76">
        <v>79</v>
      </c>
      <c r="H747" s="76">
        <v>1</v>
      </c>
      <c r="I747" s="76">
        <v>1</v>
      </c>
      <c r="J747" s="76">
        <v>1</v>
      </c>
      <c r="K747" s="76">
        <v>2</v>
      </c>
      <c r="L747" s="76">
        <v>1</v>
      </c>
      <c r="M747" s="76">
        <v>0</v>
      </c>
      <c r="N747" s="76">
        <v>1</v>
      </c>
      <c r="O747" s="76">
        <v>1</v>
      </c>
      <c r="P747" s="76">
        <v>2</v>
      </c>
      <c r="Q747" s="76">
        <v>2</v>
      </c>
      <c r="R747" s="76">
        <v>1</v>
      </c>
      <c r="S747" s="76">
        <v>13</v>
      </c>
    </row>
    <row r="748" spans="1:19" x14ac:dyDescent="0.25">
      <c r="A748" s="76" t="s">
        <v>11</v>
      </c>
      <c r="B748" s="76" t="s">
        <v>37</v>
      </c>
      <c r="C748" s="76">
        <v>11371</v>
      </c>
      <c r="D748" s="76" t="s">
        <v>114</v>
      </c>
      <c r="E748" s="76" t="s">
        <v>30</v>
      </c>
      <c r="F748" s="76">
        <v>89</v>
      </c>
      <c r="G748" s="76">
        <v>79</v>
      </c>
      <c r="H748" s="76">
        <v>1</v>
      </c>
      <c r="I748" s="76">
        <v>2</v>
      </c>
      <c r="J748" s="76">
        <v>1</v>
      </c>
      <c r="K748" s="76">
        <v>2</v>
      </c>
      <c r="L748" s="76">
        <v>1</v>
      </c>
      <c r="M748" s="76">
        <v>0</v>
      </c>
      <c r="N748" s="76">
        <v>1</v>
      </c>
      <c r="O748" s="76">
        <v>1</v>
      </c>
      <c r="P748" s="76">
        <v>1</v>
      </c>
      <c r="Q748" s="76">
        <v>2</v>
      </c>
      <c r="R748" s="76">
        <v>1</v>
      </c>
      <c r="S748" s="76">
        <v>13</v>
      </c>
    </row>
    <row r="749" spans="1:19" x14ac:dyDescent="0.25">
      <c r="A749" s="76" t="s">
        <v>11</v>
      </c>
      <c r="B749" s="76" t="s">
        <v>37</v>
      </c>
      <c r="C749" s="76">
        <v>11371</v>
      </c>
      <c r="D749" s="76" t="s">
        <v>114</v>
      </c>
      <c r="E749" s="76" t="s">
        <v>30</v>
      </c>
      <c r="F749" s="76">
        <v>89</v>
      </c>
      <c r="G749" s="76">
        <v>79</v>
      </c>
      <c r="H749" s="76">
        <v>1</v>
      </c>
      <c r="I749" s="76">
        <v>2</v>
      </c>
      <c r="J749" s="76">
        <v>1</v>
      </c>
      <c r="K749" s="76">
        <v>2</v>
      </c>
      <c r="L749" s="76">
        <v>1</v>
      </c>
      <c r="M749" s="76">
        <v>1</v>
      </c>
      <c r="N749" s="76">
        <v>0</v>
      </c>
      <c r="O749" s="76">
        <v>2</v>
      </c>
      <c r="P749" s="76">
        <v>0</v>
      </c>
      <c r="Q749" s="76">
        <v>2</v>
      </c>
      <c r="R749" s="76">
        <v>2</v>
      </c>
      <c r="S749" s="76">
        <v>14</v>
      </c>
    </row>
    <row r="750" spans="1:19" x14ac:dyDescent="0.25">
      <c r="A750" s="76" t="s">
        <v>11</v>
      </c>
      <c r="B750" s="76" t="s">
        <v>37</v>
      </c>
      <c r="C750" s="76">
        <v>11371</v>
      </c>
      <c r="D750" s="76" t="s">
        <v>114</v>
      </c>
      <c r="E750" s="76" t="s">
        <v>30</v>
      </c>
      <c r="F750" s="76">
        <v>89</v>
      </c>
      <c r="G750" s="76">
        <v>79</v>
      </c>
      <c r="H750" s="76">
        <v>1</v>
      </c>
      <c r="I750" s="76">
        <v>2</v>
      </c>
      <c r="J750" s="76">
        <v>1</v>
      </c>
      <c r="K750" s="76">
        <v>2</v>
      </c>
      <c r="L750" s="76">
        <v>0</v>
      </c>
      <c r="M750" s="76">
        <v>0</v>
      </c>
      <c r="N750" s="76">
        <v>0</v>
      </c>
      <c r="O750" s="76">
        <v>2</v>
      </c>
      <c r="P750" s="76">
        <v>2</v>
      </c>
      <c r="Q750" s="76">
        <v>0</v>
      </c>
      <c r="R750" s="76">
        <v>2</v>
      </c>
      <c r="S750" s="76">
        <v>12</v>
      </c>
    </row>
    <row r="751" spans="1:19" x14ac:dyDescent="0.25">
      <c r="A751" s="76" t="s">
        <v>11</v>
      </c>
      <c r="B751" s="76" t="s">
        <v>37</v>
      </c>
      <c r="C751" s="76">
        <v>11371</v>
      </c>
      <c r="D751" s="76" t="s">
        <v>114</v>
      </c>
      <c r="E751" s="76" t="s">
        <v>30</v>
      </c>
      <c r="F751" s="76">
        <v>89</v>
      </c>
      <c r="G751" s="76">
        <v>79</v>
      </c>
      <c r="H751" s="76">
        <v>2</v>
      </c>
      <c r="I751" s="76">
        <v>2</v>
      </c>
      <c r="J751" s="76">
        <v>1</v>
      </c>
      <c r="K751" s="76">
        <v>2</v>
      </c>
      <c r="L751" s="76">
        <v>1</v>
      </c>
      <c r="M751" s="76">
        <v>1</v>
      </c>
      <c r="N751" s="76">
        <v>1</v>
      </c>
      <c r="O751" s="76">
        <v>2</v>
      </c>
      <c r="P751" s="76">
        <v>1</v>
      </c>
      <c r="Q751" s="76">
        <v>1</v>
      </c>
      <c r="R751" s="76">
        <v>2</v>
      </c>
      <c r="S751" s="76">
        <v>16</v>
      </c>
    </row>
    <row r="752" spans="1:19" x14ac:dyDescent="0.25">
      <c r="A752" s="76" t="s">
        <v>11</v>
      </c>
      <c r="B752" s="76" t="s">
        <v>37</v>
      </c>
      <c r="C752" s="76">
        <v>11371</v>
      </c>
      <c r="D752" s="76" t="s">
        <v>114</v>
      </c>
      <c r="E752" s="76" t="s">
        <v>30</v>
      </c>
      <c r="F752" s="76">
        <v>89</v>
      </c>
      <c r="G752" s="76">
        <v>79</v>
      </c>
      <c r="H752" s="76">
        <v>1</v>
      </c>
      <c r="I752" s="76">
        <v>2</v>
      </c>
      <c r="J752" s="76">
        <v>1</v>
      </c>
      <c r="K752" s="76">
        <v>2</v>
      </c>
      <c r="L752" s="76">
        <v>2</v>
      </c>
      <c r="M752" s="76">
        <v>1</v>
      </c>
      <c r="N752" s="76">
        <v>1</v>
      </c>
      <c r="O752" s="76">
        <v>2</v>
      </c>
      <c r="P752" s="76">
        <v>2</v>
      </c>
      <c r="Q752" s="76">
        <v>1</v>
      </c>
      <c r="R752" s="76">
        <v>2</v>
      </c>
      <c r="S752" s="76">
        <v>17</v>
      </c>
    </row>
    <row r="753" spans="1:19" x14ac:dyDescent="0.25">
      <c r="A753" s="76" t="s">
        <v>11</v>
      </c>
      <c r="B753" s="76" t="s">
        <v>37</v>
      </c>
      <c r="C753" s="76">
        <v>11371</v>
      </c>
      <c r="D753" s="76" t="s">
        <v>114</v>
      </c>
      <c r="E753" s="76" t="s">
        <v>30</v>
      </c>
      <c r="F753" s="76">
        <v>89</v>
      </c>
      <c r="G753" s="76">
        <v>79</v>
      </c>
      <c r="H753" s="76">
        <v>1</v>
      </c>
      <c r="I753" s="76">
        <v>2</v>
      </c>
      <c r="J753" s="76">
        <v>1</v>
      </c>
      <c r="K753" s="76">
        <v>2</v>
      </c>
      <c r="L753" s="76">
        <v>2</v>
      </c>
      <c r="M753" s="76">
        <v>1</v>
      </c>
      <c r="N753" s="76">
        <v>1</v>
      </c>
      <c r="O753" s="76">
        <v>1</v>
      </c>
      <c r="P753" s="76">
        <v>2</v>
      </c>
      <c r="Q753" s="76">
        <v>2</v>
      </c>
      <c r="R753" s="76">
        <v>2</v>
      </c>
      <c r="S753" s="76">
        <v>17</v>
      </c>
    </row>
    <row r="754" spans="1:19" x14ac:dyDescent="0.25">
      <c r="A754" s="76" t="s">
        <v>11</v>
      </c>
      <c r="B754" s="76" t="s">
        <v>37</v>
      </c>
      <c r="C754" s="76">
        <v>11371</v>
      </c>
      <c r="D754" s="76" t="s">
        <v>114</v>
      </c>
      <c r="E754" s="76" t="s">
        <v>30</v>
      </c>
      <c r="F754" s="76">
        <v>89</v>
      </c>
      <c r="G754" s="76">
        <v>79</v>
      </c>
      <c r="H754" s="76">
        <v>1</v>
      </c>
      <c r="I754" s="76">
        <v>0</v>
      </c>
      <c r="J754" s="76">
        <v>1</v>
      </c>
      <c r="K754" s="76">
        <v>2</v>
      </c>
      <c r="L754" s="76">
        <v>1</v>
      </c>
      <c r="M754" s="76">
        <v>1</v>
      </c>
      <c r="N754" s="76">
        <v>0</v>
      </c>
      <c r="O754" s="76">
        <v>2</v>
      </c>
      <c r="P754" s="76">
        <v>1</v>
      </c>
      <c r="Q754" s="76">
        <v>1</v>
      </c>
      <c r="R754" s="76">
        <v>2</v>
      </c>
      <c r="S754" s="76">
        <v>12</v>
      </c>
    </row>
    <row r="755" spans="1:19" x14ac:dyDescent="0.25">
      <c r="A755" s="76" t="s">
        <v>11</v>
      </c>
      <c r="B755" s="76" t="s">
        <v>37</v>
      </c>
      <c r="C755" s="76">
        <v>11371</v>
      </c>
      <c r="D755" s="76" t="s">
        <v>114</v>
      </c>
      <c r="E755" s="76" t="s">
        <v>30</v>
      </c>
      <c r="F755" s="76">
        <v>89</v>
      </c>
      <c r="G755" s="76">
        <v>79</v>
      </c>
      <c r="H755" s="76">
        <v>2</v>
      </c>
      <c r="I755" s="76">
        <v>2</v>
      </c>
      <c r="J755" s="76">
        <v>1</v>
      </c>
      <c r="K755" s="76">
        <v>2</v>
      </c>
      <c r="L755" s="76">
        <v>1</v>
      </c>
      <c r="M755" s="76">
        <v>1</v>
      </c>
      <c r="N755" s="76">
        <v>0</v>
      </c>
      <c r="O755" s="76">
        <v>2</v>
      </c>
      <c r="P755" s="76">
        <v>2</v>
      </c>
      <c r="Q755" s="76">
        <v>2</v>
      </c>
      <c r="R755" s="76">
        <v>2</v>
      </c>
      <c r="S755" s="76">
        <v>17</v>
      </c>
    </row>
    <row r="756" spans="1:19" x14ac:dyDescent="0.25">
      <c r="A756" s="76" t="s">
        <v>11</v>
      </c>
      <c r="B756" s="76" t="s">
        <v>37</v>
      </c>
      <c r="C756" s="76">
        <v>11371</v>
      </c>
      <c r="D756" s="76" t="s">
        <v>114</v>
      </c>
      <c r="E756" s="76" t="s">
        <v>30</v>
      </c>
      <c r="F756" s="76">
        <v>89</v>
      </c>
      <c r="G756" s="76">
        <v>79</v>
      </c>
      <c r="H756" s="76">
        <v>2</v>
      </c>
      <c r="I756" s="76">
        <v>1</v>
      </c>
      <c r="J756" s="76">
        <v>0</v>
      </c>
      <c r="K756" s="76">
        <v>2</v>
      </c>
      <c r="L756" s="76">
        <v>1</v>
      </c>
      <c r="M756" s="76">
        <v>1</v>
      </c>
      <c r="N756" s="76">
        <v>0</v>
      </c>
      <c r="O756" s="76">
        <v>2</v>
      </c>
      <c r="P756" s="76">
        <v>1</v>
      </c>
      <c r="Q756" s="76">
        <v>2</v>
      </c>
      <c r="R756" s="76">
        <v>1</v>
      </c>
      <c r="S756" s="76">
        <v>13</v>
      </c>
    </row>
    <row r="757" spans="1:19" x14ac:dyDescent="0.25">
      <c r="A757" s="76" t="s">
        <v>11</v>
      </c>
      <c r="B757" s="76" t="s">
        <v>37</v>
      </c>
      <c r="C757" s="76">
        <v>11371</v>
      </c>
      <c r="D757" s="76" t="s">
        <v>114</v>
      </c>
      <c r="E757" s="76" t="s">
        <v>30</v>
      </c>
      <c r="F757" s="76">
        <v>89</v>
      </c>
      <c r="G757" s="76">
        <v>79</v>
      </c>
      <c r="H757" s="76">
        <v>2</v>
      </c>
      <c r="I757" s="76">
        <v>1</v>
      </c>
      <c r="J757" s="76">
        <v>1</v>
      </c>
      <c r="K757" s="76">
        <v>2</v>
      </c>
      <c r="L757" s="76">
        <v>0</v>
      </c>
      <c r="M757" s="76">
        <v>1</v>
      </c>
      <c r="N757" s="76">
        <v>0</v>
      </c>
      <c r="O757" s="76">
        <v>2</v>
      </c>
      <c r="P757" s="76">
        <v>1</v>
      </c>
      <c r="Q757" s="76">
        <v>1</v>
      </c>
      <c r="R757" s="76">
        <v>1</v>
      </c>
      <c r="S757" s="76">
        <v>12</v>
      </c>
    </row>
    <row r="758" spans="1:19" x14ac:dyDescent="0.25">
      <c r="A758" s="76" t="s">
        <v>11</v>
      </c>
      <c r="B758" s="76" t="s">
        <v>37</v>
      </c>
      <c r="C758" s="76">
        <v>11371</v>
      </c>
      <c r="D758" s="76" t="s">
        <v>114</v>
      </c>
      <c r="E758" s="76" t="s">
        <v>30</v>
      </c>
      <c r="F758" s="76">
        <v>89</v>
      </c>
      <c r="G758" s="76">
        <v>79</v>
      </c>
      <c r="H758" s="76">
        <v>1</v>
      </c>
      <c r="I758" s="76">
        <v>1</v>
      </c>
      <c r="J758" s="76">
        <v>1</v>
      </c>
      <c r="K758" s="76">
        <v>2</v>
      </c>
      <c r="L758" s="76">
        <v>0</v>
      </c>
      <c r="M758" s="76">
        <v>1</v>
      </c>
      <c r="N758" s="76">
        <v>1</v>
      </c>
      <c r="O758" s="76">
        <v>0</v>
      </c>
      <c r="P758" s="76">
        <v>0</v>
      </c>
      <c r="Q758" s="76">
        <v>0</v>
      </c>
      <c r="R758" s="76">
        <v>2</v>
      </c>
      <c r="S758" s="76">
        <v>9</v>
      </c>
    </row>
    <row r="759" spans="1:19" x14ac:dyDescent="0.25">
      <c r="A759" s="76" t="s">
        <v>11</v>
      </c>
      <c r="B759" s="76" t="s">
        <v>37</v>
      </c>
      <c r="C759" s="76">
        <v>11371</v>
      </c>
      <c r="D759" s="76" t="s">
        <v>114</v>
      </c>
      <c r="E759" s="76" t="s">
        <v>30</v>
      </c>
      <c r="F759" s="76">
        <v>89</v>
      </c>
      <c r="G759" s="76">
        <v>79</v>
      </c>
      <c r="H759" s="76">
        <v>1</v>
      </c>
      <c r="I759" s="76">
        <v>0</v>
      </c>
      <c r="J759" s="76">
        <v>1</v>
      </c>
      <c r="K759" s="76">
        <v>2</v>
      </c>
      <c r="L759" s="76">
        <v>0</v>
      </c>
      <c r="M759" s="76">
        <v>1</v>
      </c>
      <c r="N759" s="76">
        <v>1</v>
      </c>
      <c r="O759" s="76">
        <v>2</v>
      </c>
      <c r="P759" s="76">
        <v>2</v>
      </c>
      <c r="Q759" s="76">
        <v>0</v>
      </c>
      <c r="R759" s="76">
        <v>1</v>
      </c>
      <c r="S759" s="76">
        <v>11</v>
      </c>
    </row>
    <row r="760" spans="1:19" x14ac:dyDescent="0.25">
      <c r="A760" s="76" t="s">
        <v>11</v>
      </c>
      <c r="B760" s="76" t="s">
        <v>37</v>
      </c>
      <c r="C760" s="76">
        <v>11371</v>
      </c>
      <c r="D760" s="76" t="s">
        <v>114</v>
      </c>
      <c r="E760" s="76" t="s">
        <v>30</v>
      </c>
      <c r="F760" s="76">
        <v>89</v>
      </c>
      <c r="G760" s="76">
        <v>79</v>
      </c>
      <c r="H760" s="76">
        <v>1</v>
      </c>
      <c r="I760" s="76">
        <v>1</v>
      </c>
      <c r="J760" s="76">
        <v>1</v>
      </c>
      <c r="K760" s="76">
        <v>2</v>
      </c>
      <c r="L760" s="76">
        <v>1</v>
      </c>
      <c r="M760" s="76">
        <v>1</v>
      </c>
      <c r="N760" s="76">
        <v>0</v>
      </c>
      <c r="O760" s="76">
        <v>2</v>
      </c>
      <c r="P760" s="76">
        <v>1</v>
      </c>
      <c r="Q760" s="76">
        <v>1</v>
      </c>
      <c r="R760" s="76">
        <v>1</v>
      </c>
      <c r="S760" s="76">
        <v>12</v>
      </c>
    </row>
    <row r="761" spans="1:19" x14ac:dyDescent="0.25">
      <c r="A761" s="76" t="s">
        <v>11</v>
      </c>
      <c r="B761" s="76" t="s">
        <v>37</v>
      </c>
      <c r="C761" s="76">
        <v>11371</v>
      </c>
      <c r="D761" s="76" t="s">
        <v>114</v>
      </c>
      <c r="E761" s="76" t="s">
        <v>30</v>
      </c>
      <c r="F761" s="76">
        <v>89</v>
      </c>
      <c r="G761" s="76">
        <v>79</v>
      </c>
      <c r="H761" s="76">
        <v>2</v>
      </c>
      <c r="I761" s="76">
        <v>2</v>
      </c>
      <c r="J761" s="76">
        <v>1</v>
      </c>
      <c r="K761" s="76">
        <v>2</v>
      </c>
      <c r="L761" s="76">
        <v>2</v>
      </c>
      <c r="M761" s="76">
        <v>1</v>
      </c>
      <c r="N761" s="76">
        <v>1</v>
      </c>
      <c r="O761" s="76">
        <v>2</v>
      </c>
      <c r="P761" s="76">
        <v>2</v>
      </c>
      <c r="Q761" s="76">
        <v>2</v>
      </c>
      <c r="R761" s="76">
        <v>2</v>
      </c>
      <c r="S761" s="76">
        <v>19</v>
      </c>
    </row>
    <row r="762" spans="1:19" x14ac:dyDescent="0.25">
      <c r="A762" s="76" t="s">
        <v>11</v>
      </c>
      <c r="B762" s="76" t="s">
        <v>37</v>
      </c>
      <c r="C762" s="76">
        <v>11371</v>
      </c>
      <c r="D762" s="76" t="s">
        <v>114</v>
      </c>
      <c r="E762" s="76" t="s">
        <v>30</v>
      </c>
      <c r="F762" s="76">
        <v>89</v>
      </c>
      <c r="G762" s="76">
        <v>79</v>
      </c>
      <c r="H762" s="76">
        <v>1</v>
      </c>
      <c r="I762" s="76">
        <v>1</v>
      </c>
      <c r="J762" s="76">
        <v>1</v>
      </c>
      <c r="K762" s="76">
        <v>2</v>
      </c>
      <c r="L762" s="76">
        <v>1</v>
      </c>
      <c r="M762" s="76">
        <v>0</v>
      </c>
      <c r="N762" s="76">
        <v>0</v>
      </c>
      <c r="O762" s="76">
        <v>2</v>
      </c>
      <c r="P762" s="76">
        <v>2</v>
      </c>
      <c r="Q762" s="76">
        <v>1</v>
      </c>
      <c r="R762" s="76">
        <v>2</v>
      </c>
      <c r="S762" s="76">
        <v>13</v>
      </c>
    </row>
    <row r="763" spans="1:19" x14ac:dyDescent="0.25">
      <c r="A763" s="76" t="s">
        <v>11</v>
      </c>
      <c r="B763" s="76" t="s">
        <v>37</v>
      </c>
      <c r="C763" s="76">
        <v>11371</v>
      </c>
      <c r="D763" s="76" t="s">
        <v>114</v>
      </c>
      <c r="E763" s="76" t="s">
        <v>30</v>
      </c>
      <c r="F763" s="76">
        <v>89</v>
      </c>
      <c r="G763" s="76">
        <v>79</v>
      </c>
      <c r="H763" s="76">
        <v>1</v>
      </c>
      <c r="I763" s="76">
        <v>1</v>
      </c>
      <c r="J763" s="76">
        <v>1</v>
      </c>
      <c r="K763" s="76">
        <v>2</v>
      </c>
      <c r="L763" s="76">
        <v>2</v>
      </c>
      <c r="M763" s="76">
        <v>1</v>
      </c>
      <c r="N763" s="76">
        <v>0</v>
      </c>
      <c r="O763" s="76">
        <v>2</v>
      </c>
      <c r="P763" s="76">
        <v>1</v>
      </c>
      <c r="Q763" s="76">
        <v>1</v>
      </c>
      <c r="R763" s="76">
        <v>1</v>
      </c>
      <c r="S763" s="76">
        <v>13</v>
      </c>
    </row>
    <row r="764" spans="1:19" x14ac:dyDescent="0.25">
      <c r="A764" s="76" t="s">
        <v>11</v>
      </c>
      <c r="B764" s="76" t="s">
        <v>38</v>
      </c>
      <c r="C764" s="76">
        <v>11372</v>
      </c>
      <c r="D764" s="76" t="s">
        <v>113</v>
      </c>
      <c r="E764" s="76" t="s">
        <v>16</v>
      </c>
      <c r="F764" s="76">
        <v>61</v>
      </c>
      <c r="G764" s="76">
        <v>56</v>
      </c>
      <c r="H764" s="76">
        <v>0</v>
      </c>
      <c r="I764" s="76">
        <v>0</v>
      </c>
      <c r="J764" s="76">
        <v>0</v>
      </c>
      <c r="K764" s="76">
        <v>1</v>
      </c>
      <c r="L764" s="76">
        <v>0</v>
      </c>
      <c r="M764" s="76">
        <v>0</v>
      </c>
      <c r="N764" s="76">
        <v>0</v>
      </c>
      <c r="O764" s="76">
        <v>1</v>
      </c>
      <c r="P764" s="76">
        <v>0</v>
      </c>
      <c r="Q764" s="76">
        <v>0</v>
      </c>
      <c r="R764" s="76">
        <v>0</v>
      </c>
      <c r="S764" s="76">
        <v>2</v>
      </c>
    </row>
    <row r="765" spans="1:19" x14ac:dyDescent="0.25">
      <c r="A765" s="76" t="s">
        <v>11</v>
      </c>
      <c r="B765" s="76" t="s">
        <v>38</v>
      </c>
      <c r="C765" s="76">
        <v>11372</v>
      </c>
      <c r="D765" s="76" t="s">
        <v>113</v>
      </c>
      <c r="E765" s="76" t="s">
        <v>16</v>
      </c>
      <c r="F765" s="76">
        <v>61</v>
      </c>
      <c r="G765" s="76">
        <v>56</v>
      </c>
      <c r="H765" s="76">
        <v>0</v>
      </c>
      <c r="I765" s="76">
        <v>1</v>
      </c>
      <c r="J765" s="76">
        <v>0</v>
      </c>
      <c r="K765" s="76">
        <v>2</v>
      </c>
      <c r="L765" s="76">
        <v>1</v>
      </c>
      <c r="M765" s="76">
        <v>1</v>
      </c>
      <c r="N765" s="76">
        <v>0</v>
      </c>
      <c r="O765" s="76">
        <v>1</v>
      </c>
      <c r="P765" s="76">
        <v>0</v>
      </c>
      <c r="Q765" s="76">
        <v>0</v>
      </c>
      <c r="R765" s="76">
        <v>2</v>
      </c>
      <c r="S765" s="76">
        <v>8</v>
      </c>
    </row>
    <row r="766" spans="1:19" x14ac:dyDescent="0.25">
      <c r="A766" s="76" t="s">
        <v>11</v>
      </c>
      <c r="B766" s="76" t="s">
        <v>38</v>
      </c>
      <c r="C766" s="76">
        <v>11372</v>
      </c>
      <c r="D766" s="76" t="s">
        <v>113</v>
      </c>
      <c r="E766" s="76" t="s">
        <v>16</v>
      </c>
      <c r="F766" s="76">
        <v>61</v>
      </c>
      <c r="G766" s="76">
        <v>56</v>
      </c>
      <c r="H766" s="76">
        <v>0</v>
      </c>
      <c r="I766" s="76">
        <v>1</v>
      </c>
      <c r="J766" s="76">
        <v>1</v>
      </c>
      <c r="K766" s="76">
        <v>0</v>
      </c>
      <c r="L766" s="76">
        <v>2</v>
      </c>
      <c r="M766" s="76">
        <v>1</v>
      </c>
      <c r="N766" s="76">
        <v>1</v>
      </c>
      <c r="O766" s="76">
        <v>1</v>
      </c>
      <c r="P766" s="76">
        <v>1</v>
      </c>
      <c r="Q766" s="76">
        <v>0</v>
      </c>
      <c r="R766" s="76">
        <v>0</v>
      </c>
      <c r="S766" s="76">
        <v>8</v>
      </c>
    </row>
    <row r="767" spans="1:19" x14ac:dyDescent="0.25">
      <c r="A767" s="76" t="s">
        <v>11</v>
      </c>
      <c r="B767" s="76" t="s">
        <v>38</v>
      </c>
      <c r="C767" s="76">
        <v>11372</v>
      </c>
      <c r="D767" s="76" t="s">
        <v>113</v>
      </c>
      <c r="E767" s="76" t="s">
        <v>16</v>
      </c>
      <c r="F767" s="76">
        <v>61</v>
      </c>
      <c r="G767" s="76">
        <v>56</v>
      </c>
      <c r="H767" s="76">
        <v>0</v>
      </c>
      <c r="I767" s="76">
        <v>1</v>
      </c>
      <c r="J767" s="76">
        <v>1</v>
      </c>
      <c r="K767" s="76">
        <v>2</v>
      </c>
      <c r="L767" s="76">
        <v>2</v>
      </c>
      <c r="M767" s="76">
        <v>1</v>
      </c>
      <c r="N767" s="76">
        <v>1</v>
      </c>
      <c r="O767" s="76">
        <v>1</v>
      </c>
      <c r="P767" s="76">
        <v>1</v>
      </c>
      <c r="Q767" s="76">
        <v>1</v>
      </c>
      <c r="R767" s="76">
        <v>0</v>
      </c>
      <c r="S767" s="76">
        <v>11</v>
      </c>
    </row>
    <row r="768" spans="1:19" x14ac:dyDescent="0.25">
      <c r="A768" s="76" t="s">
        <v>11</v>
      </c>
      <c r="B768" s="76" t="s">
        <v>38</v>
      </c>
      <c r="C768" s="76">
        <v>11372</v>
      </c>
      <c r="D768" s="76" t="s">
        <v>113</v>
      </c>
      <c r="E768" s="76" t="s">
        <v>16</v>
      </c>
      <c r="F768" s="76">
        <v>61</v>
      </c>
      <c r="G768" s="76">
        <v>56</v>
      </c>
      <c r="H768" s="76">
        <v>0</v>
      </c>
      <c r="I768" s="76">
        <v>1</v>
      </c>
      <c r="J768" s="76">
        <v>1</v>
      </c>
      <c r="K768" s="76">
        <v>1</v>
      </c>
      <c r="L768" s="76">
        <v>1</v>
      </c>
      <c r="M768" s="76">
        <v>1</v>
      </c>
      <c r="N768" s="76">
        <v>0</v>
      </c>
      <c r="O768" s="76">
        <v>1</v>
      </c>
      <c r="P768" s="76">
        <v>2</v>
      </c>
      <c r="Q768" s="76">
        <v>1</v>
      </c>
      <c r="R768" s="76">
        <v>2</v>
      </c>
      <c r="S768" s="76">
        <v>11</v>
      </c>
    </row>
    <row r="769" spans="1:19" x14ac:dyDescent="0.25">
      <c r="A769" s="76" t="s">
        <v>11</v>
      </c>
      <c r="B769" s="76" t="s">
        <v>38</v>
      </c>
      <c r="C769" s="76">
        <v>11372</v>
      </c>
      <c r="D769" s="76" t="s">
        <v>113</v>
      </c>
      <c r="E769" s="76" t="s">
        <v>16</v>
      </c>
      <c r="F769" s="76">
        <v>61</v>
      </c>
      <c r="G769" s="76">
        <v>56</v>
      </c>
      <c r="H769" s="76">
        <v>0</v>
      </c>
      <c r="I769" s="76">
        <v>2</v>
      </c>
      <c r="J769" s="76">
        <v>0</v>
      </c>
      <c r="K769" s="76">
        <v>2</v>
      </c>
      <c r="L769" s="76">
        <v>1</v>
      </c>
      <c r="M769" s="76">
        <v>1</v>
      </c>
      <c r="N769" s="76">
        <v>1</v>
      </c>
      <c r="O769" s="76">
        <v>1</v>
      </c>
      <c r="P769" s="76">
        <v>2</v>
      </c>
      <c r="Q769" s="76">
        <v>0</v>
      </c>
      <c r="R769" s="76">
        <v>2</v>
      </c>
      <c r="S769" s="76">
        <v>12</v>
      </c>
    </row>
    <row r="770" spans="1:19" x14ac:dyDescent="0.25">
      <c r="A770" s="76" t="s">
        <v>11</v>
      </c>
      <c r="B770" s="76" t="s">
        <v>38</v>
      </c>
      <c r="C770" s="76">
        <v>11372</v>
      </c>
      <c r="D770" s="76" t="s">
        <v>113</v>
      </c>
      <c r="E770" s="76" t="s">
        <v>16</v>
      </c>
      <c r="F770" s="76">
        <v>61</v>
      </c>
      <c r="G770" s="76">
        <v>56</v>
      </c>
      <c r="H770" s="76">
        <v>0</v>
      </c>
      <c r="I770" s="76">
        <v>2</v>
      </c>
      <c r="J770" s="76">
        <v>1</v>
      </c>
      <c r="K770" s="76">
        <v>2</v>
      </c>
      <c r="L770" s="76">
        <v>1</v>
      </c>
      <c r="M770" s="76">
        <v>1</v>
      </c>
      <c r="N770" s="76">
        <v>1</v>
      </c>
      <c r="O770" s="76">
        <v>1</v>
      </c>
      <c r="P770" s="76">
        <v>1</v>
      </c>
      <c r="Q770" s="76">
        <v>0</v>
      </c>
      <c r="R770" s="76">
        <v>2</v>
      </c>
      <c r="S770" s="76">
        <v>12</v>
      </c>
    </row>
    <row r="771" spans="1:19" x14ac:dyDescent="0.25">
      <c r="A771" s="76" t="s">
        <v>11</v>
      </c>
      <c r="B771" s="76" t="s">
        <v>38</v>
      </c>
      <c r="C771" s="76">
        <v>11372</v>
      </c>
      <c r="D771" s="76" t="s">
        <v>113</v>
      </c>
      <c r="E771" s="76" t="s">
        <v>16</v>
      </c>
      <c r="F771" s="76">
        <v>61</v>
      </c>
      <c r="G771" s="76">
        <v>56</v>
      </c>
      <c r="H771" s="76">
        <v>0</v>
      </c>
      <c r="I771" s="76">
        <v>2</v>
      </c>
      <c r="J771" s="76">
        <v>1</v>
      </c>
      <c r="K771" s="76">
        <v>2</v>
      </c>
      <c r="L771" s="76">
        <v>1</v>
      </c>
      <c r="M771" s="76">
        <v>1</v>
      </c>
      <c r="N771" s="76">
        <v>1</v>
      </c>
      <c r="O771" s="76">
        <v>1</v>
      </c>
      <c r="P771" s="76">
        <v>0</v>
      </c>
      <c r="Q771" s="76">
        <v>0</v>
      </c>
      <c r="R771" s="76">
        <v>0</v>
      </c>
      <c r="S771" s="76">
        <v>9</v>
      </c>
    </row>
    <row r="772" spans="1:19" x14ac:dyDescent="0.25">
      <c r="A772" s="76" t="s">
        <v>11</v>
      </c>
      <c r="B772" s="76" t="s">
        <v>38</v>
      </c>
      <c r="C772" s="76">
        <v>11372</v>
      </c>
      <c r="D772" s="76" t="s">
        <v>113</v>
      </c>
      <c r="E772" s="76" t="s">
        <v>16</v>
      </c>
      <c r="F772" s="76">
        <v>61</v>
      </c>
      <c r="G772" s="76">
        <v>56</v>
      </c>
      <c r="H772" s="76">
        <v>0</v>
      </c>
      <c r="I772" s="76">
        <v>1</v>
      </c>
      <c r="J772" s="76">
        <v>1</v>
      </c>
      <c r="K772" s="76">
        <v>2</v>
      </c>
      <c r="L772" s="76">
        <v>1</v>
      </c>
      <c r="M772" s="76">
        <v>1</v>
      </c>
      <c r="N772" s="76">
        <v>1</v>
      </c>
      <c r="O772" s="76">
        <v>1</v>
      </c>
      <c r="P772" s="76">
        <v>1</v>
      </c>
      <c r="Q772" s="76">
        <v>0</v>
      </c>
      <c r="R772" s="76">
        <v>1</v>
      </c>
      <c r="S772" s="76">
        <v>10</v>
      </c>
    </row>
    <row r="773" spans="1:19" x14ac:dyDescent="0.25">
      <c r="A773" s="76" t="s">
        <v>11</v>
      </c>
      <c r="B773" s="76" t="s">
        <v>38</v>
      </c>
      <c r="C773" s="76">
        <v>11372</v>
      </c>
      <c r="D773" s="76" t="s">
        <v>113</v>
      </c>
      <c r="E773" s="76" t="s">
        <v>16</v>
      </c>
      <c r="F773" s="76">
        <v>61</v>
      </c>
      <c r="G773" s="76">
        <v>56</v>
      </c>
      <c r="H773" s="76">
        <v>0</v>
      </c>
      <c r="I773" s="76">
        <v>0</v>
      </c>
      <c r="J773" s="76">
        <v>1</v>
      </c>
      <c r="K773" s="76">
        <v>2</v>
      </c>
      <c r="L773" s="76">
        <v>1</v>
      </c>
      <c r="M773" s="76">
        <v>0</v>
      </c>
      <c r="N773" s="76">
        <v>0</v>
      </c>
      <c r="O773" s="76">
        <v>1</v>
      </c>
      <c r="P773" s="76">
        <v>2</v>
      </c>
      <c r="Q773" s="76">
        <v>2</v>
      </c>
      <c r="R773" s="76">
        <v>2</v>
      </c>
      <c r="S773" s="76">
        <v>11</v>
      </c>
    </row>
    <row r="774" spans="1:19" x14ac:dyDescent="0.25">
      <c r="A774" s="76" t="s">
        <v>11</v>
      </c>
      <c r="B774" s="76" t="s">
        <v>38</v>
      </c>
      <c r="C774" s="76">
        <v>11372</v>
      </c>
      <c r="D774" s="76" t="s">
        <v>113</v>
      </c>
      <c r="E774" s="76" t="s">
        <v>16</v>
      </c>
      <c r="F774" s="76">
        <v>61</v>
      </c>
      <c r="G774" s="76">
        <v>56</v>
      </c>
      <c r="H774" s="76">
        <v>0</v>
      </c>
      <c r="I774" s="76">
        <v>1</v>
      </c>
      <c r="J774" s="76">
        <v>1</v>
      </c>
      <c r="K774" s="76">
        <v>2</v>
      </c>
      <c r="L774" s="76">
        <v>2</v>
      </c>
      <c r="M774" s="76">
        <v>1</v>
      </c>
      <c r="N774" s="76">
        <v>1</v>
      </c>
      <c r="O774" s="76">
        <v>1</v>
      </c>
      <c r="P774" s="76">
        <v>1</v>
      </c>
      <c r="Q774" s="76">
        <v>0</v>
      </c>
      <c r="R774" s="76">
        <v>2</v>
      </c>
      <c r="S774" s="76">
        <v>12</v>
      </c>
    </row>
    <row r="775" spans="1:19" x14ac:dyDescent="0.25">
      <c r="A775" s="76" t="s">
        <v>11</v>
      </c>
      <c r="B775" s="76" t="s">
        <v>38</v>
      </c>
      <c r="C775" s="76">
        <v>11372</v>
      </c>
      <c r="D775" s="76" t="s">
        <v>113</v>
      </c>
      <c r="E775" s="76" t="s">
        <v>16</v>
      </c>
      <c r="F775" s="76">
        <v>61</v>
      </c>
      <c r="G775" s="76">
        <v>56</v>
      </c>
      <c r="H775" s="76">
        <v>0</v>
      </c>
      <c r="I775" s="76">
        <v>1</v>
      </c>
      <c r="J775" s="76">
        <v>1</v>
      </c>
      <c r="K775" s="76">
        <v>2</v>
      </c>
      <c r="L775" s="76">
        <v>1</v>
      </c>
      <c r="M775" s="76">
        <v>1</v>
      </c>
      <c r="N775" s="76">
        <v>1</v>
      </c>
      <c r="O775" s="76">
        <v>1</v>
      </c>
      <c r="P775" s="76">
        <v>2</v>
      </c>
      <c r="Q775" s="76">
        <v>2</v>
      </c>
      <c r="R775" s="76">
        <v>1</v>
      </c>
      <c r="S775" s="76">
        <v>13</v>
      </c>
    </row>
    <row r="776" spans="1:19" x14ac:dyDescent="0.25">
      <c r="A776" s="76" t="s">
        <v>11</v>
      </c>
      <c r="B776" s="76" t="s">
        <v>38</v>
      </c>
      <c r="C776" s="76">
        <v>11372</v>
      </c>
      <c r="D776" s="76" t="s">
        <v>113</v>
      </c>
      <c r="E776" s="76" t="s">
        <v>16</v>
      </c>
      <c r="F776" s="76">
        <v>61</v>
      </c>
      <c r="G776" s="76">
        <v>56</v>
      </c>
      <c r="H776" s="76">
        <v>0</v>
      </c>
      <c r="I776" s="76">
        <v>1</v>
      </c>
      <c r="J776" s="76">
        <v>1</v>
      </c>
      <c r="K776" s="76">
        <v>2</v>
      </c>
      <c r="L776" s="76">
        <v>1</v>
      </c>
      <c r="M776" s="76">
        <v>1</v>
      </c>
      <c r="N776" s="76">
        <v>1</v>
      </c>
      <c r="O776" s="76">
        <v>0</v>
      </c>
      <c r="P776" s="76">
        <v>0</v>
      </c>
      <c r="Q776" s="76">
        <v>0</v>
      </c>
      <c r="R776" s="76">
        <v>0</v>
      </c>
      <c r="S776" s="76">
        <v>7</v>
      </c>
    </row>
    <row r="777" spans="1:19" x14ac:dyDescent="0.25">
      <c r="A777" s="76" t="s">
        <v>11</v>
      </c>
      <c r="B777" s="76" t="s">
        <v>38</v>
      </c>
      <c r="C777" s="76">
        <v>11372</v>
      </c>
      <c r="D777" s="76" t="s">
        <v>113</v>
      </c>
      <c r="E777" s="76" t="s">
        <v>16</v>
      </c>
      <c r="F777" s="76">
        <v>61</v>
      </c>
      <c r="G777" s="76">
        <v>56</v>
      </c>
      <c r="H777" s="76">
        <v>0</v>
      </c>
      <c r="I777" s="76">
        <v>1</v>
      </c>
      <c r="J777" s="76">
        <v>1</v>
      </c>
      <c r="K777" s="76">
        <v>2</v>
      </c>
      <c r="L777" s="76">
        <v>1</v>
      </c>
      <c r="M777" s="76">
        <v>1</v>
      </c>
      <c r="N777" s="76">
        <v>1</v>
      </c>
      <c r="O777" s="76">
        <v>1</v>
      </c>
      <c r="P777" s="76">
        <v>1</v>
      </c>
      <c r="Q777" s="76">
        <v>0</v>
      </c>
      <c r="R777" s="76">
        <v>0</v>
      </c>
      <c r="S777" s="76">
        <v>9</v>
      </c>
    </row>
    <row r="778" spans="1:19" x14ac:dyDescent="0.25">
      <c r="A778" s="76" t="s">
        <v>11</v>
      </c>
      <c r="B778" s="76" t="s">
        <v>38</v>
      </c>
      <c r="C778" s="76">
        <v>11372</v>
      </c>
      <c r="D778" s="76" t="s">
        <v>113</v>
      </c>
      <c r="E778" s="76" t="s">
        <v>16</v>
      </c>
      <c r="F778" s="76">
        <v>61</v>
      </c>
      <c r="G778" s="76">
        <v>56</v>
      </c>
      <c r="H778" s="76">
        <v>0</v>
      </c>
      <c r="I778" s="76">
        <v>2</v>
      </c>
      <c r="J778" s="76">
        <v>0</v>
      </c>
      <c r="K778" s="76">
        <v>2</v>
      </c>
      <c r="L778" s="76">
        <v>1</v>
      </c>
      <c r="M778" s="76">
        <v>1</v>
      </c>
      <c r="N778" s="76">
        <v>0</v>
      </c>
      <c r="O778" s="76">
        <v>1</v>
      </c>
      <c r="P778" s="76">
        <v>1</v>
      </c>
      <c r="Q778" s="76">
        <v>0</v>
      </c>
      <c r="R778" s="76">
        <v>2</v>
      </c>
      <c r="S778" s="76">
        <v>10</v>
      </c>
    </row>
    <row r="779" spans="1:19" x14ac:dyDescent="0.25">
      <c r="A779" s="76" t="s">
        <v>11</v>
      </c>
      <c r="B779" s="76" t="s">
        <v>38</v>
      </c>
      <c r="C779" s="76">
        <v>11372</v>
      </c>
      <c r="D779" s="76" t="s">
        <v>113</v>
      </c>
      <c r="E779" s="76" t="s">
        <v>16</v>
      </c>
      <c r="F779" s="76">
        <v>61</v>
      </c>
      <c r="G779" s="76">
        <v>56</v>
      </c>
      <c r="H779" s="76">
        <v>0</v>
      </c>
      <c r="I779" s="76">
        <v>1</v>
      </c>
      <c r="J779" s="76">
        <v>1</v>
      </c>
      <c r="K779" s="76">
        <v>2</v>
      </c>
      <c r="L779" s="76">
        <v>1</v>
      </c>
      <c r="M779" s="76">
        <v>1</v>
      </c>
      <c r="N779" s="76">
        <v>1</v>
      </c>
      <c r="O779" s="76">
        <v>0</v>
      </c>
      <c r="P779" s="76">
        <v>2</v>
      </c>
      <c r="Q779" s="76">
        <v>1</v>
      </c>
      <c r="R779" s="76">
        <v>2</v>
      </c>
      <c r="S779" s="76">
        <v>12</v>
      </c>
    </row>
    <row r="780" spans="1:19" x14ac:dyDescent="0.25">
      <c r="A780" s="76" t="s">
        <v>11</v>
      </c>
      <c r="B780" s="76" t="s">
        <v>38</v>
      </c>
      <c r="C780" s="76">
        <v>11372</v>
      </c>
      <c r="D780" s="76" t="s">
        <v>113</v>
      </c>
      <c r="E780" s="76" t="s">
        <v>16</v>
      </c>
      <c r="F780" s="76">
        <v>61</v>
      </c>
      <c r="G780" s="76">
        <v>56</v>
      </c>
      <c r="H780" s="76">
        <v>2</v>
      </c>
      <c r="I780" s="76">
        <v>1</v>
      </c>
      <c r="J780" s="76">
        <v>1</v>
      </c>
      <c r="K780" s="76">
        <v>2</v>
      </c>
      <c r="L780" s="76">
        <v>1</v>
      </c>
      <c r="M780" s="76">
        <v>0</v>
      </c>
      <c r="N780" s="76">
        <v>0</v>
      </c>
      <c r="O780" s="76">
        <v>0</v>
      </c>
      <c r="P780" s="76">
        <v>2</v>
      </c>
      <c r="Q780" s="76">
        <v>0</v>
      </c>
      <c r="R780" s="76">
        <v>2</v>
      </c>
      <c r="S780" s="76">
        <v>11</v>
      </c>
    </row>
    <row r="781" spans="1:19" x14ac:dyDescent="0.25">
      <c r="A781" s="76" t="s">
        <v>11</v>
      </c>
      <c r="B781" s="76" t="s">
        <v>38</v>
      </c>
      <c r="C781" s="76">
        <v>11372</v>
      </c>
      <c r="D781" s="76" t="s">
        <v>113</v>
      </c>
      <c r="E781" s="76" t="s">
        <v>16</v>
      </c>
      <c r="F781" s="76">
        <v>61</v>
      </c>
      <c r="G781" s="76">
        <v>56</v>
      </c>
      <c r="H781" s="76">
        <v>0</v>
      </c>
      <c r="I781" s="76">
        <v>1</v>
      </c>
      <c r="J781" s="76">
        <v>1</v>
      </c>
      <c r="K781" s="76">
        <v>1</v>
      </c>
      <c r="L781" s="76">
        <v>1</v>
      </c>
      <c r="M781" s="76">
        <v>1</v>
      </c>
      <c r="N781" s="76">
        <v>1</v>
      </c>
      <c r="O781" s="76">
        <v>1</v>
      </c>
      <c r="P781" s="76">
        <v>2</v>
      </c>
      <c r="Q781" s="76">
        <v>0</v>
      </c>
      <c r="R781" s="76">
        <v>2</v>
      </c>
      <c r="S781" s="76">
        <v>11</v>
      </c>
    </row>
    <row r="782" spans="1:19" x14ac:dyDescent="0.25">
      <c r="A782" s="76" t="s">
        <v>11</v>
      </c>
      <c r="B782" s="76" t="s">
        <v>38</v>
      </c>
      <c r="C782" s="76">
        <v>11372</v>
      </c>
      <c r="D782" s="76" t="s">
        <v>113</v>
      </c>
      <c r="E782" s="76" t="s">
        <v>16</v>
      </c>
      <c r="F782" s="76">
        <v>61</v>
      </c>
      <c r="G782" s="76">
        <v>56</v>
      </c>
      <c r="H782" s="76">
        <v>0</v>
      </c>
      <c r="I782" s="76">
        <v>1</v>
      </c>
      <c r="J782" s="76">
        <v>1</v>
      </c>
      <c r="K782" s="76">
        <v>2</v>
      </c>
      <c r="L782" s="76">
        <v>1</v>
      </c>
      <c r="M782" s="76">
        <v>1</v>
      </c>
      <c r="N782" s="76">
        <v>1</v>
      </c>
      <c r="O782" s="76">
        <v>1</v>
      </c>
      <c r="P782" s="76">
        <v>1</v>
      </c>
      <c r="Q782" s="76">
        <v>0</v>
      </c>
      <c r="R782" s="76">
        <v>2</v>
      </c>
      <c r="S782" s="76">
        <v>11</v>
      </c>
    </row>
    <row r="783" spans="1:19" x14ac:dyDescent="0.25">
      <c r="A783" s="76" t="s">
        <v>11</v>
      </c>
      <c r="B783" s="76" t="s">
        <v>38</v>
      </c>
      <c r="C783" s="76">
        <v>11372</v>
      </c>
      <c r="D783" s="76" t="s">
        <v>113</v>
      </c>
      <c r="E783" s="76" t="s">
        <v>16</v>
      </c>
      <c r="F783" s="76">
        <v>61</v>
      </c>
      <c r="G783" s="76">
        <v>56</v>
      </c>
      <c r="H783" s="76">
        <v>0</v>
      </c>
      <c r="I783" s="76">
        <v>1</v>
      </c>
      <c r="J783" s="76">
        <v>1</v>
      </c>
      <c r="K783" s="76">
        <v>2</v>
      </c>
      <c r="L783" s="76">
        <v>1</v>
      </c>
      <c r="M783" s="76">
        <v>1</v>
      </c>
      <c r="N783" s="76">
        <v>0</v>
      </c>
      <c r="O783" s="76">
        <v>1</v>
      </c>
      <c r="P783" s="76">
        <v>1</v>
      </c>
      <c r="Q783" s="76">
        <v>1</v>
      </c>
      <c r="R783" s="76">
        <v>2</v>
      </c>
      <c r="S783" s="76">
        <v>11</v>
      </c>
    </row>
    <row r="784" spans="1:19" x14ac:dyDescent="0.25">
      <c r="A784" s="76" t="s">
        <v>11</v>
      </c>
      <c r="B784" s="76" t="s">
        <v>38</v>
      </c>
      <c r="C784" s="76">
        <v>11372</v>
      </c>
      <c r="D784" s="76" t="s">
        <v>113</v>
      </c>
      <c r="E784" s="76" t="s">
        <v>16</v>
      </c>
      <c r="F784" s="76">
        <v>61</v>
      </c>
      <c r="G784" s="76">
        <v>56</v>
      </c>
      <c r="H784" s="76">
        <v>2</v>
      </c>
      <c r="I784" s="76">
        <v>2</v>
      </c>
      <c r="J784" s="76">
        <v>1</v>
      </c>
      <c r="K784" s="76">
        <v>2</v>
      </c>
      <c r="L784" s="76">
        <v>1</v>
      </c>
      <c r="M784" s="76">
        <v>1</v>
      </c>
      <c r="N784" s="76">
        <v>1</v>
      </c>
      <c r="O784" s="76">
        <v>1</v>
      </c>
      <c r="P784" s="76">
        <v>1</v>
      </c>
      <c r="Q784" s="76">
        <v>0</v>
      </c>
      <c r="R784" s="76">
        <v>2</v>
      </c>
      <c r="S784" s="76">
        <v>14</v>
      </c>
    </row>
    <row r="785" spans="1:19" x14ac:dyDescent="0.25">
      <c r="A785" s="76" t="s">
        <v>11</v>
      </c>
      <c r="B785" s="76" t="s">
        <v>38</v>
      </c>
      <c r="C785" s="76">
        <v>11372</v>
      </c>
      <c r="D785" s="76" t="s">
        <v>113</v>
      </c>
      <c r="E785" s="76" t="s">
        <v>16</v>
      </c>
      <c r="F785" s="76">
        <v>61</v>
      </c>
      <c r="G785" s="76">
        <v>56</v>
      </c>
      <c r="H785" s="76">
        <v>0</v>
      </c>
      <c r="I785" s="76">
        <v>2</v>
      </c>
      <c r="J785" s="76">
        <v>1</v>
      </c>
      <c r="K785" s="76">
        <v>2</v>
      </c>
      <c r="L785" s="76">
        <v>1</v>
      </c>
      <c r="M785" s="76">
        <v>1</v>
      </c>
      <c r="N785" s="76">
        <v>1</v>
      </c>
      <c r="O785" s="76">
        <v>2</v>
      </c>
      <c r="P785" s="76">
        <v>2</v>
      </c>
      <c r="Q785" s="76">
        <v>0</v>
      </c>
      <c r="R785" s="76">
        <v>0</v>
      </c>
      <c r="S785" s="76">
        <v>12</v>
      </c>
    </row>
    <row r="786" spans="1:19" x14ac:dyDescent="0.25">
      <c r="A786" s="76" t="s">
        <v>11</v>
      </c>
      <c r="B786" s="76" t="s">
        <v>38</v>
      </c>
      <c r="C786" s="76">
        <v>11372</v>
      </c>
      <c r="D786" s="76" t="s">
        <v>113</v>
      </c>
      <c r="E786" s="76" t="s">
        <v>16</v>
      </c>
      <c r="F786" s="76">
        <v>61</v>
      </c>
      <c r="G786" s="76">
        <v>56</v>
      </c>
      <c r="H786" s="76">
        <v>0</v>
      </c>
      <c r="I786" s="76">
        <v>2</v>
      </c>
      <c r="J786" s="76">
        <v>0</v>
      </c>
      <c r="K786" s="76">
        <v>2</v>
      </c>
      <c r="L786" s="76">
        <v>2</v>
      </c>
      <c r="M786" s="76">
        <v>1</v>
      </c>
      <c r="N786" s="76">
        <v>1</v>
      </c>
      <c r="O786" s="76">
        <v>1</v>
      </c>
      <c r="P786" s="76">
        <v>1</v>
      </c>
      <c r="Q786" s="76">
        <v>0</v>
      </c>
      <c r="R786" s="76">
        <v>2</v>
      </c>
      <c r="S786" s="76">
        <v>12</v>
      </c>
    </row>
    <row r="787" spans="1:19" x14ac:dyDescent="0.25">
      <c r="A787" s="76" t="s">
        <v>11</v>
      </c>
      <c r="B787" s="76" t="s">
        <v>38</v>
      </c>
      <c r="C787" s="76">
        <v>11372</v>
      </c>
      <c r="D787" s="76" t="s">
        <v>113</v>
      </c>
      <c r="E787" s="76" t="s">
        <v>16</v>
      </c>
      <c r="F787" s="76">
        <v>61</v>
      </c>
      <c r="G787" s="76">
        <v>56</v>
      </c>
      <c r="H787" s="76">
        <v>2</v>
      </c>
      <c r="I787" s="76">
        <v>1</v>
      </c>
      <c r="J787" s="76">
        <v>1</v>
      </c>
      <c r="K787" s="76">
        <v>2</v>
      </c>
      <c r="L787" s="76">
        <v>1</v>
      </c>
      <c r="M787" s="76">
        <v>1</v>
      </c>
      <c r="N787" s="76">
        <v>1</v>
      </c>
      <c r="O787" s="76">
        <v>1</v>
      </c>
      <c r="P787" s="76">
        <v>2</v>
      </c>
      <c r="Q787" s="76">
        <v>1</v>
      </c>
      <c r="R787" s="76">
        <v>2</v>
      </c>
      <c r="S787" s="76">
        <v>15</v>
      </c>
    </row>
    <row r="788" spans="1:19" x14ac:dyDescent="0.25">
      <c r="A788" s="76" t="s">
        <v>11</v>
      </c>
      <c r="B788" s="76" t="s">
        <v>38</v>
      </c>
      <c r="C788" s="76">
        <v>11372</v>
      </c>
      <c r="D788" s="76" t="s">
        <v>113</v>
      </c>
      <c r="E788" s="76" t="s">
        <v>16</v>
      </c>
      <c r="F788" s="76">
        <v>61</v>
      </c>
      <c r="G788" s="76">
        <v>56</v>
      </c>
      <c r="H788" s="76">
        <v>2</v>
      </c>
      <c r="I788" s="76">
        <v>2</v>
      </c>
      <c r="J788" s="76">
        <v>1</v>
      </c>
      <c r="K788" s="76">
        <v>1</v>
      </c>
      <c r="L788" s="76">
        <v>1</v>
      </c>
      <c r="M788" s="76">
        <v>1</v>
      </c>
      <c r="N788" s="76">
        <v>1</v>
      </c>
      <c r="O788" s="76">
        <v>1</v>
      </c>
      <c r="P788" s="76">
        <v>0</v>
      </c>
      <c r="Q788" s="76">
        <v>0</v>
      </c>
      <c r="R788" s="76">
        <v>2</v>
      </c>
      <c r="S788" s="76">
        <v>12</v>
      </c>
    </row>
    <row r="789" spans="1:19" x14ac:dyDescent="0.25">
      <c r="A789" s="76" t="s">
        <v>11</v>
      </c>
      <c r="B789" s="76" t="s">
        <v>38</v>
      </c>
      <c r="C789" s="76">
        <v>11372</v>
      </c>
      <c r="D789" s="76" t="s">
        <v>113</v>
      </c>
      <c r="E789" s="76" t="s">
        <v>16</v>
      </c>
      <c r="F789" s="76">
        <v>61</v>
      </c>
      <c r="G789" s="76">
        <v>56</v>
      </c>
      <c r="H789" s="76">
        <v>0</v>
      </c>
      <c r="I789" s="76">
        <v>1</v>
      </c>
      <c r="J789" s="76">
        <v>1</v>
      </c>
      <c r="K789" s="76">
        <v>2</v>
      </c>
      <c r="L789" s="76">
        <v>2</v>
      </c>
      <c r="M789" s="76">
        <v>1</v>
      </c>
      <c r="N789" s="76">
        <v>1</v>
      </c>
      <c r="O789" s="76">
        <v>1</v>
      </c>
      <c r="P789" s="76">
        <v>2</v>
      </c>
      <c r="Q789" s="76">
        <v>0</v>
      </c>
      <c r="R789" s="76">
        <v>2</v>
      </c>
      <c r="S789" s="76">
        <v>13</v>
      </c>
    </row>
    <row r="790" spans="1:19" x14ac:dyDescent="0.25">
      <c r="A790" s="76" t="s">
        <v>11</v>
      </c>
      <c r="B790" s="76" t="s">
        <v>38</v>
      </c>
      <c r="C790" s="76">
        <v>11372</v>
      </c>
      <c r="D790" s="76" t="s">
        <v>113</v>
      </c>
      <c r="E790" s="76" t="s">
        <v>16</v>
      </c>
      <c r="F790" s="76">
        <v>61</v>
      </c>
      <c r="G790" s="76">
        <v>56</v>
      </c>
      <c r="H790" s="76">
        <v>2</v>
      </c>
      <c r="I790" s="76">
        <v>1</v>
      </c>
      <c r="J790" s="76">
        <v>1</v>
      </c>
      <c r="K790" s="76">
        <v>2</v>
      </c>
      <c r="L790" s="76">
        <v>1</v>
      </c>
      <c r="M790" s="76">
        <v>1</v>
      </c>
      <c r="N790" s="76">
        <v>1</v>
      </c>
      <c r="O790" s="76">
        <v>1</v>
      </c>
      <c r="P790" s="76">
        <v>2</v>
      </c>
      <c r="Q790" s="76">
        <v>0</v>
      </c>
      <c r="R790" s="76">
        <v>2</v>
      </c>
      <c r="S790" s="76">
        <v>14</v>
      </c>
    </row>
    <row r="791" spans="1:19" x14ac:dyDescent="0.25">
      <c r="A791" s="76" t="s">
        <v>11</v>
      </c>
      <c r="B791" s="76" t="s">
        <v>38</v>
      </c>
      <c r="C791" s="76">
        <v>11372</v>
      </c>
      <c r="D791" s="76" t="s">
        <v>113</v>
      </c>
      <c r="E791" s="76" t="s">
        <v>15</v>
      </c>
      <c r="F791" s="76">
        <v>61</v>
      </c>
      <c r="G791" s="76">
        <v>56</v>
      </c>
      <c r="H791" s="76">
        <v>2</v>
      </c>
      <c r="I791" s="76">
        <v>2</v>
      </c>
      <c r="J791" s="76">
        <v>1</v>
      </c>
      <c r="K791" s="76">
        <v>2</v>
      </c>
      <c r="L791" s="76">
        <v>1</v>
      </c>
      <c r="M791" s="76">
        <v>0</v>
      </c>
      <c r="N791" s="76">
        <v>1</v>
      </c>
      <c r="O791" s="76">
        <v>2</v>
      </c>
      <c r="P791" s="76">
        <v>2</v>
      </c>
      <c r="Q791" s="76">
        <v>1</v>
      </c>
      <c r="R791" s="76">
        <v>2</v>
      </c>
      <c r="S791" s="76">
        <v>16</v>
      </c>
    </row>
    <row r="792" spans="1:19" x14ac:dyDescent="0.25">
      <c r="A792" s="76" t="s">
        <v>11</v>
      </c>
      <c r="B792" s="76" t="s">
        <v>38</v>
      </c>
      <c r="C792" s="76">
        <v>11372</v>
      </c>
      <c r="D792" s="76" t="s">
        <v>113</v>
      </c>
      <c r="E792" s="76" t="s">
        <v>15</v>
      </c>
      <c r="F792" s="76">
        <v>61</v>
      </c>
      <c r="G792" s="76">
        <v>56</v>
      </c>
      <c r="H792" s="76">
        <v>2</v>
      </c>
      <c r="I792" s="76">
        <v>2</v>
      </c>
      <c r="J792" s="76">
        <v>1</v>
      </c>
      <c r="K792" s="76">
        <v>2</v>
      </c>
      <c r="L792" s="76">
        <v>1</v>
      </c>
      <c r="M792" s="76">
        <v>0</v>
      </c>
      <c r="N792" s="76">
        <v>1</v>
      </c>
      <c r="O792" s="76">
        <v>2</v>
      </c>
      <c r="P792" s="76">
        <v>2</v>
      </c>
      <c r="Q792" s="76">
        <v>1</v>
      </c>
      <c r="R792" s="76">
        <v>2</v>
      </c>
      <c r="S792" s="76">
        <v>16</v>
      </c>
    </row>
    <row r="793" spans="1:19" x14ac:dyDescent="0.25">
      <c r="A793" s="76" t="s">
        <v>11</v>
      </c>
      <c r="B793" s="76" t="s">
        <v>38</v>
      </c>
      <c r="C793" s="76">
        <v>11372</v>
      </c>
      <c r="D793" s="76" t="s">
        <v>113</v>
      </c>
      <c r="E793" s="76" t="s">
        <v>15</v>
      </c>
      <c r="F793" s="76">
        <v>61</v>
      </c>
      <c r="G793" s="76">
        <v>56</v>
      </c>
      <c r="H793" s="76">
        <v>2</v>
      </c>
      <c r="I793" s="76">
        <v>2</v>
      </c>
      <c r="J793" s="76">
        <v>1</v>
      </c>
      <c r="K793" s="76">
        <v>2</v>
      </c>
      <c r="L793" s="76">
        <v>0</v>
      </c>
      <c r="M793" s="76">
        <v>1</v>
      </c>
      <c r="N793" s="76">
        <v>1</v>
      </c>
      <c r="O793" s="76">
        <v>2</v>
      </c>
      <c r="P793" s="76">
        <v>2</v>
      </c>
      <c r="Q793" s="76">
        <v>1</v>
      </c>
      <c r="R793" s="76">
        <v>2</v>
      </c>
      <c r="S793" s="76">
        <v>16</v>
      </c>
    </row>
    <row r="794" spans="1:19" x14ac:dyDescent="0.25">
      <c r="A794" s="76" t="s">
        <v>11</v>
      </c>
      <c r="B794" s="76" t="s">
        <v>38</v>
      </c>
      <c r="C794" s="76">
        <v>11372</v>
      </c>
      <c r="D794" s="76" t="s">
        <v>113</v>
      </c>
      <c r="E794" s="76" t="s">
        <v>15</v>
      </c>
      <c r="F794" s="76">
        <v>61</v>
      </c>
      <c r="G794" s="76">
        <v>56</v>
      </c>
      <c r="H794" s="76">
        <v>2</v>
      </c>
      <c r="I794" s="76">
        <v>2</v>
      </c>
      <c r="J794" s="76">
        <v>1</v>
      </c>
      <c r="K794" s="76">
        <v>2</v>
      </c>
      <c r="L794" s="76">
        <v>1</v>
      </c>
      <c r="M794" s="76">
        <v>1</v>
      </c>
      <c r="N794" s="76">
        <v>1</v>
      </c>
      <c r="O794" s="76">
        <v>2</v>
      </c>
      <c r="P794" s="76">
        <v>1</v>
      </c>
      <c r="Q794" s="76">
        <v>2</v>
      </c>
      <c r="R794" s="76">
        <v>1</v>
      </c>
      <c r="S794" s="76">
        <v>16</v>
      </c>
    </row>
    <row r="795" spans="1:19" x14ac:dyDescent="0.25">
      <c r="A795" s="76" t="s">
        <v>11</v>
      </c>
      <c r="B795" s="76" t="s">
        <v>38</v>
      </c>
      <c r="C795" s="76">
        <v>11372</v>
      </c>
      <c r="D795" s="76" t="s">
        <v>113</v>
      </c>
      <c r="E795" s="76" t="s">
        <v>15</v>
      </c>
      <c r="F795" s="76">
        <v>61</v>
      </c>
      <c r="G795" s="76">
        <v>56</v>
      </c>
      <c r="H795" s="76">
        <v>0</v>
      </c>
      <c r="I795" s="76">
        <v>0</v>
      </c>
      <c r="J795" s="76">
        <v>0</v>
      </c>
      <c r="K795" s="76">
        <v>2</v>
      </c>
      <c r="L795" s="76">
        <v>0</v>
      </c>
      <c r="M795" s="76">
        <v>0</v>
      </c>
      <c r="N795" s="76">
        <v>1</v>
      </c>
      <c r="O795" s="76">
        <v>2</v>
      </c>
      <c r="P795" s="76">
        <v>1</v>
      </c>
      <c r="Q795" s="76">
        <v>0</v>
      </c>
      <c r="R795" s="76">
        <v>2</v>
      </c>
      <c r="S795" s="76">
        <v>8</v>
      </c>
    </row>
    <row r="796" spans="1:19" x14ac:dyDescent="0.25">
      <c r="A796" s="76" t="s">
        <v>11</v>
      </c>
      <c r="B796" s="76" t="s">
        <v>38</v>
      </c>
      <c r="C796" s="76">
        <v>11372</v>
      </c>
      <c r="D796" s="76" t="s">
        <v>113</v>
      </c>
      <c r="E796" s="76" t="s">
        <v>15</v>
      </c>
      <c r="F796" s="76">
        <v>61</v>
      </c>
      <c r="G796" s="76">
        <v>56</v>
      </c>
      <c r="H796" s="76">
        <v>0</v>
      </c>
      <c r="I796" s="76">
        <v>1</v>
      </c>
      <c r="J796" s="76">
        <v>0</v>
      </c>
      <c r="K796" s="76">
        <v>2</v>
      </c>
      <c r="L796" s="76">
        <v>1</v>
      </c>
      <c r="M796" s="76">
        <v>0</v>
      </c>
      <c r="N796" s="76">
        <v>1</v>
      </c>
      <c r="O796" s="76">
        <v>2</v>
      </c>
      <c r="P796" s="76">
        <v>1</v>
      </c>
      <c r="Q796" s="76">
        <v>1</v>
      </c>
      <c r="R796" s="76">
        <v>1</v>
      </c>
      <c r="S796" s="76">
        <v>10</v>
      </c>
    </row>
    <row r="797" spans="1:19" x14ac:dyDescent="0.25">
      <c r="A797" s="76" t="s">
        <v>11</v>
      </c>
      <c r="B797" s="76" t="s">
        <v>38</v>
      </c>
      <c r="C797" s="76">
        <v>11372</v>
      </c>
      <c r="D797" s="76" t="s">
        <v>113</v>
      </c>
      <c r="E797" s="76" t="s">
        <v>15</v>
      </c>
      <c r="F797" s="76">
        <v>61</v>
      </c>
      <c r="G797" s="76">
        <v>56</v>
      </c>
      <c r="H797" s="76">
        <v>2</v>
      </c>
      <c r="I797" s="76">
        <v>2</v>
      </c>
      <c r="J797" s="76">
        <v>1</v>
      </c>
      <c r="K797" s="76">
        <v>2</v>
      </c>
      <c r="L797" s="76">
        <v>1</v>
      </c>
      <c r="M797" s="76">
        <v>1</v>
      </c>
      <c r="N797" s="76">
        <v>1</v>
      </c>
      <c r="O797" s="76">
        <v>2</v>
      </c>
      <c r="P797" s="76">
        <v>1</v>
      </c>
      <c r="Q797" s="76">
        <v>1</v>
      </c>
      <c r="R797" s="76">
        <v>0</v>
      </c>
      <c r="S797" s="76">
        <v>14</v>
      </c>
    </row>
    <row r="798" spans="1:19" x14ac:dyDescent="0.25">
      <c r="A798" s="76" t="s">
        <v>11</v>
      </c>
      <c r="B798" s="76" t="s">
        <v>38</v>
      </c>
      <c r="C798" s="76">
        <v>11372</v>
      </c>
      <c r="D798" s="76" t="s">
        <v>113</v>
      </c>
      <c r="E798" s="76" t="s">
        <v>15</v>
      </c>
      <c r="F798" s="76">
        <v>61</v>
      </c>
      <c r="G798" s="76">
        <v>56</v>
      </c>
      <c r="H798" s="76">
        <v>2</v>
      </c>
      <c r="I798" s="76">
        <v>2</v>
      </c>
      <c r="J798" s="76">
        <v>1</v>
      </c>
      <c r="K798" s="76">
        <v>2</v>
      </c>
      <c r="L798" s="76">
        <v>1</v>
      </c>
      <c r="M798" s="76">
        <v>1</v>
      </c>
      <c r="N798" s="76">
        <v>1</v>
      </c>
      <c r="O798" s="76">
        <v>2</v>
      </c>
      <c r="P798" s="76">
        <v>1</v>
      </c>
      <c r="Q798" s="76">
        <v>1</v>
      </c>
      <c r="R798" s="76">
        <v>2</v>
      </c>
      <c r="S798" s="76">
        <v>16</v>
      </c>
    </row>
    <row r="799" spans="1:19" x14ac:dyDescent="0.25">
      <c r="A799" s="76" t="s">
        <v>11</v>
      </c>
      <c r="B799" s="76" t="s">
        <v>38</v>
      </c>
      <c r="C799" s="76">
        <v>11372</v>
      </c>
      <c r="D799" s="76" t="s">
        <v>113</v>
      </c>
      <c r="E799" s="76" t="s">
        <v>15</v>
      </c>
      <c r="F799" s="76">
        <v>61</v>
      </c>
      <c r="G799" s="76">
        <v>56</v>
      </c>
      <c r="H799" s="76">
        <v>0</v>
      </c>
      <c r="I799" s="76">
        <v>2</v>
      </c>
      <c r="J799" s="76">
        <v>0</v>
      </c>
      <c r="K799" s="76">
        <v>1</v>
      </c>
      <c r="L799" s="76">
        <v>1</v>
      </c>
      <c r="M799" s="76">
        <v>1</v>
      </c>
      <c r="N799" s="76">
        <v>0</v>
      </c>
      <c r="O799" s="76">
        <v>2</v>
      </c>
      <c r="P799" s="76">
        <v>1</v>
      </c>
      <c r="Q799" s="76">
        <v>1</v>
      </c>
      <c r="R799" s="76">
        <v>0</v>
      </c>
      <c r="S799" s="76">
        <v>9</v>
      </c>
    </row>
    <row r="800" spans="1:19" x14ac:dyDescent="0.25">
      <c r="A800" s="76" t="s">
        <v>11</v>
      </c>
      <c r="B800" s="76" t="s">
        <v>38</v>
      </c>
      <c r="C800" s="76">
        <v>11372</v>
      </c>
      <c r="D800" s="76" t="s">
        <v>113</v>
      </c>
      <c r="E800" s="76" t="s">
        <v>15</v>
      </c>
      <c r="F800" s="76">
        <v>61</v>
      </c>
      <c r="G800" s="76">
        <v>56</v>
      </c>
      <c r="H800" s="76">
        <v>2</v>
      </c>
      <c r="I800" s="76">
        <v>2</v>
      </c>
      <c r="J800" s="76">
        <v>1</v>
      </c>
      <c r="K800" s="76">
        <v>2</v>
      </c>
      <c r="L800" s="76">
        <v>1</v>
      </c>
      <c r="M800" s="76">
        <v>1</v>
      </c>
      <c r="N800" s="76">
        <v>1</v>
      </c>
      <c r="O800" s="76">
        <v>2</v>
      </c>
      <c r="P800" s="76">
        <v>1</v>
      </c>
      <c r="Q800" s="76">
        <v>2</v>
      </c>
      <c r="R800" s="76">
        <v>1</v>
      </c>
      <c r="S800" s="76">
        <v>16</v>
      </c>
    </row>
    <row r="801" spans="1:19" x14ac:dyDescent="0.25">
      <c r="A801" s="76" t="s">
        <v>11</v>
      </c>
      <c r="B801" s="76" t="s">
        <v>38</v>
      </c>
      <c r="C801" s="76">
        <v>11372</v>
      </c>
      <c r="D801" s="76" t="s">
        <v>113</v>
      </c>
      <c r="E801" s="76" t="s">
        <v>15</v>
      </c>
      <c r="F801" s="76">
        <v>61</v>
      </c>
      <c r="G801" s="76">
        <v>56</v>
      </c>
      <c r="H801" s="76">
        <v>2</v>
      </c>
      <c r="I801" s="76">
        <v>2</v>
      </c>
      <c r="J801" s="76">
        <v>1</v>
      </c>
      <c r="K801" s="76">
        <v>2</v>
      </c>
      <c r="L801" s="76">
        <v>2</v>
      </c>
      <c r="M801" s="76">
        <v>1</v>
      </c>
      <c r="N801" s="76">
        <v>1</v>
      </c>
      <c r="O801" s="76">
        <v>2</v>
      </c>
      <c r="P801" s="76">
        <v>1</v>
      </c>
      <c r="Q801" s="76">
        <v>2</v>
      </c>
      <c r="R801" s="76">
        <v>2</v>
      </c>
      <c r="S801" s="76">
        <v>18</v>
      </c>
    </row>
    <row r="802" spans="1:19" x14ac:dyDescent="0.25">
      <c r="A802" s="76" t="s">
        <v>11</v>
      </c>
      <c r="B802" s="76" t="s">
        <v>38</v>
      </c>
      <c r="C802" s="76">
        <v>11372</v>
      </c>
      <c r="D802" s="76" t="s">
        <v>113</v>
      </c>
      <c r="E802" s="76" t="s">
        <v>15</v>
      </c>
      <c r="F802" s="76">
        <v>61</v>
      </c>
      <c r="G802" s="76">
        <v>56</v>
      </c>
      <c r="H802" s="76">
        <v>2</v>
      </c>
      <c r="I802" s="76">
        <v>2</v>
      </c>
      <c r="J802" s="76">
        <v>0</v>
      </c>
      <c r="K802" s="76">
        <v>2</v>
      </c>
      <c r="L802" s="76">
        <v>1</v>
      </c>
      <c r="M802" s="76">
        <v>0</v>
      </c>
      <c r="N802" s="76">
        <v>1</v>
      </c>
      <c r="O802" s="76">
        <v>2</v>
      </c>
      <c r="P802" s="76">
        <v>1</v>
      </c>
      <c r="Q802" s="76">
        <v>1</v>
      </c>
      <c r="R802" s="76">
        <v>1</v>
      </c>
      <c r="S802" s="76">
        <v>13</v>
      </c>
    </row>
    <row r="803" spans="1:19" x14ac:dyDescent="0.25">
      <c r="A803" s="76" t="s">
        <v>11</v>
      </c>
      <c r="B803" s="76" t="s">
        <v>38</v>
      </c>
      <c r="C803" s="76">
        <v>11372</v>
      </c>
      <c r="D803" s="76" t="s">
        <v>113</v>
      </c>
      <c r="E803" s="76" t="s">
        <v>15</v>
      </c>
      <c r="F803" s="76">
        <v>61</v>
      </c>
      <c r="G803" s="76">
        <v>56</v>
      </c>
      <c r="H803" s="76">
        <v>0</v>
      </c>
      <c r="I803" s="76">
        <v>1</v>
      </c>
      <c r="J803" s="76">
        <v>1</v>
      </c>
      <c r="K803" s="76">
        <v>2</v>
      </c>
      <c r="L803" s="76">
        <v>2</v>
      </c>
      <c r="M803" s="76">
        <v>1</v>
      </c>
      <c r="N803" s="76">
        <v>1</v>
      </c>
      <c r="O803" s="76">
        <v>2</v>
      </c>
      <c r="P803" s="76">
        <v>1</v>
      </c>
      <c r="Q803" s="76">
        <v>2</v>
      </c>
      <c r="R803" s="76">
        <v>1</v>
      </c>
      <c r="S803" s="76">
        <v>14</v>
      </c>
    </row>
    <row r="804" spans="1:19" x14ac:dyDescent="0.25">
      <c r="A804" s="76" t="s">
        <v>11</v>
      </c>
      <c r="B804" s="76" t="s">
        <v>38</v>
      </c>
      <c r="C804" s="76">
        <v>11372</v>
      </c>
      <c r="D804" s="76" t="s">
        <v>113</v>
      </c>
      <c r="E804" s="76" t="s">
        <v>15</v>
      </c>
      <c r="F804" s="76">
        <v>61</v>
      </c>
      <c r="G804" s="76">
        <v>56</v>
      </c>
      <c r="H804" s="76">
        <v>0</v>
      </c>
      <c r="I804" s="76">
        <v>2</v>
      </c>
      <c r="J804" s="76">
        <v>1</v>
      </c>
      <c r="K804" s="76">
        <v>2</v>
      </c>
      <c r="L804" s="76">
        <v>1</v>
      </c>
      <c r="M804" s="76">
        <v>1</v>
      </c>
      <c r="N804" s="76">
        <v>1</v>
      </c>
      <c r="O804" s="76">
        <v>2</v>
      </c>
      <c r="P804" s="76">
        <v>1</v>
      </c>
      <c r="Q804" s="76">
        <v>2</v>
      </c>
      <c r="R804" s="76">
        <v>2</v>
      </c>
      <c r="S804" s="76">
        <v>15</v>
      </c>
    </row>
    <row r="805" spans="1:19" x14ac:dyDescent="0.25">
      <c r="A805" s="76" t="s">
        <v>11</v>
      </c>
      <c r="B805" s="76" t="s">
        <v>38</v>
      </c>
      <c r="C805" s="76">
        <v>11372</v>
      </c>
      <c r="D805" s="76" t="s">
        <v>113</v>
      </c>
      <c r="E805" s="76" t="s">
        <v>15</v>
      </c>
      <c r="F805" s="76">
        <v>61</v>
      </c>
      <c r="G805" s="76">
        <v>56</v>
      </c>
      <c r="H805" s="76">
        <v>2</v>
      </c>
      <c r="I805" s="76">
        <v>2</v>
      </c>
      <c r="J805" s="76">
        <v>1</v>
      </c>
      <c r="K805" s="76">
        <v>2</v>
      </c>
      <c r="L805" s="76">
        <v>1</v>
      </c>
      <c r="M805" s="76">
        <v>1</v>
      </c>
      <c r="N805" s="76">
        <v>1</v>
      </c>
      <c r="O805" s="76">
        <v>2</v>
      </c>
      <c r="P805" s="76">
        <v>1</v>
      </c>
      <c r="Q805" s="76">
        <v>2</v>
      </c>
      <c r="R805" s="76">
        <v>2</v>
      </c>
      <c r="S805" s="76">
        <v>17</v>
      </c>
    </row>
    <row r="806" spans="1:19" x14ac:dyDescent="0.25">
      <c r="A806" s="76" t="s">
        <v>11</v>
      </c>
      <c r="B806" s="76" t="s">
        <v>38</v>
      </c>
      <c r="C806" s="76">
        <v>11372</v>
      </c>
      <c r="D806" s="76" t="s">
        <v>113</v>
      </c>
      <c r="E806" s="76" t="s">
        <v>15</v>
      </c>
      <c r="F806" s="76">
        <v>61</v>
      </c>
      <c r="G806" s="76">
        <v>56</v>
      </c>
      <c r="H806" s="76">
        <v>2</v>
      </c>
      <c r="I806" s="76">
        <v>2</v>
      </c>
      <c r="J806" s="76">
        <v>1</v>
      </c>
      <c r="K806" s="76">
        <v>2</v>
      </c>
      <c r="L806" s="76">
        <v>2</v>
      </c>
      <c r="M806" s="76">
        <v>1</v>
      </c>
      <c r="N806" s="76">
        <v>1</v>
      </c>
      <c r="O806" s="76">
        <v>2</v>
      </c>
      <c r="P806" s="76">
        <v>1</v>
      </c>
      <c r="Q806" s="76">
        <v>2</v>
      </c>
      <c r="R806" s="76">
        <v>2</v>
      </c>
      <c r="S806" s="76">
        <v>18</v>
      </c>
    </row>
    <row r="807" spans="1:19" x14ac:dyDescent="0.25">
      <c r="A807" s="76" t="s">
        <v>11</v>
      </c>
      <c r="B807" s="76" t="s">
        <v>38</v>
      </c>
      <c r="C807" s="76">
        <v>11372</v>
      </c>
      <c r="D807" s="76" t="s">
        <v>113</v>
      </c>
      <c r="E807" s="76" t="s">
        <v>15</v>
      </c>
      <c r="F807" s="76">
        <v>61</v>
      </c>
      <c r="G807" s="76">
        <v>56</v>
      </c>
      <c r="H807" s="76">
        <v>0</v>
      </c>
      <c r="I807" s="76">
        <v>2</v>
      </c>
      <c r="J807" s="76">
        <v>1</v>
      </c>
      <c r="K807" s="76">
        <v>2</v>
      </c>
      <c r="L807" s="76">
        <v>0</v>
      </c>
      <c r="M807" s="76">
        <v>1</v>
      </c>
      <c r="N807" s="76">
        <v>1</v>
      </c>
      <c r="O807" s="76">
        <v>2</v>
      </c>
      <c r="P807" s="76">
        <v>2</v>
      </c>
      <c r="Q807" s="76">
        <v>2</v>
      </c>
      <c r="R807" s="76">
        <v>2</v>
      </c>
      <c r="S807" s="76">
        <v>15</v>
      </c>
    </row>
    <row r="808" spans="1:19" x14ac:dyDescent="0.25">
      <c r="A808" s="76" t="s">
        <v>11</v>
      </c>
      <c r="B808" s="76" t="s">
        <v>38</v>
      </c>
      <c r="C808" s="76">
        <v>11372</v>
      </c>
      <c r="D808" s="76" t="s">
        <v>113</v>
      </c>
      <c r="E808" s="76" t="s">
        <v>15</v>
      </c>
      <c r="F808" s="76">
        <v>61</v>
      </c>
      <c r="G808" s="76">
        <v>56</v>
      </c>
      <c r="H808" s="76">
        <v>0</v>
      </c>
      <c r="I808" s="76">
        <v>0</v>
      </c>
      <c r="J808" s="76">
        <v>0</v>
      </c>
      <c r="K808" s="76">
        <v>2</v>
      </c>
      <c r="L808" s="76">
        <v>0</v>
      </c>
      <c r="M808" s="76">
        <v>1</v>
      </c>
      <c r="N808" s="76">
        <v>1</v>
      </c>
      <c r="O808" s="76">
        <v>2</v>
      </c>
      <c r="P808" s="76">
        <v>0</v>
      </c>
      <c r="Q808" s="76">
        <v>0</v>
      </c>
      <c r="R808" s="76">
        <v>2</v>
      </c>
      <c r="S808" s="76">
        <v>8</v>
      </c>
    </row>
    <row r="809" spans="1:19" x14ac:dyDescent="0.25">
      <c r="A809" s="76" t="s">
        <v>11</v>
      </c>
      <c r="B809" s="76" t="s">
        <v>38</v>
      </c>
      <c r="C809" s="76">
        <v>11372</v>
      </c>
      <c r="D809" s="76" t="s">
        <v>113</v>
      </c>
      <c r="E809" s="76" t="s">
        <v>15</v>
      </c>
      <c r="F809" s="76">
        <v>61</v>
      </c>
      <c r="G809" s="76">
        <v>56</v>
      </c>
      <c r="H809" s="76">
        <v>2</v>
      </c>
      <c r="I809" s="76">
        <v>2</v>
      </c>
      <c r="J809" s="76">
        <v>1</v>
      </c>
      <c r="K809" s="76">
        <v>2</v>
      </c>
      <c r="L809" s="76">
        <v>1</v>
      </c>
      <c r="M809" s="76">
        <v>1</v>
      </c>
      <c r="N809" s="76">
        <v>1</v>
      </c>
      <c r="O809" s="76">
        <v>2</v>
      </c>
      <c r="P809" s="76">
        <v>1</v>
      </c>
      <c r="Q809" s="76">
        <v>0</v>
      </c>
      <c r="R809" s="76">
        <v>1</v>
      </c>
      <c r="S809" s="76">
        <v>14</v>
      </c>
    </row>
    <row r="810" spans="1:19" x14ac:dyDescent="0.25">
      <c r="A810" s="76" t="s">
        <v>11</v>
      </c>
      <c r="B810" s="76" t="s">
        <v>38</v>
      </c>
      <c r="C810" s="76">
        <v>11372</v>
      </c>
      <c r="D810" s="76" t="s">
        <v>113</v>
      </c>
      <c r="E810" s="76" t="s">
        <v>15</v>
      </c>
      <c r="F810" s="76">
        <v>61</v>
      </c>
      <c r="G810" s="76">
        <v>56</v>
      </c>
      <c r="H810" s="76">
        <v>0</v>
      </c>
      <c r="I810" s="76">
        <v>2</v>
      </c>
      <c r="J810" s="76">
        <v>0</v>
      </c>
      <c r="K810" s="76">
        <v>1</v>
      </c>
      <c r="L810" s="76">
        <v>2</v>
      </c>
      <c r="M810" s="76">
        <v>1</v>
      </c>
      <c r="N810" s="76">
        <v>1</v>
      </c>
      <c r="O810" s="76">
        <v>2</v>
      </c>
      <c r="P810" s="76">
        <v>1</v>
      </c>
      <c r="Q810" s="76">
        <v>2</v>
      </c>
      <c r="R810" s="76">
        <v>1</v>
      </c>
      <c r="S810" s="76">
        <v>13</v>
      </c>
    </row>
    <row r="811" spans="1:19" x14ac:dyDescent="0.25">
      <c r="A811" s="76" t="s">
        <v>11</v>
      </c>
      <c r="B811" s="76" t="s">
        <v>38</v>
      </c>
      <c r="C811" s="76">
        <v>11372</v>
      </c>
      <c r="D811" s="76" t="s">
        <v>113</v>
      </c>
      <c r="E811" s="76" t="s">
        <v>15</v>
      </c>
      <c r="F811" s="76">
        <v>61</v>
      </c>
      <c r="G811" s="76">
        <v>56</v>
      </c>
      <c r="H811" s="76">
        <v>2</v>
      </c>
      <c r="I811" s="76">
        <v>1</v>
      </c>
      <c r="J811" s="76">
        <v>0</v>
      </c>
      <c r="K811" s="76">
        <v>2</v>
      </c>
      <c r="L811" s="76">
        <v>1</v>
      </c>
      <c r="M811" s="76">
        <v>0</v>
      </c>
      <c r="N811" s="76">
        <v>1</v>
      </c>
      <c r="O811" s="76">
        <v>2</v>
      </c>
      <c r="P811" s="76">
        <v>2</v>
      </c>
      <c r="Q811" s="76">
        <v>2</v>
      </c>
      <c r="R811" s="76">
        <v>2</v>
      </c>
      <c r="S811" s="76">
        <v>15</v>
      </c>
    </row>
    <row r="812" spans="1:19" x14ac:dyDescent="0.25">
      <c r="A812" s="76" t="s">
        <v>11</v>
      </c>
      <c r="B812" s="76" t="s">
        <v>38</v>
      </c>
      <c r="C812" s="76">
        <v>11372</v>
      </c>
      <c r="D812" s="76" t="s">
        <v>113</v>
      </c>
      <c r="E812" s="76" t="s">
        <v>15</v>
      </c>
      <c r="F812" s="76">
        <v>61</v>
      </c>
      <c r="G812" s="76">
        <v>56</v>
      </c>
      <c r="H812" s="76">
        <v>2</v>
      </c>
      <c r="I812" s="76">
        <v>2</v>
      </c>
      <c r="J812" s="76">
        <v>1</v>
      </c>
      <c r="K812" s="76">
        <v>2</v>
      </c>
      <c r="L812" s="76">
        <v>2</v>
      </c>
      <c r="M812" s="76">
        <v>1</v>
      </c>
      <c r="N812" s="76">
        <v>1</v>
      </c>
      <c r="O812" s="76">
        <v>2</v>
      </c>
      <c r="P812" s="76">
        <v>2</v>
      </c>
      <c r="Q812" s="76">
        <v>2</v>
      </c>
      <c r="R812" s="76">
        <v>2</v>
      </c>
      <c r="S812" s="76">
        <v>19</v>
      </c>
    </row>
    <row r="813" spans="1:19" x14ac:dyDescent="0.25">
      <c r="A813" s="76" t="s">
        <v>11</v>
      </c>
      <c r="B813" s="76" t="s">
        <v>38</v>
      </c>
      <c r="C813" s="76">
        <v>11372</v>
      </c>
      <c r="D813" s="76" t="s">
        <v>113</v>
      </c>
      <c r="E813" s="76" t="s">
        <v>15</v>
      </c>
      <c r="F813" s="76">
        <v>61</v>
      </c>
      <c r="G813" s="76">
        <v>56</v>
      </c>
      <c r="H813" s="76">
        <v>0</v>
      </c>
      <c r="I813" s="76">
        <v>2</v>
      </c>
      <c r="J813" s="76">
        <v>1</v>
      </c>
      <c r="K813" s="76">
        <v>2</v>
      </c>
      <c r="L813" s="76">
        <v>2</v>
      </c>
      <c r="M813" s="76">
        <v>1</v>
      </c>
      <c r="N813" s="76">
        <v>1</v>
      </c>
      <c r="O813" s="76">
        <v>2</v>
      </c>
      <c r="P813" s="76">
        <v>1</v>
      </c>
      <c r="Q813" s="76">
        <v>2</v>
      </c>
      <c r="R813" s="76">
        <v>2</v>
      </c>
      <c r="S813" s="76">
        <v>16</v>
      </c>
    </row>
    <row r="814" spans="1:19" x14ac:dyDescent="0.25">
      <c r="A814" s="76" t="s">
        <v>11</v>
      </c>
      <c r="B814" s="76" t="s">
        <v>38</v>
      </c>
      <c r="C814" s="76">
        <v>11372</v>
      </c>
      <c r="D814" s="76" t="s">
        <v>113</v>
      </c>
      <c r="E814" s="76" t="s">
        <v>15</v>
      </c>
      <c r="F814" s="76">
        <v>61</v>
      </c>
      <c r="G814" s="76">
        <v>56</v>
      </c>
      <c r="H814" s="76">
        <v>2</v>
      </c>
      <c r="I814" s="76">
        <v>2</v>
      </c>
      <c r="J814" s="76">
        <v>0</v>
      </c>
      <c r="K814" s="76">
        <v>2</v>
      </c>
      <c r="L814" s="76">
        <v>2</v>
      </c>
      <c r="M814" s="76">
        <v>0</v>
      </c>
      <c r="N814" s="76">
        <v>1</v>
      </c>
      <c r="O814" s="76">
        <v>2</v>
      </c>
      <c r="P814" s="76">
        <v>2</v>
      </c>
      <c r="Q814" s="76">
        <v>2</v>
      </c>
      <c r="R814" s="76">
        <v>2</v>
      </c>
      <c r="S814" s="76">
        <v>17</v>
      </c>
    </row>
    <row r="815" spans="1:19" x14ac:dyDescent="0.25">
      <c r="A815" s="76" t="s">
        <v>11</v>
      </c>
      <c r="B815" s="76" t="s">
        <v>38</v>
      </c>
      <c r="C815" s="76">
        <v>11372</v>
      </c>
      <c r="D815" s="76" t="s">
        <v>113</v>
      </c>
      <c r="E815" s="76" t="s">
        <v>15</v>
      </c>
      <c r="F815" s="76">
        <v>61</v>
      </c>
      <c r="G815" s="76">
        <v>56</v>
      </c>
      <c r="H815" s="76">
        <v>2</v>
      </c>
      <c r="I815" s="76">
        <v>2</v>
      </c>
      <c r="J815" s="76">
        <v>1</v>
      </c>
      <c r="K815" s="76">
        <v>2</v>
      </c>
      <c r="L815" s="76">
        <v>1</v>
      </c>
      <c r="M815" s="76">
        <v>1</v>
      </c>
      <c r="N815" s="76">
        <v>1</v>
      </c>
      <c r="O815" s="76">
        <v>2</v>
      </c>
      <c r="P815" s="76">
        <v>1</v>
      </c>
      <c r="Q815" s="76">
        <v>2</v>
      </c>
      <c r="R815" s="76">
        <v>2</v>
      </c>
      <c r="S815" s="76">
        <v>17</v>
      </c>
    </row>
    <row r="816" spans="1:19" x14ac:dyDescent="0.25">
      <c r="A816" s="76" t="s">
        <v>11</v>
      </c>
      <c r="B816" s="76" t="s">
        <v>38</v>
      </c>
      <c r="C816" s="76">
        <v>11372</v>
      </c>
      <c r="D816" s="76" t="s">
        <v>113</v>
      </c>
      <c r="E816" s="76" t="s">
        <v>15</v>
      </c>
      <c r="F816" s="76">
        <v>61</v>
      </c>
      <c r="G816" s="76">
        <v>56</v>
      </c>
      <c r="H816" s="76">
        <v>0</v>
      </c>
      <c r="I816" s="76">
        <v>2</v>
      </c>
      <c r="J816" s="76">
        <v>1</v>
      </c>
      <c r="K816" s="76">
        <v>2</v>
      </c>
      <c r="L816" s="76">
        <v>2</v>
      </c>
      <c r="M816" s="76">
        <v>0</v>
      </c>
      <c r="N816" s="76">
        <v>1</v>
      </c>
      <c r="O816" s="76">
        <v>2</v>
      </c>
      <c r="P816" s="76">
        <v>1</v>
      </c>
      <c r="Q816" s="76">
        <v>2</v>
      </c>
      <c r="R816" s="76">
        <v>1</v>
      </c>
      <c r="S816" s="76">
        <v>14</v>
      </c>
    </row>
    <row r="817" spans="1:19" x14ac:dyDescent="0.25">
      <c r="A817" s="76" t="s">
        <v>11</v>
      </c>
      <c r="B817" s="76" t="s">
        <v>38</v>
      </c>
      <c r="C817" s="76">
        <v>11372</v>
      </c>
      <c r="D817" s="76" t="s">
        <v>113</v>
      </c>
      <c r="E817" s="76" t="s">
        <v>15</v>
      </c>
      <c r="F817" s="76">
        <v>61</v>
      </c>
      <c r="G817" s="76">
        <v>56</v>
      </c>
      <c r="H817" s="76">
        <v>2</v>
      </c>
      <c r="I817" s="76">
        <v>2</v>
      </c>
      <c r="J817" s="76">
        <v>1</v>
      </c>
      <c r="K817" s="76">
        <v>2</v>
      </c>
      <c r="L817" s="76">
        <v>1</v>
      </c>
      <c r="M817" s="76">
        <v>1</v>
      </c>
      <c r="N817" s="76">
        <v>1</v>
      </c>
      <c r="O817" s="76">
        <v>2</v>
      </c>
      <c r="P817" s="76">
        <v>1</v>
      </c>
      <c r="Q817" s="76">
        <v>2</v>
      </c>
      <c r="R817" s="76">
        <v>2</v>
      </c>
      <c r="S817" s="76">
        <v>17</v>
      </c>
    </row>
    <row r="818" spans="1:19" x14ac:dyDescent="0.25">
      <c r="A818" s="76" t="s">
        <v>11</v>
      </c>
      <c r="B818" s="76" t="s">
        <v>38</v>
      </c>
      <c r="C818" s="76">
        <v>11372</v>
      </c>
      <c r="D818" s="76" t="s">
        <v>113</v>
      </c>
      <c r="E818" s="76" t="s">
        <v>15</v>
      </c>
      <c r="F818" s="76">
        <v>61</v>
      </c>
      <c r="G818" s="76">
        <v>56</v>
      </c>
      <c r="H818" s="76">
        <v>2</v>
      </c>
      <c r="I818" s="76">
        <v>2</v>
      </c>
      <c r="J818" s="76">
        <v>1</v>
      </c>
      <c r="K818" s="76">
        <v>2</v>
      </c>
      <c r="L818" s="76">
        <v>1</v>
      </c>
      <c r="M818" s="76">
        <v>1</v>
      </c>
      <c r="N818" s="76">
        <v>1</v>
      </c>
      <c r="O818" s="76">
        <v>2</v>
      </c>
      <c r="P818" s="76">
        <v>2</v>
      </c>
      <c r="Q818" s="76">
        <v>2</v>
      </c>
      <c r="R818" s="76">
        <v>2</v>
      </c>
      <c r="S818" s="76">
        <v>18</v>
      </c>
    </row>
    <row r="819" spans="1:19" x14ac:dyDescent="0.25">
      <c r="A819" s="76" t="s">
        <v>11</v>
      </c>
      <c r="B819" s="76" t="s">
        <v>38</v>
      </c>
      <c r="C819" s="76">
        <v>11372</v>
      </c>
      <c r="D819" s="76" t="s">
        <v>113</v>
      </c>
      <c r="E819" s="76" t="s">
        <v>15</v>
      </c>
      <c r="F819" s="76">
        <v>61</v>
      </c>
      <c r="G819" s="76">
        <v>56</v>
      </c>
      <c r="H819" s="76">
        <v>1</v>
      </c>
      <c r="I819" s="76">
        <v>2</v>
      </c>
      <c r="J819" s="76">
        <v>1</v>
      </c>
      <c r="K819" s="76">
        <v>2</v>
      </c>
      <c r="L819" s="76">
        <v>1</v>
      </c>
      <c r="M819" s="76">
        <v>0</v>
      </c>
      <c r="N819" s="76">
        <v>1</v>
      </c>
      <c r="O819" s="76">
        <v>2</v>
      </c>
      <c r="P819" s="76">
        <v>0</v>
      </c>
      <c r="Q819" s="76">
        <v>2</v>
      </c>
      <c r="R819" s="76">
        <v>1</v>
      </c>
      <c r="S819" s="76">
        <v>13</v>
      </c>
    </row>
    <row r="820" spans="1:19" x14ac:dyDescent="0.25">
      <c r="A820" s="76" t="s">
        <v>11</v>
      </c>
      <c r="B820" s="76" t="s">
        <v>39</v>
      </c>
      <c r="C820" s="76">
        <v>11373</v>
      </c>
      <c r="D820" s="76" t="s">
        <v>115</v>
      </c>
      <c r="E820" s="76" t="s">
        <v>15</v>
      </c>
      <c r="F820" s="76">
        <v>62</v>
      </c>
      <c r="G820" s="76">
        <v>55</v>
      </c>
      <c r="H820" s="76">
        <v>2</v>
      </c>
      <c r="I820" s="76">
        <v>0</v>
      </c>
      <c r="J820" s="76">
        <v>1</v>
      </c>
      <c r="K820" s="76">
        <v>2</v>
      </c>
      <c r="L820" s="76">
        <v>1</v>
      </c>
      <c r="M820" s="76">
        <v>1</v>
      </c>
      <c r="N820" s="76">
        <v>0</v>
      </c>
      <c r="O820" s="76">
        <v>0</v>
      </c>
      <c r="P820" s="76">
        <v>1</v>
      </c>
      <c r="Q820" s="76">
        <v>2</v>
      </c>
      <c r="R820" s="76">
        <v>2</v>
      </c>
      <c r="S820" s="76">
        <v>12</v>
      </c>
    </row>
    <row r="821" spans="1:19" x14ac:dyDescent="0.25">
      <c r="A821" s="76" t="s">
        <v>11</v>
      </c>
      <c r="B821" s="76" t="s">
        <v>39</v>
      </c>
      <c r="C821" s="76">
        <v>11373</v>
      </c>
      <c r="D821" s="76" t="s">
        <v>115</v>
      </c>
      <c r="E821" s="76" t="s">
        <v>15</v>
      </c>
      <c r="F821" s="76">
        <v>62</v>
      </c>
      <c r="G821" s="76">
        <v>55</v>
      </c>
      <c r="H821" s="76">
        <v>0</v>
      </c>
      <c r="I821" s="76">
        <v>1</v>
      </c>
      <c r="J821" s="76">
        <v>1</v>
      </c>
      <c r="K821" s="76">
        <v>2</v>
      </c>
      <c r="L821" s="76">
        <v>0</v>
      </c>
      <c r="M821" s="76">
        <v>0</v>
      </c>
      <c r="N821" s="76">
        <v>0</v>
      </c>
      <c r="O821" s="76">
        <v>1</v>
      </c>
      <c r="P821" s="76">
        <v>1</v>
      </c>
      <c r="Q821" s="76">
        <v>1</v>
      </c>
      <c r="R821" s="76">
        <v>2</v>
      </c>
      <c r="S821" s="76">
        <v>9</v>
      </c>
    </row>
    <row r="822" spans="1:19" x14ac:dyDescent="0.25">
      <c r="A822" s="76" t="s">
        <v>11</v>
      </c>
      <c r="B822" s="76" t="s">
        <v>39</v>
      </c>
      <c r="C822" s="76">
        <v>11373</v>
      </c>
      <c r="D822" s="76" t="s">
        <v>115</v>
      </c>
      <c r="E822" s="76" t="s">
        <v>15</v>
      </c>
      <c r="F822" s="76">
        <v>62</v>
      </c>
      <c r="G822" s="76">
        <v>55</v>
      </c>
      <c r="H822" s="76">
        <v>0</v>
      </c>
      <c r="I822" s="76">
        <v>2</v>
      </c>
      <c r="J822" s="76">
        <v>0</v>
      </c>
      <c r="K822" s="76">
        <v>2</v>
      </c>
      <c r="L822" s="76">
        <v>1</v>
      </c>
      <c r="M822" s="76">
        <v>0</v>
      </c>
      <c r="N822" s="76">
        <v>0</v>
      </c>
      <c r="O822" s="76">
        <v>1</v>
      </c>
      <c r="P822" s="76">
        <v>0</v>
      </c>
      <c r="Q822" s="76">
        <v>2</v>
      </c>
      <c r="R822" s="76">
        <v>2</v>
      </c>
      <c r="S822" s="76">
        <v>10</v>
      </c>
    </row>
    <row r="823" spans="1:19" x14ac:dyDescent="0.25">
      <c r="A823" s="76" t="s">
        <v>11</v>
      </c>
      <c r="B823" s="76" t="s">
        <v>39</v>
      </c>
      <c r="C823" s="76">
        <v>11373</v>
      </c>
      <c r="D823" s="76" t="s">
        <v>115</v>
      </c>
      <c r="E823" s="76" t="s">
        <v>15</v>
      </c>
      <c r="F823" s="76">
        <v>62</v>
      </c>
      <c r="G823" s="76">
        <v>55</v>
      </c>
      <c r="H823" s="76">
        <v>0</v>
      </c>
      <c r="I823" s="76">
        <v>2</v>
      </c>
      <c r="J823" s="76">
        <v>1</v>
      </c>
      <c r="K823" s="76">
        <v>2</v>
      </c>
      <c r="L823" s="76">
        <v>0</v>
      </c>
      <c r="M823" s="76">
        <v>1</v>
      </c>
      <c r="N823" s="76">
        <v>0</v>
      </c>
      <c r="O823" s="76">
        <v>2</v>
      </c>
      <c r="P823" s="76">
        <v>2</v>
      </c>
      <c r="Q823" s="76">
        <v>2</v>
      </c>
      <c r="R823" s="76">
        <v>2</v>
      </c>
      <c r="S823" s="76">
        <v>14</v>
      </c>
    </row>
    <row r="824" spans="1:19" x14ac:dyDescent="0.25">
      <c r="A824" s="76" t="s">
        <v>11</v>
      </c>
      <c r="B824" s="76" t="s">
        <v>39</v>
      </c>
      <c r="C824" s="76">
        <v>11373</v>
      </c>
      <c r="D824" s="76" t="s">
        <v>115</v>
      </c>
      <c r="E824" s="76" t="s">
        <v>15</v>
      </c>
      <c r="F824" s="76">
        <v>62</v>
      </c>
      <c r="G824" s="76">
        <v>55</v>
      </c>
      <c r="H824" s="76">
        <v>0</v>
      </c>
      <c r="I824" s="76">
        <v>2</v>
      </c>
      <c r="J824" s="76">
        <v>1</v>
      </c>
      <c r="K824" s="76">
        <v>2</v>
      </c>
      <c r="L824" s="76">
        <v>1</v>
      </c>
      <c r="M824" s="76">
        <v>1</v>
      </c>
      <c r="N824" s="76">
        <v>0</v>
      </c>
      <c r="O824" s="76">
        <v>2</v>
      </c>
      <c r="P824" s="76">
        <v>1</v>
      </c>
      <c r="Q824" s="76">
        <v>1</v>
      </c>
      <c r="R824" s="76">
        <v>2</v>
      </c>
      <c r="S824" s="76">
        <v>13</v>
      </c>
    </row>
    <row r="825" spans="1:19" x14ac:dyDescent="0.25">
      <c r="A825" s="76" t="s">
        <v>11</v>
      </c>
      <c r="B825" s="76" t="s">
        <v>39</v>
      </c>
      <c r="C825" s="76">
        <v>11373</v>
      </c>
      <c r="D825" s="76" t="s">
        <v>115</v>
      </c>
      <c r="E825" s="76" t="s">
        <v>15</v>
      </c>
      <c r="F825" s="76">
        <v>62</v>
      </c>
      <c r="G825" s="76">
        <v>55</v>
      </c>
      <c r="H825" s="76">
        <v>2</v>
      </c>
      <c r="I825" s="76">
        <v>0</v>
      </c>
      <c r="J825" s="76">
        <v>1</v>
      </c>
      <c r="K825" s="76">
        <v>0</v>
      </c>
      <c r="L825" s="76">
        <v>1</v>
      </c>
      <c r="M825" s="76">
        <v>1</v>
      </c>
      <c r="N825" s="76">
        <v>1</v>
      </c>
      <c r="O825" s="76">
        <v>1</v>
      </c>
      <c r="P825" s="76">
        <v>1</v>
      </c>
      <c r="Q825" s="76">
        <v>2</v>
      </c>
      <c r="R825" s="76">
        <v>2</v>
      </c>
      <c r="S825" s="76">
        <v>12</v>
      </c>
    </row>
    <row r="826" spans="1:19" x14ac:dyDescent="0.25">
      <c r="A826" s="76" t="s">
        <v>11</v>
      </c>
      <c r="B826" s="76" t="s">
        <v>39</v>
      </c>
      <c r="C826" s="76">
        <v>11373</v>
      </c>
      <c r="D826" s="76" t="s">
        <v>115</v>
      </c>
      <c r="E826" s="76" t="s">
        <v>15</v>
      </c>
      <c r="F826" s="76">
        <v>62</v>
      </c>
      <c r="G826" s="76">
        <v>55</v>
      </c>
      <c r="H826" s="76">
        <v>2</v>
      </c>
      <c r="I826" s="76">
        <v>2</v>
      </c>
      <c r="J826" s="76">
        <v>1</v>
      </c>
      <c r="K826" s="76">
        <v>2</v>
      </c>
      <c r="L826" s="76">
        <v>2</v>
      </c>
      <c r="M826" s="76">
        <v>1</v>
      </c>
      <c r="N826" s="76">
        <v>1</v>
      </c>
      <c r="O826" s="76">
        <v>2</v>
      </c>
      <c r="P826" s="76">
        <v>2</v>
      </c>
      <c r="Q826" s="76">
        <v>2</v>
      </c>
      <c r="R826" s="76">
        <v>2</v>
      </c>
      <c r="S826" s="76">
        <v>19</v>
      </c>
    </row>
    <row r="827" spans="1:19" x14ac:dyDescent="0.25">
      <c r="A827" s="76" t="s">
        <v>11</v>
      </c>
      <c r="B827" s="76" t="s">
        <v>39</v>
      </c>
      <c r="C827" s="76">
        <v>11373</v>
      </c>
      <c r="D827" s="76" t="s">
        <v>115</v>
      </c>
      <c r="E827" s="76" t="s">
        <v>15</v>
      </c>
      <c r="F827" s="76">
        <v>62</v>
      </c>
      <c r="G827" s="76">
        <v>55</v>
      </c>
      <c r="H827" s="76">
        <v>0</v>
      </c>
      <c r="I827" s="76">
        <v>1</v>
      </c>
      <c r="J827" s="76">
        <v>1</v>
      </c>
      <c r="K827" s="76">
        <v>2</v>
      </c>
      <c r="L827" s="76">
        <v>1</v>
      </c>
      <c r="M827" s="76">
        <v>1</v>
      </c>
      <c r="N827" s="76">
        <v>0</v>
      </c>
      <c r="O827" s="76">
        <v>2</v>
      </c>
      <c r="P827" s="76">
        <v>1</v>
      </c>
      <c r="Q827" s="76">
        <v>2</v>
      </c>
      <c r="R827" s="76">
        <v>2</v>
      </c>
      <c r="S827" s="76">
        <v>13</v>
      </c>
    </row>
    <row r="828" spans="1:19" x14ac:dyDescent="0.25">
      <c r="A828" s="76" t="s">
        <v>11</v>
      </c>
      <c r="B828" s="76" t="s">
        <v>39</v>
      </c>
      <c r="C828" s="76">
        <v>11373</v>
      </c>
      <c r="D828" s="76" t="s">
        <v>115</v>
      </c>
      <c r="E828" s="76" t="s">
        <v>15</v>
      </c>
      <c r="F828" s="76">
        <v>62</v>
      </c>
      <c r="G828" s="76">
        <v>55</v>
      </c>
      <c r="H828" s="76">
        <v>0</v>
      </c>
      <c r="I828" s="76">
        <v>1</v>
      </c>
      <c r="J828" s="76">
        <v>0</v>
      </c>
      <c r="K828" s="76">
        <v>2</v>
      </c>
      <c r="L828" s="76">
        <v>1</v>
      </c>
      <c r="M828" s="76">
        <v>1</v>
      </c>
      <c r="N828" s="76">
        <v>0</v>
      </c>
      <c r="O828" s="76">
        <v>1</v>
      </c>
      <c r="P828" s="76">
        <v>1</v>
      </c>
      <c r="Q828" s="76">
        <v>2</v>
      </c>
      <c r="R828" s="76">
        <v>2</v>
      </c>
      <c r="S828" s="76">
        <v>11</v>
      </c>
    </row>
    <row r="829" spans="1:19" x14ac:dyDescent="0.25">
      <c r="A829" s="76" t="s">
        <v>11</v>
      </c>
      <c r="B829" s="76" t="s">
        <v>39</v>
      </c>
      <c r="C829" s="76">
        <v>11373</v>
      </c>
      <c r="D829" s="76" t="s">
        <v>115</v>
      </c>
      <c r="E829" s="76" t="s">
        <v>15</v>
      </c>
      <c r="F829" s="76">
        <v>62</v>
      </c>
      <c r="G829" s="76">
        <v>55</v>
      </c>
      <c r="H829" s="76">
        <v>0</v>
      </c>
      <c r="I829" s="76">
        <v>2</v>
      </c>
      <c r="J829" s="76">
        <v>1</v>
      </c>
      <c r="K829" s="76">
        <v>2</v>
      </c>
      <c r="L829" s="76">
        <v>2</v>
      </c>
      <c r="M829" s="76">
        <v>0</v>
      </c>
      <c r="N829" s="76">
        <v>1</v>
      </c>
      <c r="O829" s="76">
        <v>1</v>
      </c>
      <c r="P829" s="76">
        <v>2</v>
      </c>
      <c r="Q829" s="76">
        <v>2</v>
      </c>
      <c r="R829" s="76">
        <v>2</v>
      </c>
      <c r="S829" s="76">
        <v>15</v>
      </c>
    </row>
    <row r="830" spans="1:19" x14ac:dyDescent="0.25">
      <c r="A830" s="76" t="s">
        <v>11</v>
      </c>
      <c r="B830" s="76" t="s">
        <v>39</v>
      </c>
      <c r="C830" s="76">
        <v>11373</v>
      </c>
      <c r="D830" s="76" t="s">
        <v>115</v>
      </c>
      <c r="E830" s="76" t="s">
        <v>15</v>
      </c>
      <c r="F830" s="76">
        <v>62</v>
      </c>
      <c r="G830" s="76">
        <v>55</v>
      </c>
      <c r="H830" s="76">
        <v>0</v>
      </c>
      <c r="I830" s="76">
        <v>0</v>
      </c>
      <c r="J830" s="76">
        <v>1</v>
      </c>
      <c r="K830" s="76">
        <v>2</v>
      </c>
      <c r="L830" s="76">
        <v>0</v>
      </c>
      <c r="M830" s="76">
        <v>0</v>
      </c>
      <c r="N830" s="76">
        <v>1</v>
      </c>
      <c r="O830" s="76">
        <v>0</v>
      </c>
      <c r="P830" s="76">
        <v>1</v>
      </c>
      <c r="Q830" s="76">
        <v>2</v>
      </c>
      <c r="R830" s="76">
        <v>2</v>
      </c>
      <c r="S830" s="76">
        <v>9</v>
      </c>
    </row>
    <row r="831" spans="1:19" x14ac:dyDescent="0.25">
      <c r="A831" s="76" t="s">
        <v>11</v>
      </c>
      <c r="B831" s="76" t="s">
        <v>39</v>
      </c>
      <c r="C831" s="76">
        <v>11373</v>
      </c>
      <c r="D831" s="76" t="s">
        <v>115</v>
      </c>
      <c r="E831" s="76" t="s">
        <v>15</v>
      </c>
      <c r="F831" s="76">
        <v>62</v>
      </c>
      <c r="G831" s="76">
        <v>55</v>
      </c>
      <c r="H831" s="76">
        <v>0</v>
      </c>
      <c r="I831" s="76">
        <v>1</v>
      </c>
      <c r="J831" s="76">
        <v>1</v>
      </c>
      <c r="K831" s="76">
        <v>2</v>
      </c>
      <c r="L831" s="76">
        <v>1</v>
      </c>
      <c r="M831" s="76">
        <v>1</v>
      </c>
      <c r="N831" s="76">
        <v>0</v>
      </c>
      <c r="O831" s="76">
        <v>1</v>
      </c>
      <c r="P831" s="76">
        <v>0</v>
      </c>
      <c r="Q831" s="76">
        <v>2</v>
      </c>
      <c r="R831" s="76">
        <v>2</v>
      </c>
      <c r="S831" s="76">
        <v>11</v>
      </c>
    </row>
    <row r="832" spans="1:19" x14ac:dyDescent="0.25">
      <c r="A832" s="76" t="s">
        <v>11</v>
      </c>
      <c r="B832" s="76" t="s">
        <v>39</v>
      </c>
      <c r="C832" s="76">
        <v>11373</v>
      </c>
      <c r="D832" s="76" t="s">
        <v>115</v>
      </c>
      <c r="E832" s="76" t="s">
        <v>15</v>
      </c>
      <c r="F832" s="76">
        <v>62</v>
      </c>
      <c r="G832" s="76">
        <v>55</v>
      </c>
      <c r="H832" s="76">
        <v>2</v>
      </c>
      <c r="I832" s="76">
        <v>2</v>
      </c>
      <c r="J832" s="76">
        <v>0</v>
      </c>
      <c r="K832" s="76">
        <v>2</v>
      </c>
      <c r="L832" s="76">
        <v>2</v>
      </c>
      <c r="M832" s="76">
        <v>1</v>
      </c>
      <c r="N832" s="76">
        <v>0</v>
      </c>
      <c r="O832" s="76">
        <v>2</v>
      </c>
      <c r="P832" s="76">
        <v>2</v>
      </c>
      <c r="Q832" s="76">
        <v>2</v>
      </c>
      <c r="R832" s="76">
        <v>2</v>
      </c>
      <c r="S832" s="76">
        <v>17</v>
      </c>
    </row>
    <row r="833" spans="1:19" x14ac:dyDescent="0.25">
      <c r="A833" s="76" t="s">
        <v>11</v>
      </c>
      <c r="B833" s="76" t="s">
        <v>39</v>
      </c>
      <c r="C833" s="76">
        <v>11373</v>
      </c>
      <c r="D833" s="76" t="s">
        <v>115</v>
      </c>
      <c r="E833" s="76" t="s">
        <v>15</v>
      </c>
      <c r="F833" s="76">
        <v>62</v>
      </c>
      <c r="G833" s="76">
        <v>55</v>
      </c>
      <c r="H833" s="76">
        <v>2</v>
      </c>
      <c r="I833" s="76">
        <v>2</v>
      </c>
      <c r="J833" s="76">
        <v>1</v>
      </c>
      <c r="K833" s="76">
        <v>2</v>
      </c>
      <c r="L833" s="76">
        <v>2</v>
      </c>
      <c r="M833" s="76">
        <v>0</v>
      </c>
      <c r="N833" s="76">
        <v>1</v>
      </c>
      <c r="O833" s="76">
        <v>0</v>
      </c>
      <c r="P833" s="76">
        <v>1</v>
      </c>
      <c r="Q833" s="76">
        <v>2</v>
      </c>
      <c r="R833" s="76">
        <v>2</v>
      </c>
      <c r="S833" s="76">
        <v>15</v>
      </c>
    </row>
    <row r="834" spans="1:19" x14ac:dyDescent="0.25">
      <c r="A834" s="76" t="s">
        <v>11</v>
      </c>
      <c r="B834" s="76" t="s">
        <v>39</v>
      </c>
      <c r="C834" s="76">
        <v>11373</v>
      </c>
      <c r="D834" s="76" t="s">
        <v>115</v>
      </c>
      <c r="E834" s="76" t="s">
        <v>15</v>
      </c>
      <c r="F834" s="76">
        <v>62</v>
      </c>
      <c r="G834" s="76">
        <v>55</v>
      </c>
      <c r="H834" s="76">
        <v>0</v>
      </c>
      <c r="I834" s="76">
        <v>1</v>
      </c>
      <c r="J834" s="76">
        <v>1</v>
      </c>
      <c r="K834" s="76">
        <v>2</v>
      </c>
      <c r="L834" s="76">
        <v>2</v>
      </c>
      <c r="M834" s="76">
        <v>0</v>
      </c>
      <c r="N834" s="76">
        <v>0</v>
      </c>
      <c r="O834" s="76">
        <v>1</v>
      </c>
      <c r="P834" s="76">
        <v>2</v>
      </c>
      <c r="Q834" s="76">
        <v>2</v>
      </c>
      <c r="R834" s="76">
        <v>2</v>
      </c>
      <c r="S834" s="76">
        <v>13</v>
      </c>
    </row>
    <row r="835" spans="1:19" x14ac:dyDescent="0.25">
      <c r="A835" s="76" t="s">
        <v>11</v>
      </c>
      <c r="B835" s="76" t="s">
        <v>39</v>
      </c>
      <c r="C835" s="76">
        <v>11373</v>
      </c>
      <c r="D835" s="76" t="s">
        <v>115</v>
      </c>
      <c r="E835" s="76" t="s">
        <v>15</v>
      </c>
      <c r="F835" s="76">
        <v>62</v>
      </c>
      <c r="G835" s="76">
        <v>55</v>
      </c>
      <c r="H835" s="76">
        <v>1</v>
      </c>
      <c r="I835" s="76">
        <v>1</v>
      </c>
      <c r="J835" s="76">
        <v>0</v>
      </c>
      <c r="K835" s="76">
        <v>2</v>
      </c>
      <c r="L835" s="76">
        <v>1</v>
      </c>
      <c r="M835" s="76">
        <v>0</v>
      </c>
      <c r="N835" s="76">
        <v>0</v>
      </c>
      <c r="O835" s="76">
        <v>2</v>
      </c>
      <c r="P835" s="76">
        <v>1</v>
      </c>
      <c r="Q835" s="76">
        <v>2</v>
      </c>
      <c r="R835" s="76">
        <v>2</v>
      </c>
      <c r="S835" s="76">
        <v>12</v>
      </c>
    </row>
    <row r="836" spans="1:19" x14ac:dyDescent="0.25">
      <c r="A836" s="76" t="s">
        <v>11</v>
      </c>
      <c r="B836" s="76" t="s">
        <v>39</v>
      </c>
      <c r="C836" s="76">
        <v>11373</v>
      </c>
      <c r="D836" s="76" t="s">
        <v>115</v>
      </c>
      <c r="E836" s="76" t="s">
        <v>15</v>
      </c>
      <c r="F836" s="76">
        <v>62</v>
      </c>
      <c r="G836" s="76">
        <v>55</v>
      </c>
      <c r="H836" s="76">
        <v>2</v>
      </c>
      <c r="I836" s="76">
        <v>2</v>
      </c>
      <c r="J836" s="76">
        <v>1</v>
      </c>
      <c r="K836" s="76">
        <v>2</v>
      </c>
      <c r="L836" s="76">
        <v>2</v>
      </c>
      <c r="M836" s="76">
        <v>1</v>
      </c>
      <c r="N836" s="76">
        <v>1</v>
      </c>
      <c r="O836" s="76">
        <v>2</v>
      </c>
      <c r="P836" s="76">
        <v>1</v>
      </c>
      <c r="Q836" s="76">
        <v>2</v>
      </c>
      <c r="R836" s="76">
        <v>2</v>
      </c>
      <c r="S836" s="76">
        <v>18</v>
      </c>
    </row>
    <row r="837" spans="1:19" x14ac:dyDescent="0.25">
      <c r="A837" s="76" t="s">
        <v>11</v>
      </c>
      <c r="B837" s="76" t="s">
        <v>39</v>
      </c>
      <c r="C837" s="76">
        <v>11373</v>
      </c>
      <c r="D837" s="76" t="s">
        <v>115</v>
      </c>
      <c r="E837" s="76" t="s">
        <v>15</v>
      </c>
      <c r="F837" s="76">
        <v>62</v>
      </c>
      <c r="G837" s="76">
        <v>55</v>
      </c>
      <c r="H837" s="76">
        <v>2</v>
      </c>
      <c r="I837" s="76">
        <v>0</v>
      </c>
      <c r="J837" s="76">
        <v>0</v>
      </c>
      <c r="K837" s="76">
        <v>2</v>
      </c>
      <c r="L837" s="76">
        <v>0</v>
      </c>
      <c r="M837" s="76">
        <v>0</v>
      </c>
      <c r="N837" s="76">
        <v>0</v>
      </c>
      <c r="O837" s="76">
        <v>1</v>
      </c>
      <c r="P837" s="76">
        <v>2</v>
      </c>
      <c r="Q837" s="76">
        <v>2</v>
      </c>
      <c r="R837" s="76">
        <v>2</v>
      </c>
      <c r="S837" s="76">
        <v>11</v>
      </c>
    </row>
    <row r="838" spans="1:19" x14ac:dyDescent="0.25">
      <c r="A838" s="76" t="s">
        <v>11</v>
      </c>
      <c r="B838" s="76" t="s">
        <v>39</v>
      </c>
      <c r="C838" s="76">
        <v>11373</v>
      </c>
      <c r="D838" s="76" t="s">
        <v>115</v>
      </c>
      <c r="E838" s="76" t="s">
        <v>15</v>
      </c>
      <c r="F838" s="76">
        <v>62</v>
      </c>
      <c r="G838" s="76">
        <v>55</v>
      </c>
      <c r="H838" s="76">
        <v>0</v>
      </c>
      <c r="I838" s="76">
        <v>1</v>
      </c>
      <c r="J838" s="76">
        <v>0</v>
      </c>
      <c r="K838" s="76">
        <v>2</v>
      </c>
      <c r="L838" s="76">
        <v>1</v>
      </c>
      <c r="M838" s="76">
        <v>0</v>
      </c>
      <c r="N838" s="76">
        <v>1</v>
      </c>
      <c r="O838" s="76">
        <v>2</v>
      </c>
      <c r="P838" s="76">
        <v>2</v>
      </c>
      <c r="Q838" s="76">
        <v>2</v>
      </c>
      <c r="R838" s="76">
        <v>2</v>
      </c>
      <c r="S838" s="76">
        <v>13</v>
      </c>
    </row>
    <row r="839" spans="1:19" x14ac:dyDescent="0.25">
      <c r="A839" s="76" t="s">
        <v>11</v>
      </c>
      <c r="B839" s="76" t="s">
        <v>39</v>
      </c>
      <c r="C839" s="76">
        <v>11373</v>
      </c>
      <c r="D839" s="76" t="s">
        <v>115</v>
      </c>
      <c r="E839" s="76" t="s">
        <v>15</v>
      </c>
      <c r="F839" s="76">
        <v>62</v>
      </c>
      <c r="G839" s="76">
        <v>55</v>
      </c>
      <c r="H839" s="76">
        <v>0</v>
      </c>
      <c r="I839" s="76">
        <v>1</v>
      </c>
      <c r="J839" s="76">
        <v>0</v>
      </c>
      <c r="K839" s="76">
        <v>2</v>
      </c>
      <c r="L839" s="76">
        <v>0</v>
      </c>
      <c r="M839" s="76">
        <v>0</v>
      </c>
      <c r="N839" s="76">
        <v>0</v>
      </c>
      <c r="O839" s="76">
        <v>0</v>
      </c>
      <c r="P839" s="76">
        <v>1</v>
      </c>
      <c r="Q839" s="76">
        <v>1</v>
      </c>
      <c r="R839" s="76">
        <v>2</v>
      </c>
      <c r="S839" s="76">
        <v>7</v>
      </c>
    </row>
    <row r="840" spans="1:19" x14ac:dyDescent="0.25">
      <c r="A840" s="76" t="s">
        <v>11</v>
      </c>
      <c r="B840" s="76" t="s">
        <v>39</v>
      </c>
      <c r="C840" s="76">
        <v>11373</v>
      </c>
      <c r="D840" s="76" t="s">
        <v>115</v>
      </c>
      <c r="E840" s="76" t="s">
        <v>15</v>
      </c>
      <c r="F840" s="76">
        <v>62</v>
      </c>
      <c r="G840" s="76">
        <v>55</v>
      </c>
      <c r="H840" s="76">
        <v>0</v>
      </c>
      <c r="I840" s="76">
        <v>0</v>
      </c>
      <c r="J840" s="76">
        <v>1</v>
      </c>
      <c r="K840" s="76">
        <v>2</v>
      </c>
      <c r="L840" s="76">
        <v>1</v>
      </c>
      <c r="M840" s="76">
        <v>1</v>
      </c>
      <c r="N840" s="76">
        <v>0</v>
      </c>
      <c r="O840" s="76">
        <v>2</v>
      </c>
      <c r="P840" s="76">
        <v>1</v>
      </c>
      <c r="Q840" s="76">
        <v>0</v>
      </c>
      <c r="R840" s="76">
        <v>2</v>
      </c>
      <c r="S840" s="76">
        <v>10</v>
      </c>
    </row>
    <row r="841" spans="1:19" x14ac:dyDescent="0.25">
      <c r="A841" s="76" t="s">
        <v>11</v>
      </c>
      <c r="B841" s="76" t="s">
        <v>39</v>
      </c>
      <c r="C841" s="76">
        <v>11373</v>
      </c>
      <c r="D841" s="76" t="s">
        <v>115</v>
      </c>
      <c r="E841" s="76" t="s">
        <v>15</v>
      </c>
      <c r="F841" s="76">
        <v>62</v>
      </c>
      <c r="G841" s="76">
        <v>55</v>
      </c>
      <c r="H841" s="76">
        <v>2</v>
      </c>
      <c r="I841" s="76">
        <v>1</v>
      </c>
      <c r="J841" s="76">
        <v>1</v>
      </c>
      <c r="K841" s="76">
        <v>2</v>
      </c>
      <c r="L841" s="76">
        <v>1</v>
      </c>
      <c r="M841" s="76">
        <v>1</v>
      </c>
      <c r="N841" s="76">
        <v>1</v>
      </c>
      <c r="O841" s="76">
        <v>2</v>
      </c>
      <c r="P841" s="76">
        <v>2</v>
      </c>
      <c r="Q841" s="76">
        <v>2</v>
      </c>
      <c r="R841" s="76">
        <v>2</v>
      </c>
      <c r="S841" s="76">
        <v>17</v>
      </c>
    </row>
    <row r="842" spans="1:19" x14ac:dyDescent="0.25">
      <c r="A842" s="76" t="s">
        <v>11</v>
      </c>
      <c r="B842" s="76" t="s">
        <v>39</v>
      </c>
      <c r="C842" s="76">
        <v>11373</v>
      </c>
      <c r="D842" s="76" t="s">
        <v>115</v>
      </c>
      <c r="E842" s="76" t="s">
        <v>15</v>
      </c>
      <c r="F842" s="76">
        <v>62</v>
      </c>
      <c r="G842" s="76">
        <v>55</v>
      </c>
      <c r="H842" s="76">
        <v>0</v>
      </c>
      <c r="I842" s="76">
        <v>2</v>
      </c>
      <c r="J842" s="76">
        <v>0</v>
      </c>
      <c r="K842" s="76">
        <v>2</v>
      </c>
      <c r="L842" s="76">
        <v>2</v>
      </c>
      <c r="M842" s="76">
        <v>0</v>
      </c>
      <c r="N842" s="76">
        <v>0</v>
      </c>
      <c r="O842" s="76">
        <v>0</v>
      </c>
      <c r="P842" s="76">
        <v>1</v>
      </c>
      <c r="Q842" s="76">
        <v>1</v>
      </c>
      <c r="R842" s="76">
        <v>2</v>
      </c>
      <c r="S842" s="76">
        <v>10</v>
      </c>
    </row>
    <row r="843" spans="1:19" x14ac:dyDescent="0.25">
      <c r="A843" s="76" t="s">
        <v>11</v>
      </c>
      <c r="B843" s="76" t="s">
        <v>39</v>
      </c>
      <c r="C843" s="76">
        <v>11373</v>
      </c>
      <c r="D843" s="76" t="s">
        <v>115</v>
      </c>
      <c r="E843" s="76" t="s">
        <v>15</v>
      </c>
      <c r="F843" s="76">
        <v>62</v>
      </c>
      <c r="G843" s="76">
        <v>55</v>
      </c>
      <c r="H843" s="76">
        <v>0</v>
      </c>
      <c r="I843" s="76">
        <v>0</v>
      </c>
      <c r="J843" s="76">
        <v>0</v>
      </c>
      <c r="K843" s="76">
        <v>2</v>
      </c>
      <c r="L843" s="76">
        <v>2</v>
      </c>
      <c r="M843" s="76">
        <v>0</v>
      </c>
      <c r="N843" s="76">
        <v>0</v>
      </c>
      <c r="O843" s="76">
        <v>2</v>
      </c>
      <c r="P843" s="76">
        <v>2</v>
      </c>
      <c r="Q843" s="76">
        <v>1</v>
      </c>
      <c r="R843" s="76">
        <v>1</v>
      </c>
      <c r="S843" s="76">
        <v>10</v>
      </c>
    </row>
    <row r="844" spans="1:19" x14ac:dyDescent="0.25">
      <c r="A844" s="76" t="s">
        <v>11</v>
      </c>
      <c r="B844" s="76" t="s">
        <v>39</v>
      </c>
      <c r="C844" s="76">
        <v>11373</v>
      </c>
      <c r="D844" s="76" t="s">
        <v>115</v>
      </c>
      <c r="E844" s="76" t="s">
        <v>15</v>
      </c>
      <c r="F844" s="76">
        <v>62</v>
      </c>
      <c r="G844" s="76">
        <v>55</v>
      </c>
      <c r="H844" s="76">
        <v>2</v>
      </c>
      <c r="I844" s="76">
        <v>2</v>
      </c>
      <c r="J844" s="76">
        <v>0</v>
      </c>
      <c r="K844" s="76">
        <v>2</v>
      </c>
      <c r="L844" s="76">
        <v>1</v>
      </c>
      <c r="M844" s="76">
        <v>1</v>
      </c>
      <c r="N844" s="76">
        <v>0</v>
      </c>
      <c r="O844" s="76">
        <v>1</v>
      </c>
      <c r="P844" s="76">
        <v>2</v>
      </c>
      <c r="Q844" s="76">
        <v>2</v>
      </c>
      <c r="R844" s="76">
        <v>2</v>
      </c>
      <c r="S844" s="76">
        <v>15</v>
      </c>
    </row>
    <row r="845" spans="1:19" x14ac:dyDescent="0.25">
      <c r="A845" s="76" t="s">
        <v>11</v>
      </c>
      <c r="B845" s="76" t="s">
        <v>39</v>
      </c>
      <c r="C845" s="76">
        <v>11373</v>
      </c>
      <c r="D845" s="76" t="s">
        <v>115</v>
      </c>
      <c r="E845" s="76" t="s">
        <v>15</v>
      </c>
      <c r="F845" s="76">
        <v>62</v>
      </c>
      <c r="G845" s="76">
        <v>55</v>
      </c>
      <c r="H845" s="76">
        <v>0</v>
      </c>
      <c r="I845" s="76">
        <v>0</v>
      </c>
      <c r="J845" s="76">
        <v>0</v>
      </c>
      <c r="K845" s="76">
        <v>2</v>
      </c>
      <c r="L845" s="76">
        <v>1</v>
      </c>
      <c r="M845" s="76">
        <v>0</v>
      </c>
      <c r="N845" s="76">
        <v>0</v>
      </c>
      <c r="O845" s="76">
        <v>1</v>
      </c>
      <c r="P845" s="76">
        <v>2</v>
      </c>
      <c r="Q845" s="76">
        <v>0</v>
      </c>
      <c r="R845" s="76">
        <v>1</v>
      </c>
      <c r="S845" s="76">
        <v>7</v>
      </c>
    </row>
    <row r="846" spans="1:19" x14ac:dyDescent="0.25">
      <c r="A846" s="76" t="s">
        <v>11</v>
      </c>
      <c r="B846" s="76" t="s">
        <v>39</v>
      </c>
      <c r="C846" s="76">
        <v>11373</v>
      </c>
      <c r="D846" s="76" t="s">
        <v>115</v>
      </c>
      <c r="E846" s="76" t="s">
        <v>16</v>
      </c>
      <c r="F846" s="76">
        <v>62</v>
      </c>
      <c r="G846" s="76">
        <v>55</v>
      </c>
      <c r="H846" s="76">
        <v>2</v>
      </c>
      <c r="I846" s="76">
        <v>2</v>
      </c>
      <c r="J846" s="76">
        <v>1</v>
      </c>
      <c r="K846" s="76">
        <v>2</v>
      </c>
      <c r="L846" s="76">
        <v>2</v>
      </c>
      <c r="M846" s="76">
        <v>1</v>
      </c>
      <c r="N846" s="76">
        <v>1</v>
      </c>
      <c r="O846" s="76">
        <v>2</v>
      </c>
      <c r="P846" s="76">
        <v>2</v>
      </c>
      <c r="Q846" s="76">
        <v>2</v>
      </c>
      <c r="R846" s="76">
        <v>2</v>
      </c>
      <c r="S846" s="76">
        <v>19</v>
      </c>
    </row>
    <row r="847" spans="1:19" x14ac:dyDescent="0.25">
      <c r="A847" s="76" t="s">
        <v>11</v>
      </c>
      <c r="B847" s="76" t="s">
        <v>39</v>
      </c>
      <c r="C847" s="76">
        <v>11373</v>
      </c>
      <c r="D847" s="76" t="s">
        <v>115</v>
      </c>
      <c r="E847" s="76" t="s">
        <v>16</v>
      </c>
      <c r="F847" s="76">
        <v>62</v>
      </c>
      <c r="G847" s="76">
        <v>55</v>
      </c>
      <c r="H847" s="76">
        <v>1</v>
      </c>
      <c r="I847" s="76">
        <v>2</v>
      </c>
      <c r="J847" s="76">
        <v>1</v>
      </c>
      <c r="K847" s="76">
        <v>2</v>
      </c>
      <c r="L847" s="76">
        <v>2</v>
      </c>
      <c r="M847" s="76">
        <v>1</v>
      </c>
      <c r="N847" s="76">
        <v>1</v>
      </c>
      <c r="O847" s="76">
        <v>1</v>
      </c>
      <c r="P847" s="76">
        <v>2</v>
      </c>
      <c r="Q847" s="76">
        <v>2</v>
      </c>
      <c r="R847" s="76">
        <v>2</v>
      </c>
      <c r="S847" s="76">
        <v>17</v>
      </c>
    </row>
    <row r="848" spans="1:19" x14ac:dyDescent="0.25">
      <c r="A848" s="76" t="s">
        <v>11</v>
      </c>
      <c r="B848" s="76" t="s">
        <v>39</v>
      </c>
      <c r="C848" s="76">
        <v>11373</v>
      </c>
      <c r="D848" s="76" t="s">
        <v>115</v>
      </c>
      <c r="E848" s="76" t="s">
        <v>16</v>
      </c>
      <c r="F848" s="76">
        <v>62</v>
      </c>
      <c r="G848" s="76">
        <v>55</v>
      </c>
      <c r="H848" s="76">
        <v>1</v>
      </c>
      <c r="I848" s="76">
        <v>2</v>
      </c>
      <c r="J848" s="76">
        <v>1</v>
      </c>
      <c r="K848" s="76">
        <v>2</v>
      </c>
      <c r="L848" s="76">
        <v>2</v>
      </c>
      <c r="M848" s="76">
        <v>1</v>
      </c>
      <c r="N848" s="76">
        <v>1</v>
      </c>
      <c r="O848" s="76">
        <v>2</v>
      </c>
      <c r="P848" s="76">
        <v>2</v>
      </c>
      <c r="Q848" s="76">
        <v>2</v>
      </c>
      <c r="R848" s="76">
        <v>2</v>
      </c>
      <c r="S848" s="76">
        <v>18</v>
      </c>
    </row>
    <row r="849" spans="1:19" x14ac:dyDescent="0.25">
      <c r="A849" s="76" t="s">
        <v>11</v>
      </c>
      <c r="B849" s="76" t="s">
        <v>39</v>
      </c>
      <c r="C849" s="76">
        <v>11373</v>
      </c>
      <c r="D849" s="76" t="s">
        <v>115</v>
      </c>
      <c r="E849" s="76" t="s">
        <v>16</v>
      </c>
      <c r="F849" s="76">
        <v>62</v>
      </c>
      <c r="G849" s="76">
        <v>55</v>
      </c>
      <c r="H849" s="76">
        <v>1</v>
      </c>
      <c r="I849" s="76">
        <v>1</v>
      </c>
      <c r="J849" s="76">
        <v>1</v>
      </c>
      <c r="K849" s="76">
        <v>2</v>
      </c>
      <c r="L849" s="76">
        <v>1</v>
      </c>
      <c r="M849" s="76">
        <v>0</v>
      </c>
      <c r="N849" s="76">
        <v>0</v>
      </c>
      <c r="O849" s="76">
        <v>1</v>
      </c>
      <c r="P849" s="76">
        <v>1</v>
      </c>
      <c r="Q849" s="76">
        <v>1</v>
      </c>
      <c r="R849" s="76">
        <v>2</v>
      </c>
      <c r="S849" s="76">
        <v>11</v>
      </c>
    </row>
    <row r="850" spans="1:19" x14ac:dyDescent="0.25">
      <c r="A850" s="76" t="s">
        <v>11</v>
      </c>
      <c r="B850" s="76" t="s">
        <v>39</v>
      </c>
      <c r="C850" s="76">
        <v>11373</v>
      </c>
      <c r="D850" s="76" t="s">
        <v>115</v>
      </c>
      <c r="E850" s="76" t="s">
        <v>16</v>
      </c>
      <c r="F850" s="76">
        <v>62</v>
      </c>
      <c r="G850" s="76">
        <v>55</v>
      </c>
      <c r="H850" s="76">
        <v>2</v>
      </c>
      <c r="I850" s="76">
        <v>0</v>
      </c>
      <c r="J850" s="76">
        <v>1</v>
      </c>
      <c r="K850" s="76">
        <v>2</v>
      </c>
      <c r="L850" s="76">
        <v>2</v>
      </c>
      <c r="M850" s="76">
        <v>0</v>
      </c>
      <c r="N850" s="76">
        <v>1</v>
      </c>
      <c r="O850" s="76">
        <v>2</v>
      </c>
      <c r="P850" s="76">
        <v>2</v>
      </c>
      <c r="Q850" s="76">
        <v>2</v>
      </c>
      <c r="R850" s="76">
        <v>2</v>
      </c>
      <c r="S850" s="76">
        <v>16</v>
      </c>
    </row>
    <row r="851" spans="1:19" x14ac:dyDescent="0.25">
      <c r="A851" s="76" t="s">
        <v>11</v>
      </c>
      <c r="B851" s="76" t="s">
        <v>39</v>
      </c>
      <c r="C851" s="76">
        <v>11373</v>
      </c>
      <c r="D851" s="76" t="s">
        <v>115</v>
      </c>
      <c r="E851" s="76" t="s">
        <v>16</v>
      </c>
      <c r="F851" s="76">
        <v>62</v>
      </c>
      <c r="G851" s="76">
        <v>55</v>
      </c>
      <c r="H851" s="76">
        <v>2</v>
      </c>
      <c r="I851" s="76">
        <v>1</v>
      </c>
      <c r="J851" s="76">
        <v>1</v>
      </c>
      <c r="K851" s="76">
        <v>2</v>
      </c>
      <c r="L851" s="76">
        <v>1</v>
      </c>
      <c r="M851" s="76">
        <v>1</v>
      </c>
      <c r="N851" s="76">
        <v>1</v>
      </c>
      <c r="O851" s="76">
        <v>1</v>
      </c>
      <c r="P851" s="76">
        <v>1</v>
      </c>
      <c r="Q851" s="76">
        <v>2</v>
      </c>
      <c r="R851" s="76">
        <v>2</v>
      </c>
      <c r="S851" s="76">
        <v>15</v>
      </c>
    </row>
    <row r="852" spans="1:19" x14ac:dyDescent="0.25">
      <c r="A852" s="76" t="s">
        <v>11</v>
      </c>
      <c r="B852" s="76" t="s">
        <v>39</v>
      </c>
      <c r="C852" s="76">
        <v>11373</v>
      </c>
      <c r="D852" s="76" t="s">
        <v>115</v>
      </c>
      <c r="E852" s="76" t="s">
        <v>16</v>
      </c>
      <c r="F852" s="76">
        <v>62</v>
      </c>
      <c r="G852" s="76">
        <v>55</v>
      </c>
      <c r="H852" s="76">
        <v>2</v>
      </c>
      <c r="I852" s="76">
        <v>1</v>
      </c>
      <c r="J852" s="76">
        <v>1</v>
      </c>
      <c r="K852" s="76">
        <v>2</v>
      </c>
      <c r="L852" s="76">
        <v>1</v>
      </c>
      <c r="M852" s="76">
        <v>1</v>
      </c>
      <c r="N852" s="76">
        <v>1</v>
      </c>
      <c r="O852" s="76">
        <v>2</v>
      </c>
      <c r="P852" s="76">
        <v>1</v>
      </c>
      <c r="Q852" s="76">
        <v>1</v>
      </c>
      <c r="R852" s="76">
        <v>2</v>
      </c>
      <c r="S852" s="76">
        <v>15</v>
      </c>
    </row>
    <row r="853" spans="1:19" x14ac:dyDescent="0.25">
      <c r="A853" s="76" t="s">
        <v>11</v>
      </c>
      <c r="B853" s="76" t="s">
        <v>39</v>
      </c>
      <c r="C853" s="76">
        <v>11373</v>
      </c>
      <c r="D853" s="76" t="s">
        <v>115</v>
      </c>
      <c r="E853" s="76" t="s">
        <v>16</v>
      </c>
      <c r="F853" s="76">
        <v>62</v>
      </c>
      <c r="G853" s="76">
        <v>55</v>
      </c>
      <c r="H853" s="76">
        <v>2</v>
      </c>
      <c r="I853" s="76">
        <v>1</v>
      </c>
      <c r="J853" s="76">
        <v>0</v>
      </c>
      <c r="K853" s="76">
        <v>2</v>
      </c>
      <c r="L853" s="76">
        <v>0</v>
      </c>
      <c r="M853" s="76">
        <v>1</v>
      </c>
      <c r="N853" s="76">
        <v>1</v>
      </c>
      <c r="O853" s="76">
        <v>2</v>
      </c>
      <c r="P853" s="76">
        <v>2</v>
      </c>
      <c r="Q853" s="76">
        <v>2</v>
      </c>
      <c r="R853" s="76">
        <v>2</v>
      </c>
      <c r="S853" s="76">
        <v>15</v>
      </c>
    </row>
    <row r="854" spans="1:19" x14ac:dyDescent="0.25">
      <c r="A854" s="76" t="s">
        <v>11</v>
      </c>
      <c r="B854" s="76" t="s">
        <v>39</v>
      </c>
      <c r="C854" s="76">
        <v>11373</v>
      </c>
      <c r="D854" s="76" t="s">
        <v>115</v>
      </c>
      <c r="E854" s="76" t="s">
        <v>16</v>
      </c>
      <c r="F854" s="76">
        <v>62</v>
      </c>
      <c r="G854" s="76">
        <v>55</v>
      </c>
      <c r="H854" s="76">
        <v>0</v>
      </c>
      <c r="I854" s="76">
        <v>2</v>
      </c>
      <c r="J854" s="76">
        <v>1</v>
      </c>
      <c r="K854" s="76">
        <v>2</v>
      </c>
      <c r="L854" s="76">
        <v>2</v>
      </c>
      <c r="M854" s="76">
        <v>1</v>
      </c>
      <c r="N854" s="76">
        <v>1</v>
      </c>
      <c r="O854" s="76">
        <v>1</v>
      </c>
      <c r="P854" s="76">
        <v>2</v>
      </c>
      <c r="Q854" s="76">
        <v>2</v>
      </c>
      <c r="R854" s="76">
        <v>2</v>
      </c>
      <c r="S854" s="76">
        <v>16</v>
      </c>
    </row>
    <row r="855" spans="1:19" x14ac:dyDescent="0.25">
      <c r="A855" s="76" t="s">
        <v>11</v>
      </c>
      <c r="B855" s="76" t="s">
        <v>39</v>
      </c>
      <c r="C855" s="76">
        <v>11373</v>
      </c>
      <c r="D855" s="76" t="s">
        <v>115</v>
      </c>
      <c r="E855" s="76" t="s">
        <v>16</v>
      </c>
      <c r="F855" s="76">
        <v>62</v>
      </c>
      <c r="G855" s="76">
        <v>55</v>
      </c>
      <c r="H855" s="76">
        <v>0</v>
      </c>
      <c r="I855" s="76">
        <v>1</v>
      </c>
      <c r="J855" s="76">
        <v>1</v>
      </c>
      <c r="K855" s="76">
        <v>2</v>
      </c>
      <c r="L855" s="76">
        <v>2</v>
      </c>
      <c r="M855" s="76">
        <v>1</v>
      </c>
      <c r="N855" s="76">
        <v>1</v>
      </c>
      <c r="O855" s="76">
        <v>1</v>
      </c>
      <c r="P855" s="76">
        <v>2</v>
      </c>
      <c r="Q855" s="76">
        <v>2</v>
      </c>
      <c r="R855" s="76">
        <v>2</v>
      </c>
      <c r="S855" s="76">
        <v>15</v>
      </c>
    </row>
    <row r="856" spans="1:19" x14ac:dyDescent="0.25">
      <c r="A856" s="76" t="s">
        <v>11</v>
      </c>
      <c r="B856" s="76" t="s">
        <v>39</v>
      </c>
      <c r="C856" s="76">
        <v>11373</v>
      </c>
      <c r="D856" s="76" t="s">
        <v>115</v>
      </c>
      <c r="E856" s="76" t="s">
        <v>16</v>
      </c>
      <c r="F856" s="76">
        <v>62</v>
      </c>
      <c r="G856" s="76">
        <v>55</v>
      </c>
      <c r="H856" s="76">
        <v>0</v>
      </c>
      <c r="I856" s="76">
        <v>2</v>
      </c>
      <c r="J856" s="76">
        <v>1</v>
      </c>
      <c r="K856" s="76">
        <v>2</v>
      </c>
      <c r="L856" s="76">
        <v>2</v>
      </c>
      <c r="M856" s="76">
        <v>1</v>
      </c>
      <c r="N856" s="76">
        <v>1</v>
      </c>
      <c r="O856" s="76">
        <v>2</v>
      </c>
      <c r="P856" s="76">
        <v>2</v>
      </c>
      <c r="Q856" s="76">
        <v>2</v>
      </c>
      <c r="R856" s="76">
        <v>2</v>
      </c>
      <c r="S856" s="76">
        <v>17</v>
      </c>
    </row>
    <row r="857" spans="1:19" x14ac:dyDescent="0.25">
      <c r="A857" s="76" t="s">
        <v>11</v>
      </c>
      <c r="B857" s="76" t="s">
        <v>39</v>
      </c>
      <c r="C857" s="76">
        <v>11373</v>
      </c>
      <c r="D857" s="76" t="s">
        <v>115</v>
      </c>
      <c r="E857" s="76" t="s">
        <v>16</v>
      </c>
      <c r="F857" s="76">
        <v>62</v>
      </c>
      <c r="G857" s="76">
        <v>55</v>
      </c>
      <c r="H857" s="76">
        <v>0</v>
      </c>
      <c r="I857" s="76">
        <v>1</v>
      </c>
      <c r="J857" s="76">
        <v>0</v>
      </c>
      <c r="K857" s="76">
        <v>2</v>
      </c>
      <c r="L857" s="76">
        <v>0</v>
      </c>
      <c r="M857" s="76">
        <v>0</v>
      </c>
      <c r="N857" s="76">
        <v>0</v>
      </c>
      <c r="O857" s="76">
        <v>2</v>
      </c>
      <c r="P857" s="76">
        <v>2</v>
      </c>
      <c r="Q857" s="76">
        <v>2</v>
      </c>
      <c r="R857" s="76">
        <v>2</v>
      </c>
      <c r="S857" s="76">
        <v>11</v>
      </c>
    </row>
    <row r="858" spans="1:19" x14ac:dyDescent="0.25">
      <c r="A858" s="76" t="s">
        <v>11</v>
      </c>
      <c r="B858" s="76" t="s">
        <v>39</v>
      </c>
      <c r="C858" s="76">
        <v>11373</v>
      </c>
      <c r="D858" s="76" t="s">
        <v>115</v>
      </c>
      <c r="E858" s="76" t="s">
        <v>16</v>
      </c>
      <c r="F858" s="76">
        <v>62</v>
      </c>
      <c r="G858" s="76">
        <v>55</v>
      </c>
      <c r="H858" s="76">
        <v>0</v>
      </c>
      <c r="I858" s="76">
        <v>2</v>
      </c>
      <c r="J858" s="76">
        <v>1</v>
      </c>
      <c r="K858" s="76">
        <v>2</v>
      </c>
      <c r="L858" s="76">
        <v>2</v>
      </c>
      <c r="M858" s="76">
        <v>1</v>
      </c>
      <c r="N858" s="76">
        <v>1</v>
      </c>
      <c r="O858" s="76">
        <v>2</v>
      </c>
      <c r="P858" s="76">
        <v>2</v>
      </c>
      <c r="Q858" s="76">
        <v>1</v>
      </c>
      <c r="R858" s="76">
        <v>2</v>
      </c>
      <c r="S858" s="76">
        <v>16</v>
      </c>
    </row>
    <row r="859" spans="1:19" x14ac:dyDescent="0.25">
      <c r="A859" s="76" t="s">
        <v>11</v>
      </c>
      <c r="B859" s="76" t="s">
        <v>39</v>
      </c>
      <c r="C859" s="76">
        <v>11373</v>
      </c>
      <c r="D859" s="76" t="s">
        <v>115</v>
      </c>
      <c r="E859" s="76" t="s">
        <v>16</v>
      </c>
      <c r="F859" s="76">
        <v>62</v>
      </c>
      <c r="G859" s="76">
        <v>55</v>
      </c>
      <c r="H859" s="76">
        <v>0</v>
      </c>
      <c r="I859" s="76">
        <v>1</v>
      </c>
      <c r="J859" s="76">
        <v>1</v>
      </c>
      <c r="K859" s="76">
        <v>2</v>
      </c>
      <c r="L859" s="76">
        <v>2</v>
      </c>
      <c r="M859" s="76">
        <v>1</v>
      </c>
      <c r="N859" s="76">
        <v>1</v>
      </c>
      <c r="O859" s="76">
        <v>1</v>
      </c>
      <c r="P859" s="76">
        <v>2</v>
      </c>
      <c r="Q859" s="76">
        <v>2</v>
      </c>
      <c r="R859" s="76">
        <v>2</v>
      </c>
      <c r="S859" s="76">
        <v>15</v>
      </c>
    </row>
    <row r="860" spans="1:19" x14ac:dyDescent="0.25">
      <c r="A860" s="76" t="s">
        <v>11</v>
      </c>
      <c r="B860" s="76" t="s">
        <v>39</v>
      </c>
      <c r="C860" s="76">
        <v>11373</v>
      </c>
      <c r="D860" s="76" t="s">
        <v>115</v>
      </c>
      <c r="E860" s="76" t="s">
        <v>16</v>
      </c>
      <c r="F860" s="76">
        <v>62</v>
      </c>
      <c r="G860" s="76">
        <v>55</v>
      </c>
      <c r="H860" s="76">
        <v>2</v>
      </c>
      <c r="I860" s="76">
        <v>0</v>
      </c>
      <c r="J860" s="76">
        <v>1</v>
      </c>
      <c r="K860" s="76">
        <v>2</v>
      </c>
      <c r="L860" s="76">
        <v>1</v>
      </c>
      <c r="M860" s="76">
        <v>1</v>
      </c>
      <c r="N860" s="76">
        <v>1</v>
      </c>
      <c r="O860" s="76">
        <v>1</v>
      </c>
      <c r="P860" s="76">
        <v>2</v>
      </c>
      <c r="Q860" s="76">
        <v>2</v>
      </c>
      <c r="R860" s="76">
        <v>2</v>
      </c>
      <c r="S860" s="76">
        <v>15</v>
      </c>
    </row>
    <row r="861" spans="1:19" x14ac:dyDescent="0.25">
      <c r="A861" s="76" t="s">
        <v>11</v>
      </c>
      <c r="B861" s="76" t="s">
        <v>39</v>
      </c>
      <c r="C861" s="76">
        <v>11373</v>
      </c>
      <c r="D861" s="76" t="s">
        <v>115</v>
      </c>
      <c r="E861" s="76" t="s">
        <v>16</v>
      </c>
      <c r="F861" s="76">
        <v>62</v>
      </c>
      <c r="G861" s="76">
        <v>55</v>
      </c>
      <c r="H861" s="76">
        <v>1</v>
      </c>
      <c r="I861" s="76">
        <v>1</v>
      </c>
      <c r="J861" s="76">
        <v>1</v>
      </c>
      <c r="K861" s="76">
        <v>2</v>
      </c>
      <c r="L861" s="76">
        <v>1</v>
      </c>
      <c r="M861" s="76">
        <v>1</v>
      </c>
      <c r="N861" s="76">
        <v>1</v>
      </c>
      <c r="O861" s="76">
        <v>1</v>
      </c>
      <c r="P861" s="76">
        <v>2</v>
      </c>
      <c r="Q861" s="76">
        <v>2</v>
      </c>
      <c r="R861" s="76">
        <v>2</v>
      </c>
      <c r="S861" s="76">
        <v>15</v>
      </c>
    </row>
    <row r="862" spans="1:19" x14ac:dyDescent="0.25">
      <c r="A862" s="76" t="s">
        <v>11</v>
      </c>
      <c r="B862" s="76" t="s">
        <v>39</v>
      </c>
      <c r="C862" s="76">
        <v>11373</v>
      </c>
      <c r="D862" s="76" t="s">
        <v>115</v>
      </c>
      <c r="E862" s="76" t="s">
        <v>16</v>
      </c>
      <c r="F862" s="76">
        <v>62</v>
      </c>
      <c r="G862" s="76">
        <v>55</v>
      </c>
      <c r="H862" s="76">
        <v>1</v>
      </c>
      <c r="I862" s="76">
        <v>1</v>
      </c>
      <c r="J862" s="76">
        <v>1</v>
      </c>
      <c r="K862" s="76">
        <v>2</v>
      </c>
      <c r="L862" s="76">
        <v>2</v>
      </c>
      <c r="M862" s="76">
        <v>0</v>
      </c>
      <c r="N862" s="76">
        <v>1</v>
      </c>
      <c r="O862" s="76">
        <v>2</v>
      </c>
      <c r="P862" s="76">
        <v>2</v>
      </c>
      <c r="Q862" s="76">
        <v>2</v>
      </c>
      <c r="R862" s="76">
        <v>2</v>
      </c>
      <c r="S862" s="76">
        <v>16</v>
      </c>
    </row>
    <row r="863" spans="1:19" x14ac:dyDescent="0.25">
      <c r="A863" s="76" t="s">
        <v>11</v>
      </c>
      <c r="B863" s="76" t="s">
        <v>39</v>
      </c>
      <c r="C863" s="76">
        <v>11373</v>
      </c>
      <c r="D863" s="76" t="s">
        <v>115</v>
      </c>
      <c r="E863" s="76" t="s">
        <v>16</v>
      </c>
      <c r="F863" s="76">
        <v>62</v>
      </c>
      <c r="G863" s="76">
        <v>55</v>
      </c>
      <c r="H863" s="76">
        <v>2</v>
      </c>
      <c r="I863" s="76">
        <v>2</v>
      </c>
      <c r="J863" s="76">
        <v>1</v>
      </c>
      <c r="K863" s="76">
        <v>2</v>
      </c>
      <c r="L863" s="76">
        <v>1</v>
      </c>
      <c r="M863" s="76">
        <v>1</v>
      </c>
      <c r="N863" s="76">
        <v>1</v>
      </c>
      <c r="O863" s="76">
        <v>1</v>
      </c>
      <c r="P863" s="76">
        <v>1</v>
      </c>
      <c r="Q863" s="76">
        <v>2</v>
      </c>
      <c r="R863" s="76">
        <v>2</v>
      </c>
      <c r="S863" s="76">
        <v>16</v>
      </c>
    </row>
    <row r="864" spans="1:19" x14ac:dyDescent="0.25">
      <c r="A864" s="76" t="s">
        <v>11</v>
      </c>
      <c r="B864" s="76" t="s">
        <v>39</v>
      </c>
      <c r="C864" s="76">
        <v>11373</v>
      </c>
      <c r="D864" s="76" t="s">
        <v>115</v>
      </c>
      <c r="E864" s="76" t="s">
        <v>16</v>
      </c>
      <c r="F864" s="76">
        <v>62</v>
      </c>
      <c r="G864" s="76">
        <v>55</v>
      </c>
      <c r="H864" s="76">
        <v>1</v>
      </c>
      <c r="I864" s="76">
        <v>1</v>
      </c>
      <c r="J864" s="76">
        <v>0</v>
      </c>
      <c r="K864" s="76">
        <v>2</v>
      </c>
      <c r="L864" s="76">
        <v>2</v>
      </c>
      <c r="M864" s="76">
        <v>1</v>
      </c>
      <c r="N864" s="76">
        <v>1</v>
      </c>
      <c r="O864" s="76">
        <v>2</v>
      </c>
      <c r="P864" s="76">
        <v>2</v>
      </c>
      <c r="Q864" s="76">
        <v>2</v>
      </c>
      <c r="R864" s="76">
        <v>2</v>
      </c>
      <c r="S864" s="76">
        <v>16</v>
      </c>
    </row>
    <row r="865" spans="1:19" x14ac:dyDescent="0.25">
      <c r="A865" s="76" t="s">
        <v>11</v>
      </c>
      <c r="B865" s="76" t="s">
        <v>39</v>
      </c>
      <c r="C865" s="76">
        <v>11373</v>
      </c>
      <c r="D865" s="76" t="s">
        <v>115</v>
      </c>
      <c r="E865" s="76" t="s">
        <v>16</v>
      </c>
      <c r="F865" s="76">
        <v>62</v>
      </c>
      <c r="G865" s="76">
        <v>55</v>
      </c>
      <c r="H865" s="76">
        <v>0</v>
      </c>
      <c r="I865" s="76">
        <v>2</v>
      </c>
      <c r="J865" s="76">
        <v>0</v>
      </c>
      <c r="K865" s="76">
        <v>2</v>
      </c>
      <c r="L865" s="76">
        <v>2</v>
      </c>
      <c r="M865" s="76">
        <v>1</v>
      </c>
      <c r="N865" s="76">
        <v>1</v>
      </c>
      <c r="O865" s="76">
        <v>1</v>
      </c>
      <c r="P865" s="76">
        <v>2</v>
      </c>
      <c r="Q865" s="76">
        <v>1</v>
      </c>
      <c r="R865" s="76">
        <v>1</v>
      </c>
      <c r="S865" s="76">
        <v>13</v>
      </c>
    </row>
    <row r="866" spans="1:19" x14ac:dyDescent="0.25">
      <c r="A866" s="76" t="s">
        <v>11</v>
      </c>
      <c r="B866" s="76" t="s">
        <v>39</v>
      </c>
      <c r="C866" s="76">
        <v>11373</v>
      </c>
      <c r="D866" s="76" t="s">
        <v>115</v>
      </c>
      <c r="E866" s="76" t="s">
        <v>16</v>
      </c>
      <c r="F866" s="76">
        <v>62</v>
      </c>
      <c r="G866" s="76">
        <v>55</v>
      </c>
      <c r="H866" s="76">
        <v>0</v>
      </c>
      <c r="I866" s="76">
        <v>2</v>
      </c>
      <c r="J866" s="76">
        <v>1</v>
      </c>
      <c r="K866" s="76">
        <v>2</v>
      </c>
      <c r="L866" s="76">
        <v>1</v>
      </c>
      <c r="M866" s="76">
        <v>1</v>
      </c>
      <c r="N866" s="76">
        <v>1</v>
      </c>
      <c r="O866" s="76">
        <v>2</v>
      </c>
      <c r="P866" s="76">
        <v>1</v>
      </c>
      <c r="Q866" s="76">
        <v>2</v>
      </c>
      <c r="R866" s="76">
        <v>2</v>
      </c>
      <c r="S866" s="76">
        <v>15</v>
      </c>
    </row>
    <row r="867" spans="1:19" x14ac:dyDescent="0.25">
      <c r="A867" s="76" t="s">
        <v>11</v>
      </c>
      <c r="B867" s="76" t="s">
        <v>39</v>
      </c>
      <c r="C867" s="76">
        <v>11373</v>
      </c>
      <c r="D867" s="76" t="s">
        <v>115</v>
      </c>
      <c r="E867" s="76" t="s">
        <v>16</v>
      </c>
      <c r="F867" s="76">
        <v>62</v>
      </c>
      <c r="G867" s="76">
        <v>55</v>
      </c>
      <c r="H867" s="76">
        <v>2</v>
      </c>
      <c r="I867" s="76">
        <v>1</v>
      </c>
      <c r="J867" s="76">
        <v>1</v>
      </c>
      <c r="K867" s="76">
        <v>2</v>
      </c>
      <c r="L867" s="76">
        <v>1</v>
      </c>
      <c r="M867" s="76">
        <v>1</v>
      </c>
      <c r="N867" s="76">
        <v>1</v>
      </c>
      <c r="O867" s="76">
        <v>2</v>
      </c>
      <c r="P867" s="76">
        <v>1</v>
      </c>
      <c r="Q867" s="76">
        <v>2</v>
      </c>
      <c r="R867" s="76">
        <v>2</v>
      </c>
      <c r="S867" s="76">
        <v>16</v>
      </c>
    </row>
    <row r="868" spans="1:19" x14ac:dyDescent="0.25">
      <c r="A868" s="76" t="s">
        <v>11</v>
      </c>
      <c r="B868" s="76" t="s">
        <v>39</v>
      </c>
      <c r="C868" s="76">
        <v>11373</v>
      </c>
      <c r="D868" s="76" t="s">
        <v>115</v>
      </c>
      <c r="E868" s="76" t="s">
        <v>16</v>
      </c>
      <c r="F868" s="76">
        <v>62</v>
      </c>
      <c r="G868" s="76">
        <v>55</v>
      </c>
      <c r="H868" s="76">
        <v>1</v>
      </c>
      <c r="I868" s="76">
        <v>2</v>
      </c>
      <c r="J868" s="76">
        <v>1</v>
      </c>
      <c r="K868" s="76">
        <v>2</v>
      </c>
      <c r="L868" s="76">
        <v>2</v>
      </c>
      <c r="M868" s="76">
        <v>1</v>
      </c>
      <c r="N868" s="76">
        <v>1</v>
      </c>
      <c r="O868" s="76">
        <v>1</v>
      </c>
      <c r="P868" s="76">
        <v>2</v>
      </c>
      <c r="Q868" s="76">
        <v>2</v>
      </c>
      <c r="R868" s="76">
        <v>2</v>
      </c>
      <c r="S868" s="76">
        <v>17</v>
      </c>
    </row>
    <row r="869" spans="1:19" x14ac:dyDescent="0.25">
      <c r="A869" s="76" t="s">
        <v>11</v>
      </c>
      <c r="B869" s="76" t="s">
        <v>39</v>
      </c>
      <c r="C869" s="76">
        <v>11373</v>
      </c>
      <c r="D869" s="76" t="s">
        <v>115</v>
      </c>
      <c r="E869" s="76" t="s">
        <v>16</v>
      </c>
      <c r="F869" s="76">
        <v>62</v>
      </c>
      <c r="G869" s="76">
        <v>55</v>
      </c>
      <c r="H869" s="76">
        <v>2</v>
      </c>
      <c r="I869" s="76">
        <v>2</v>
      </c>
      <c r="J869" s="76">
        <v>1</v>
      </c>
      <c r="K869" s="76">
        <v>2</v>
      </c>
      <c r="L869" s="76">
        <v>2</v>
      </c>
      <c r="M869" s="76">
        <v>1</v>
      </c>
      <c r="N869" s="76">
        <v>1</v>
      </c>
      <c r="O869" s="76">
        <v>2</v>
      </c>
      <c r="P869" s="76">
        <v>2</v>
      </c>
      <c r="Q869" s="76">
        <v>2</v>
      </c>
      <c r="R869" s="76">
        <v>2</v>
      </c>
      <c r="S869" s="76">
        <v>19</v>
      </c>
    </row>
    <row r="870" spans="1:19" x14ac:dyDescent="0.25">
      <c r="A870" s="76" t="s">
        <v>11</v>
      </c>
      <c r="B870" s="76" t="s">
        <v>39</v>
      </c>
      <c r="C870" s="76">
        <v>11373</v>
      </c>
      <c r="D870" s="76" t="s">
        <v>115</v>
      </c>
      <c r="E870" s="76" t="s">
        <v>16</v>
      </c>
      <c r="F870" s="76">
        <v>62</v>
      </c>
      <c r="G870" s="76">
        <v>55</v>
      </c>
      <c r="H870" s="76">
        <v>1</v>
      </c>
      <c r="I870" s="76">
        <v>1</v>
      </c>
      <c r="J870" s="76">
        <v>1</v>
      </c>
      <c r="K870" s="76">
        <v>2</v>
      </c>
      <c r="L870" s="76">
        <v>1</v>
      </c>
      <c r="M870" s="76">
        <v>0</v>
      </c>
      <c r="N870" s="76">
        <v>0</v>
      </c>
      <c r="O870" s="76">
        <v>1</v>
      </c>
      <c r="P870" s="76">
        <v>2</v>
      </c>
      <c r="Q870" s="76">
        <v>2</v>
      </c>
      <c r="R870" s="76">
        <v>2</v>
      </c>
      <c r="S870" s="76">
        <v>13</v>
      </c>
    </row>
    <row r="871" spans="1:19" x14ac:dyDescent="0.25">
      <c r="A871" s="76" t="s">
        <v>11</v>
      </c>
      <c r="B871" s="76" t="s">
        <v>39</v>
      </c>
      <c r="C871" s="76">
        <v>11373</v>
      </c>
      <c r="D871" s="76" t="s">
        <v>115</v>
      </c>
      <c r="E871" s="76" t="s">
        <v>16</v>
      </c>
      <c r="F871" s="76">
        <v>62</v>
      </c>
      <c r="G871" s="76">
        <v>55</v>
      </c>
      <c r="H871" s="76">
        <v>0</v>
      </c>
      <c r="I871" s="76">
        <v>1</v>
      </c>
      <c r="J871" s="76">
        <v>1</v>
      </c>
      <c r="K871" s="76">
        <v>2</v>
      </c>
      <c r="L871" s="76">
        <v>2</v>
      </c>
      <c r="M871" s="76">
        <v>1</v>
      </c>
      <c r="N871" s="76">
        <v>1</v>
      </c>
      <c r="O871" s="76">
        <v>2</v>
      </c>
      <c r="P871" s="76">
        <v>1</v>
      </c>
      <c r="Q871" s="76">
        <v>2</v>
      </c>
      <c r="R871" s="76">
        <v>2</v>
      </c>
      <c r="S871" s="76">
        <v>15</v>
      </c>
    </row>
    <row r="872" spans="1:19" x14ac:dyDescent="0.25">
      <c r="A872" s="76" t="s">
        <v>11</v>
      </c>
      <c r="B872" s="76" t="s">
        <v>39</v>
      </c>
      <c r="C872" s="76">
        <v>11373</v>
      </c>
      <c r="D872" s="76" t="s">
        <v>115</v>
      </c>
      <c r="E872" s="76" t="s">
        <v>16</v>
      </c>
      <c r="F872" s="76">
        <v>62</v>
      </c>
      <c r="G872" s="76">
        <v>55</v>
      </c>
      <c r="H872" s="76">
        <v>0</v>
      </c>
      <c r="I872" s="76">
        <v>1</v>
      </c>
      <c r="J872" s="76">
        <v>1</v>
      </c>
      <c r="K872" s="76">
        <v>2</v>
      </c>
      <c r="L872" s="76">
        <v>1</v>
      </c>
      <c r="M872" s="76">
        <v>1</v>
      </c>
      <c r="N872" s="76">
        <v>0</v>
      </c>
      <c r="O872" s="76">
        <v>1</v>
      </c>
      <c r="P872" s="76">
        <v>1</v>
      </c>
      <c r="Q872" s="76">
        <v>2</v>
      </c>
      <c r="R872" s="76">
        <v>2</v>
      </c>
      <c r="S872" s="76">
        <v>12</v>
      </c>
    </row>
    <row r="873" spans="1:19" x14ac:dyDescent="0.25">
      <c r="A873" s="76" t="s">
        <v>11</v>
      </c>
      <c r="B873" s="76" t="s">
        <v>39</v>
      </c>
      <c r="C873" s="76">
        <v>11373</v>
      </c>
      <c r="D873" s="76" t="s">
        <v>115</v>
      </c>
      <c r="E873" s="76" t="s">
        <v>16</v>
      </c>
      <c r="F873" s="76">
        <v>62</v>
      </c>
      <c r="G873" s="76">
        <v>55</v>
      </c>
      <c r="H873" s="76">
        <v>0</v>
      </c>
      <c r="I873" s="76">
        <v>0</v>
      </c>
      <c r="J873" s="76">
        <v>1</v>
      </c>
      <c r="K873" s="76">
        <v>2</v>
      </c>
      <c r="L873" s="76">
        <v>1</v>
      </c>
      <c r="M873" s="76">
        <v>1</v>
      </c>
      <c r="N873" s="76">
        <v>0</v>
      </c>
      <c r="O873" s="76">
        <v>2</v>
      </c>
      <c r="P873" s="76">
        <v>2</v>
      </c>
      <c r="Q873" s="76">
        <v>2</v>
      </c>
      <c r="R873" s="76">
        <v>1</v>
      </c>
      <c r="S873" s="76">
        <v>12</v>
      </c>
    </row>
    <row r="874" spans="1:19" x14ac:dyDescent="0.25">
      <c r="A874" s="76" t="s">
        <v>11</v>
      </c>
      <c r="B874" s="76" t="s">
        <v>39</v>
      </c>
      <c r="C874" s="76">
        <v>11373</v>
      </c>
      <c r="D874" s="76" t="s">
        <v>115</v>
      </c>
      <c r="E874" s="76" t="s">
        <v>16</v>
      </c>
      <c r="F874" s="76">
        <v>62</v>
      </c>
      <c r="G874" s="76">
        <v>55</v>
      </c>
      <c r="H874" s="76">
        <v>2</v>
      </c>
      <c r="I874" s="76">
        <v>2</v>
      </c>
      <c r="J874" s="76">
        <v>1</v>
      </c>
      <c r="K874" s="76">
        <v>2</v>
      </c>
      <c r="L874" s="76">
        <v>1</v>
      </c>
      <c r="M874" s="76">
        <v>0</v>
      </c>
      <c r="N874" s="76">
        <v>1</v>
      </c>
      <c r="O874" s="76">
        <v>2</v>
      </c>
      <c r="P874" s="76">
        <v>2</v>
      </c>
      <c r="Q874" s="76">
        <v>2</v>
      </c>
      <c r="R874" s="76">
        <v>2</v>
      </c>
      <c r="S874" s="76">
        <v>17</v>
      </c>
    </row>
    <row r="875" spans="1:19" x14ac:dyDescent="0.25">
      <c r="A875" s="76" t="s">
        <v>11</v>
      </c>
      <c r="B875" s="76" t="s">
        <v>43</v>
      </c>
      <c r="C875" s="76">
        <v>11376</v>
      </c>
      <c r="D875" s="76" t="s">
        <v>113</v>
      </c>
      <c r="E875" s="76" t="s">
        <v>15</v>
      </c>
      <c r="F875" s="76">
        <v>70</v>
      </c>
      <c r="G875" s="76">
        <v>64</v>
      </c>
      <c r="H875" s="76">
        <v>0</v>
      </c>
      <c r="I875" s="76">
        <v>2</v>
      </c>
      <c r="J875" s="76">
        <v>1</v>
      </c>
      <c r="K875" s="76">
        <v>2</v>
      </c>
      <c r="L875" s="76">
        <v>1</v>
      </c>
      <c r="M875" s="76">
        <v>1</v>
      </c>
      <c r="N875" s="76">
        <v>1</v>
      </c>
      <c r="O875" s="76">
        <v>2</v>
      </c>
      <c r="P875" s="76">
        <v>2</v>
      </c>
      <c r="Q875" s="76">
        <v>2</v>
      </c>
      <c r="R875" s="76">
        <v>2</v>
      </c>
      <c r="S875" s="76">
        <v>16</v>
      </c>
    </row>
    <row r="876" spans="1:19" x14ac:dyDescent="0.25">
      <c r="A876" s="76" t="s">
        <v>11</v>
      </c>
      <c r="B876" s="76" t="s">
        <v>43</v>
      </c>
      <c r="C876" s="76">
        <v>11376</v>
      </c>
      <c r="D876" s="76" t="s">
        <v>113</v>
      </c>
      <c r="E876" s="76" t="s">
        <v>15</v>
      </c>
      <c r="F876" s="76">
        <v>70</v>
      </c>
      <c r="G876" s="76">
        <v>64</v>
      </c>
      <c r="H876" s="76">
        <v>1</v>
      </c>
      <c r="I876" s="76">
        <v>2</v>
      </c>
      <c r="J876" s="76">
        <v>1</v>
      </c>
      <c r="K876" s="76">
        <v>2</v>
      </c>
      <c r="L876" s="76">
        <v>2</v>
      </c>
      <c r="M876" s="76">
        <v>1</v>
      </c>
      <c r="N876" s="76">
        <v>1</v>
      </c>
      <c r="O876" s="76">
        <v>2</v>
      </c>
      <c r="P876" s="76">
        <v>1</v>
      </c>
      <c r="Q876" s="76">
        <v>2</v>
      </c>
      <c r="R876" s="76">
        <v>0</v>
      </c>
      <c r="S876" s="76">
        <v>15</v>
      </c>
    </row>
    <row r="877" spans="1:19" x14ac:dyDescent="0.25">
      <c r="A877" s="76" t="s">
        <v>11</v>
      </c>
      <c r="B877" s="76" t="s">
        <v>43</v>
      </c>
      <c r="C877" s="76">
        <v>11376</v>
      </c>
      <c r="D877" s="76" t="s">
        <v>113</v>
      </c>
      <c r="E877" s="76" t="s">
        <v>15</v>
      </c>
      <c r="F877" s="76">
        <v>70</v>
      </c>
      <c r="G877" s="76">
        <v>64</v>
      </c>
      <c r="H877" s="76">
        <v>1</v>
      </c>
      <c r="I877" s="76">
        <v>2</v>
      </c>
      <c r="J877" s="76">
        <v>1</v>
      </c>
      <c r="K877" s="76">
        <v>2</v>
      </c>
      <c r="L877" s="76">
        <v>1</v>
      </c>
      <c r="M877" s="76">
        <v>1</v>
      </c>
      <c r="N877" s="76">
        <v>1</v>
      </c>
      <c r="O877" s="76">
        <v>2</v>
      </c>
      <c r="P877" s="76">
        <v>1</v>
      </c>
      <c r="Q877" s="76">
        <v>2</v>
      </c>
      <c r="R877" s="76">
        <v>2</v>
      </c>
      <c r="S877" s="76">
        <v>16</v>
      </c>
    </row>
    <row r="878" spans="1:19" x14ac:dyDescent="0.25">
      <c r="A878" s="76" t="s">
        <v>11</v>
      </c>
      <c r="B878" s="76" t="s">
        <v>43</v>
      </c>
      <c r="C878" s="76">
        <v>11376</v>
      </c>
      <c r="D878" s="76" t="s">
        <v>113</v>
      </c>
      <c r="E878" s="76" t="s">
        <v>15</v>
      </c>
      <c r="F878" s="76">
        <v>70</v>
      </c>
      <c r="G878" s="76">
        <v>64</v>
      </c>
      <c r="H878" s="76">
        <v>1</v>
      </c>
      <c r="I878" s="76">
        <v>2</v>
      </c>
      <c r="J878" s="76">
        <v>1</v>
      </c>
      <c r="K878" s="76">
        <v>2</v>
      </c>
      <c r="L878" s="76">
        <v>2</v>
      </c>
      <c r="M878" s="76">
        <v>1</v>
      </c>
      <c r="N878" s="76">
        <v>1</v>
      </c>
      <c r="O878" s="76">
        <v>2</v>
      </c>
      <c r="P878" s="76">
        <v>1</v>
      </c>
      <c r="Q878" s="76">
        <v>2</v>
      </c>
      <c r="R878" s="76">
        <v>2</v>
      </c>
      <c r="S878" s="76">
        <v>17</v>
      </c>
    </row>
    <row r="879" spans="1:19" x14ac:dyDescent="0.25">
      <c r="A879" s="76" t="s">
        <v>11</v>
      </c>
      <c r="B879" s="76" t="s">
        <v>43</v>
      </c>
      <c r="C879" s="76">
        <v>11376</v>
      </c>
      <c r="D879" s="76" t="s">
        <v>113</v>
      </c>
      <c r="E879" s="76" t="s">
        <v>15</v>
      </c>
      <c r="F879" s="76">
        <v>70</v>
      </c>
      <c r="G879" s="76">
        <v>64</v>
      </c>
      <c r="H879" s="76">
        <v>1</v>
      </c>
      <c r="I879" s="76">
        <v>1</v>
      </c>
      <c r="J879" s="76">
        <v>1</v>
      </c>
      <c r="K879" s="76">
        <v>2</v>
      </c>
      <c r="L879" s="76">
        <v>1</v>
      </c>
      <c r="M879" s="76">
        <v>0</v>
      </c>
      <c r="N879" s="76">
        <v>1</v>
      </c>
      <c r="O879" s="76">
        <v>2</v>
      </c>
      <c r="P879" s="76">
        <v>2</v>
      </c>
      <c r="Q879" s="76">
        <v>2</v>
      </c>
      <c r="R879" s="76">
        <v>2</v>
      </c>
      <c r="S879" s="76">
        <v>15</v>
      </c>
    </row>
    <row r="880" spans="1:19" x14ac:dyDescent="0.25">
      <c r="A880" s="76" t="s">
        <v>11</v>
      </c>
      <c r="B880" s="76" t="s">
        <v>43</v>
      </c>
      <c r="C880" s="76">
        <v>11376</v>
      </c>
      <c r="D880" s="76" t="s">
        <v>113</v>
      </c>
      <c r="E880" s="76" t="s">
        <v>15</v>
      </c>
      <c r="F880" s="76">
        <v>70</v>
      </c>
      <c r="G880" s="76">
        <v>64</v>
      </c>
      <c r="H880" s="76">
        <v>2</v>
      </c>
      <c r="I880" s="76">
        <v>2</v>
      </c>
      <c r="J880" s="76">
        <v>1</v>
      </c>
      <c r="K880" s="76">
        <v>2</v>
      </c>
      <c r="L880" s="76">
        <v>2</v>
      </c>
      <c r="M880" s="76">
        <v>1</v>
      </c>
      <c r="N880" s="76">
        <v>1</v>
      </c>
      <c r="O880" s="76">
        <v>2</v>
      </c>
      <c r="P880" s="76">
        <v>2</v>
      </c>
      <c r="Q880" s="76">
        <v>2</v>
      </c>
      <c r="R880" s="76">
        <v>2</v>
      </c>
      <c r="S880" s="76">
        <v>19</v>
      </c>
    </row>
    <row r="881" spans="1:19" x14ac:dyDescent="0.25">
      <c r="A881" s="76" t="s">
        <v>11</v>
      </c>
      <c r="B881" s="76" t="s">
        <v>43</v>
      </c>
      <c r="C881" s="76">
        <v>11376</v>
      </c>
      <c r="D881" s="76" t="s">
        <v>113</v>
      </c>
      <c r="E881" s="76" t="s">
        <v>15</v>
      </c>
      <c r="F881" s="76">
        <v>70</v>
      </c>
      <c r="G881" s="76">
        <v>64</v>
      </c>
      <c r="H881" s="76">
        <v>2</v>
      </c>
      <c r="I881" s="76">
        <v>2</v>
      </c>
      <c r="J881" s="76">
        <v>1</v>
      </c>
      <c r="K881" s="76">
        <v>2</v>
      </c>
      <c r="L881" s="76">
        <v>2</v>
      </c>
      <c r="M881" s="76">
        <v>1</v>
      </c>
      <c r="N881" s="76">
        <v>0</v>
      </c>
      <c r="O881" s="76">
        <v>2</v>
      </c>
      <c r="P881" s="76">
        <v>1</v>
      </c>
      <c r="Q881" s="76">
        <v>2</v>
      </c>
      <c r="R881" s="76">
        <v>2</v>
      </c>
      <c r="S881" s="76">
        <v>17</v>
      </c>
    </row>
    <row r="882" spans="1:19" x14ac:dyDescent="0.25">
      <c r="A882" s="76" t="s">
        <v>11</v>
      </c>
      <c r="B882" s="76" t="s">
        <v>43</v>
      </c>
      <c r="C882" s="76">
        <v>11376</v>
      </c>
      <c r="D882" s="76" t="s">
        <v>113</v>
      </c>
      <c r="E882" s="76" t="s">
        <v>15</v>
      </c>
      <c r="F882" s="76">
        <v>70</v>
      </c>
      <c r="G882" s="76">
        <v>64</v>
      </c>
      <c r="H882" s="76">
        <v>1</v>
      </c>
      <c r="I882" s="76">
        <v>2</v>
      </c>
      <c r="J882" s="76">
        <v>1</v>
      </c>
      <c r="K882" s="76">
        <v>2</v>
      </c>
      <c r="L882" s="76">
        <v>1</v>
      </c>
      <c r="M882" s="76">
        <v>0</v>
      </c>
      <c r="N882" s="76">
        <v>1</v>
      </c>
      <c r="O882" s="76">
        <v>2</v>
      </c>
      <c r="P882" s="76">
        <v>2</v>
      </c>
      <c r="Q882" s="76">
        <v>2</v>
      </c>
      <c r="R882" s="76">
        <v>2</v>
      </c>
      <c r="S882" s="76">
        <v>16</v>
      </c>
    </row>
    <row r="883" spans="1:19" x14ac:dyDescent="0.25">
      <c r="A883" s="76" t="s">
        <v>11</v>
      </c>
      <c r="B883" s="76" t="s">
        <v>43</v>
      </c>
      <c r="C883" s="76">
        <v>11376</v>
      </c>
      <c r="D883" s="76" t="s">
        <v>113</v>
      </c>
      <c r="E883" s="76" t="s">
        <v>15</v>
      </c>
      <c r="F883" s="76">
        <v>70</v>
      </c>
      <c r="G883" s="76">
        <v>64</v>
      </c>
      <c r="H883" s="76">
        <v>2</v>
      </c>
      <c r="I883" s="76">
        <v>2</v>
      </c>
      <c r="J883" s="76">
        <v>1</v>
      </c>
      <c r="K883" s="76">
        <v>2</v>
      </c>
      <c r="L883" s="76">
        <v>1</v>
      </c>
      <c r="M883" s="76">
        <v>0</v>
      </c>
      <c r="N883" s="76">
        <v>1</v>
      </c>
      <c r="O883" s="76">
        <v>2</v>
      </c>
      <c r="P883" s="76">
        <v>1</v>
      </c>
      <c r="Q883" s="76">
        <v>1</v>
      </c>
      <c r="R883" s="76">
        <v>2</v>
      </c>
      <c r="S883" s="76">
        <v>15</v>
      </c>
    </row>
    <row r="884" spans="1:19" x14ac:dyDescent="0.25">
      <c r="A884" s="76" t="s">
        <v>11</v>
      </c>
      <c r="B884" s="76" t="s">
        <v>43</v>
      </c>
      <c r="C884" s="76">
        <v>11376</v>
      </c>
      <c r="D884" s="76" t="s">
        <v>113</v>
      </c>
      <c r="E884" s="76" t="s">
        <v>15</v>
      </c>
      <c r="F884" s="76">
        <v>70</v>
      </c>
      <c r="G884" s="76">
        <v>64</v>
      </c>
      <c r="H884" s="76">
        <v>1</v>
      </c>
      <c r="I884" s="76">
        <v>2</v>
      </c>
      <c r="J884" s="76">
        <v>1</v>
      </c>
      <c r="K884" s="76">
        <v>2</v>
      </c>
      <c r="L884" s="76">
        <v>2</v>
      </c>
      <c r="M884" s="76">
        <v>1</v>
      </c>
      <c r="N884" s="76">
        <v>1</v>
      </c>
      <c r="O884" s="76">
        <v>2</v>
      </c>
      <c r="P884" s="76">
        <v>2</v>
      </c>
      <c r="Q884" s="76">
        <v>2</v>
      </c>
      <c r="R884" s="76">
        <v>2</v>
      </c>
      <c r="S884" s="76">
        <v>18</v>
      </c>
    </row>
    <row r="885" spans="1:19" x14ac:dyDescent="0.25">
      <c r="A885" s="76" t="s">
        <v>11</v>
      </c>
      <c r="B885" s="76" t="s">
        <v>43</v>
      </c>
      <c r="C885" s="76">
        <v>11376</v>
      </c>
      <c r="D885" s="76" t="s">
        <v>113</v>
      </c>
      <c r="E885" s="76" t="s">
        <v>15</v>
      </c>
      <c r="F885" s="76">
        <v>70</v>
      </c>
      <c r="G885" s="76">
        <v>64</v>
      </c>
      <c r="H885" s="76">
        <v>0</v>
      </c>
      <c r="I885" s="76">
        <v>2</v>
      </c>
      <c r="J885" s="76">
        <v>1</v>
      </c>
      <c r="K885" s="76">
        <v>2</v>
      </c>
      <c r="L885" s="76">
        <v>1</v>
      </c>
      <c r="M885" s="76">
        <v>1</v>
      </c>
      <c r="N885" s="76">
        <v>0</v>
      </c>
      <c r="O885" s="76">
        <v>2</v>
      </c>
      <c r="P885" s="76">
        <v>2</v>
      </c>
      <c r="Q885" s="76">
        <v>2</v>
      </c>
      <c r="R885" s="76">
        <v>0</v>
      </c>
      <c r="S885" s="76">
        <v>13</v>
      </c>
    </row>
    <row r="886" spans="1:19" x14ac:dyDescent="0.25">
      <c r="A886" s="76" t="s">
        <v>11</v>
      </c>
      <c r="B886" s="76" t="s">
        <v>43</v>
      </c>
      <c r="C886" s="76">
        <v>11376</v>
      </c>
      <c r="D886" s="76" t="s">
        <v>113</v>
      </c>
      <c r="E886" s="76" t="s">
        <v>15</v>
      </c>
      <c r="F886" s="76">
        <v>70</v>
      </c>
      <c r="G886" s="76">
        <v>64</v>
      </c>
      <c r="H886" s="76">
        <v>0</v>
      </c>
      <c r="I886" s="76">
        <v>2</v>
      </c>
      <c r="J886" s="76">
        <v>0</v>
      </c>
      <c r="K886" s="76">
        <v>2</v>
      </c>
      <c r="L886" s="76">
        <v>2</v>
      </c>
      <c r="M886" s="76">
        <v>0</v>
      </c>
      <c r="N886" s="76">
        <v>1</v>
      </c>
      <c r="O886" s="76">
        <v>2</v>
      </c>
      <c r="P886" s="76">
        <v>2</v>
      </c>
      <c r="Q886" s="76">
        <v>2</v>
      </c>
      <c r="R886" s="76">
        <v>2</v>
      </c>
      <c r="S886" s="76">
        <v>15</v>
      </c>
    </row>
    <row r="887" spans="1:19" x14ac:dyDescent="0.25">
      <c r="A887" s="76" t="s">
        <v>11</v>
      </c>
      <c r="B887" s="76" t="s">
        <v>43</v>
      </c>
      <c r="C887" s="76">
        <v>11376</v>
      </c>
      <c r="D887" s="76" t="s">
        <v>113</v>
      </c>
      <c r="E887" s="76" t="s">
        <v>15</v>
      </c>
      <c r="F887" s="76">
        <v>70</v>
      </c>
      <c r="G887" s="76">
        <v>64</v>
      </c>
      <c r="H887" s="76">
        <v>0</v>
      </c>
      <c r="I887" s="76">
        <v>2</v>
      </c>
      <c r="J887" s="76">
        <v>0</v>
      </c>
      <c r="K887" s="76">
        <v>2</v>
      </c>
      <c r="L887" s="76">
        <v>2</v>
      </c>
      <c r="M887" s="76">
        <v>1</v>
      </c>
      <c r="N887" s="76">
        <v>1</v>
      </c>
      <c r="O887" s="76">
        <v>2</v>
      </c>
      <c r="P887" s="76">
        <v>2</v>
      </c>
      <c r="Q887" s="76">
        <v>2</v>
      </c>
      <c r="R887" s="76">
        <v>2</v>
      </c>
      <c r="S887" s="76">
        <v>16</v>
      </c>
    </row>
    <row r="888" spans="1:19" x14ac:dyDescent="0.25">
      <c r="A888" s="76" t="s">
        <v>11</v>
      </c>
      <c r="B888" s="76" t="s">
        <v>43</v>
      </c>
      <c r="C888" s="76">
        <v>11376</v>
      </c>
      <c r="D888" s="76" t="s">
        <v>113</v>
      </c>
      <c r="E888" s="76" t="s">
        <v>15</v>
      </c>
      <c r="F888" s="76">
        <v>70</v>
      </c>
      <c r="G888" s="76">
        <v>64</v>
      </c>
      <c r="H888" s="76">
        <v>2</v>
      </c>
      <c r="I888" s="76">
        <v>2</v>
      </c>
      <c r="J888" s="76">
        <v>1</v>
      </c>
      <c r="K888" s="76">
        <v>2</v>
      </c>
      <c r="L888" s="76">
        <v>2</v>
      </c>
      <c r="M888" s="76">
        <v>1</v>
      </c>
      <c r="N888" s="76">
        <v>1</v>
      </c>
      <c r="O888" s="76">
        <v>2</v>
      </c>
      <c r="P888" s="76">
        <v>2</v>
      </c>
      <c r="Q888" s="76">
        <v>2</v>
      </c>
      <c r="R888" s="76">
        <v>2</v>
      </c>
      <c r="S888" s="76">
        <v>19</v>
      </c>
    </row>
    <row r="889" spans="1:19" x14ac:dyDescent="0.25">
      <c r="A889" s="76" t="s">
        <v>11</v>
      </c>
      <c r="B889" s="76" t="s">
        <v>43</v>
      </c>
      <c r="C889" s="76">
        <v>11376</v>
      </c>
      <c r="D889" s="76" t="s">
        <v>113</v>
      </c>
      <c r="E889" s="76" t="s">
        <v>15</v>
      </c>
      <c r="F889" s="76">
        <v>70</v>
      </c>
      <c r="G889" s="76">
        <v>64</v>
      </c>
      <c r="H889" s="76">
        <v>2</v>
      </c>
      <c r="I889" s="76">
        <v>2</v>
      </c>
      <c r="J889" s="76">
        <v>1</v>
      </c>
      <c r="K889" s="76">
        <v>2</v>
      </c>
      <c r="L889" s="76">
        <v>2</v>
      </c>
      <c r="M889" s="76">
        <v>1</v>
      </c>
      <c r="N889" s="76">
        <v>1</v>
      </c>
      <c r="O889" s="76">
        <v>2</v>
      </c>
      <c r="P889" s="76">
        <v>2</v>
      </c>
      <c r="Q889" s="76">
        <v>2</v>
      </c>
      <c r="R889" s="76">
        <v>2</v>
      </c>
      <c r="S889" s="76">
        <v>19</v>
      </c>
    </row>
    <row r="890" spans="1:19" x14ac:dyDescent="0.25">
      <c r="A890" s="76" t="s">
        <v>11</v>
      </c>
      <c r="B890" s="76" t="s">
        <v>43</v>
      </c>
      <c r="C890" s="76">
        <v>11376</v>
      </c>
      <c r="D890" s="76" t="s">
        <v>113</v>
      </c>
      <c r="E890" s="76" t="s">
        <v>15</v>
      </c>
      <c r="F890" s="76">
        <v>70</v>
      </c>
      <c r="G890" s="76">
        <v>64</v>
      </c>
      <c r="H890" s="76">
        <v>0</v>
      </c>
      <c r="I890" s="76">
        <v>2</v>
      </c>
      <c r="J890" s="76">
        <v>0</v>
      </c>
      <c r="K890" s="76">
        <v>2</v>
      </c>
      <c r="L890" s="76">
        <v>1</v>
      </c>
      <c r="M890" s="76">
        <v>1</v>
      </c>
      <c r="N890" s="76">
        <v>1</v>
      </c>
      <c r="O890" s="76">
        <v>2</v>
      </c>
      <c r="P890" s="76">
        <v>2</v>
      </c>
      <c r="Q890" s="76">
        <v>2</v>
      </c>
      <c r="R890" s="76">
        <v>2</v>
      </c>
      <c r="S890" s="76">
        <v>15</v>
      </c>
    </row>
    <row r="891" spans="1:19" x14ac:dyDescent="0.25">
      <c r="A891" s="76" t="s">
        <v>11</v>
      </c>
      <c r="B891" s="76" t="s">
        <v>43</v>
      </c>
      <c r="C891" s="76">
        <v>11376</v>
      </c>
      <c r="D891" s="76" t="s">
        <v>113</v>
      </c>
      <c r="E891" s="76" t="s">
        <v>15</v>
      </c>
      <c r="F891" s="76">
        <v>70</v>
      </c>
      <c r="G891" s="76">
        <v>64</v>
      </c>
      <c r="H891" s="76">
        <v>1</v>
      </c>
      <c r="I891" s="76">
        <v>1</v>
      </c>
      <c r="J891" s="76">
        <v>1</v>
      </c>
      <c r="K891" s="76">
        <v>2</v>
      </c>
      <c r="L891" s="76">
        <v>1</v>
      </c>
      <c r="M891" s="76">
        <v>1</v>
      </c>
      <c r="N891" s="76">
        <v>1</v>
      </c>
      <c r="O891" s="76">
        <v>2</v>
      </c>
      <c r="P891" s="76">
        <v>2</v>
      </c>
      <c r="Q891" s="76">
        <v>2</v>
      </c>
      <c r="R891" s="76">
        <v>2</v>
      </c>
      <c r="S891" s="76">
        <v>16</v>
      </c>
    </row>
    <row r="892" spans="1:19" x14ac:dyDescent="0.25">
      <c r="A892" s="76" t="s">
        <v>11</v>
      </c>
      <c r="B892" s="76" t="s">
        <v>43</v>
      </c>
      <c r="C892" s="76">
        <v>11376</v>
      </c>
      <c r="D892" s="76" t="s">
        <v>113</v>
      </c>
      <c r="E892" s="76" t="s">
        <v>15</v>
      </c>
      <c r="F892" s="76">
        <v>70</v>
      </c>
      <c r="G892" s="76">
        <v>64</v>
      </c>
      <c r="H892" s="76">
        <v>2</v>
      </c>
      <c r="I892" s="76">
        <v>2</v>
      </c>
      <c r="J892" s="76">
        <v>1</v>
      </c>
      <c r="K892" s="76">
        <v>2</v>
      </c>
      <c r="L892" s="76">
        <v>2</v>
      </c>
      <c r="M892" s="76">
        <v>1</v>
      </c>
      <c r="N892" s="76">
        <v>1</v>
      </c>
      <c r="O892" s="76">
        <v>2</v>
      </c>
      <c r="P892" s="76">
        <v>2</v>
      </c>
      <c r="Q892" s="76">
        <v>2</v>
      </c>
      <c r="R892" s="76">
        <v>2</v>
      </c>
      <c r="S892" s="76">
        <v>19</v>
      </c>
    </row>
    <row r="893" spans="1:19" x14ac:dyDescent="0.25">
      <c r="A893" s="76" t="s">
        <v>11</v>
      </c>
      <c r="B893" s="76" t="s">
        <v>43</v>
      </c>
      <c r="C893" s="76">
        <v>11376</v>
      </c>
      <c r="D893" s="76" t="s">
        <v>113</v>
      </c>
      <c r="E893" s="76" t="s">
        <v>15</v>
      </c>
      <c r="F893" s="76">
        <v>70</v>
      </c>
      <c r="G893" s="76">
        <v>64</v>
      </c>
      <c r="H893" s="76">
        <v>1</v>
      </c>
      <c r="I893" s="76">
        <v>2</v>
      </c>
      <c r="J893" s="76">
        <v>1</v>
      </c>
      <c r="K893" s="76">
        <v>1</v>
      </c>
      <c r="L893" s="76">
        <v>1</v>
      </c>
      <c r="M893" s="76">
        <v>1</v>
      </c>
      <c r="N893" s="76">
        <v>1</v>
      </c>
      <c r="O893" s="76">
        <v>2</v>
      </c>
      <c r="P893" s="76">
        <v>0</v>
      </c>
      <c r="Q893" s="76">
        <v>2</v>
      </c>
      <c r="R893" s="76">
        <v>2</v>
      </c>
      <c r="S893" s="76">
        <v>14</v>
      </c>
    </row>
    <row r="894" spans="1:19" x14ac:dyDescent="0.25">
      <c r="A894" s="76" t="s">
        <v>11</v>
      </c>
      <c r="B894" s="76" t="s">
        <v>43</v>
      </c>
      <c r="C894" s="76">
        <v>11376</v>
      </c>
      <c r="D894" s="76" t="s">
        <v>113</v>
      </c>
      <c r="E894" s="76" t="s">
        <v>15</v>
      </c>
      <c r="F894" s="76">
        <v>70</v>
      </c>
      <c r="G894" s="76">
        <v>64</v>
      </c>
      <c r="H894" s="76">
        <v>0</v>
      </c>
      <c r="I894" s="76">
        <v>0</v>
      </c>
      <c r="J894" s="76">
        <v>1</v>
      </c>
      <c r="K894" s="76">
        <v>2</v>
      </c>
      <c r="L894" s="76">
        <v>1</v>
      </c>
      <c r="M894" s="76">
        <v>1</v>
      </c>
      <c r="N894" s="76">
        <v>0</v>
      </c>
      <c r="O894" s="76">
        <v>2</v>
      </c>
      <c r="P894" s="76">
        <v>2</v>
      </c>
      <c r="Q894" s="76">
        <v>2</v>
      </c>
      <c r="R894" s="76">
        <v>2</v>
      </c>
      <c r="S894" s="76">
        <v>13</v>
      </c>
    </row>
    <row r="895" spans="1:19" x14ac:dyDescent="0.25">
      <c r="A895" s="76" t="s">
        <v>11</v>
      </c>
      <c r="B895" s="76" t="s">
        <v>43</v>
      </c>
      <c r="C895" s="76">
        <v>11376</v>
      </c>
      <c r="D895" s="76" t="s">
        <v>113</v>
      </c>
      <c r="E895" s="76" t="s">
        <v>15</v>
      </c>
      <c r="F895" s="76">
        <v>70</v>
      </c>
      <c r="G895" s="76">
        <v>64</v>
      </c>
      <c r="H895" s="76">
        <v>2</v>
      </c>
      <c r="I895" s="76">
        <v>2</v>
      </c>
      <c r="J895" s="76">
        <v>1</v>
      </c>
      <c r="K895" s="76">
        <v>2</v>
      </c>
      <c r="L895" s="76">
        <v>1</v>
      </c>
      <c r="M895" s="76">
        <v>1</v>
      </c>
      <c r="N895" s="76">
        <v>0</v>
      </c>
      <c r="O895" s="76">
        <v>2</v>
      </c>
      <c r="P895" s="76">
        <v>2</v>
      </c>
      <c r="Q895" s="76">
        <v>2</v>
      </c>
      <c r="R895" s="76">
        <v>2</v>
      </c>
      <c r="S895" s="76">
        <v>17</v>
      </c>
    </row>
    <row r="896" spans="1:19" x14ac:dyDescent="0.25">
      <c r="A896" s="76" t="s">
        <v>11</v>
      </c>
      <c r="B896" s="76" t="s">
        <v>43</v>
      </c>
      <c r="C896" s="76">
        <v>11376</v>
      </c>
      <c r="D896" s="76" t="s">
        <v>113</v>
      </c>
      <c r="E896" s="76" t="s">
        <v>15</v>
      </c>
      <c r="F896" s="76">
        <v>70</v>
      </c>
      <c r="G896" s="76">
        <v>64</v>
      </c>
      <c r="H896" s="76">
        <v>0</v>
      </c>
      <c r="I896" s="76">
        <v>2</v>
      </c>
      <c r="J896" s="76">
        <v>0</v>
      </c>
      <c r="K896" s="76">
        <v>2</v>
      </c>
      <c r="L896" s="76">
        <v>1</v>
      </c>
      <c r="M896" s="76">
        <v>1</v>
      </c>
      <c r="N896" s="76">
        <v>1</v>
      </c>
      <c r="O896" s="76">
        <v>1</v>
      </c>
      <c r="P896" s="76">
        <v>0</v>
      </c>
      <c r="Q896" s="76">
        <v>0</v>
      </c>
      <c r="R896" s="76">
        <v>2</v>
      </c>
      <c r="S896" s="76">
        <v>10</v>
      </c>
    </row>
    <row r="897" spans="1:19" x14ac:dyDescent="0.25">
      <c r="A897" s="76" t="s">
        <v>11</v>
      </c>
      <c r="B897" s="76" t="s">
        <v>43</v>
      </c>
      <c r="C897" s="76">
        <v>11376</v>
      </c>
      <c r="D897" s="76" t="s">
        <v>113</v>
      </c>
      <c r="E897" s="76" t="s">
        <v>15</v>
      </c>
      <c r="F897" s="76">
        <v>70</v>
      </c>
      <c r="G897" s="76">
        <v>64</v>
      </c>
      <c r="H897" s="76">
        <v>0</v>
      </c>
      <c r="I897" s="76">
        <v>2</v>
      </c>
      <c r="J897" s="76">
        <v>1</v>
      </c>
      <c r="K897" s="76">
        <v>2</v>
      </c>
      <c r="L897" s="76">
        <v>1</v>
      </c>
      <c r="M897" s="76">
        <v>1</v>
      </c>
      <c r="N897" s="76">
        <v>1</v>
      </c>
      <c r="O897" s="76">
        <v>2</v>
      </c>
      <c r="P897" s="76">
        <v>2</v>
      </c>
      <c r="Q897" s="76">
        <v>2</v>
      </c>
      <c r="R897" s="76">
        <v>2</v>
      </c>
      <c r="S897" s="76">
        <v>16</v>
      </c>
    </row>
    <row r="898" spans="1:19" x14ac:dyDescent="0.25">
      <c r="A898" s="76" t="s">
        <v>11</v>
      </c>
      <c r="B898" s="76" t="s">
        <v>43</v>
      </c>
      <c r="C898" s="76">
        <v>11376</v>
      </c>
      <c r="D898" s="76" t="s">
        <v>113</v>
      </c>
      <c r="E898" s="76" t="s">
        <v>15</v>
      </c>
      <c r="F898" s="76">
        <v>70</v>
      </c>
      <c r="G898" s="76">
        <v>64</v>
      </c>
      <c r="H898" s="76">
        <v>0</v>
      </c>
      <c r="I898" s="76">
        <v>2</v>
      </c>
      <c r="J898" s="76">
        <v>1</v>
      </c>
      <c r="K898" s="76">
        <v>2</v>
      </c>
      <c r="L898" s="76">
        <v>2</v>
      </c>
      <c r="M898" s="76">
        <v>1</v>
      </c>
      <c r="N898" s="76">
        <v>0</v>
      </c>
      <c r="O898" s="76">
        <v>1</v>
      </c>
      <c r="P898" s="76">
        <v>1</v>
      </c>
      <c r="Q898" s="76">
        <v>2</v>
      </c>
      <c r="R898" s="76">
        <v>1</v>
      </c>
      <c r="S898" s="76">
        <v>13</v>
      </c>
    </row>
    <row r="899" spans="1:19" x14ac:dyDescent="0.25">
      <c r="A899" s="76" t="s">
        <v>11</v>
      </c>
      <c r="B899" s="76" t="s">
        <v>43</v>
      </c>
      <c r="C899" s="76">
        <v>11376</v>
      </c>
      <c r="D899" s="76" t="s">
        <v>113</v>
      </c>
      <c r="E899" s="76" t="s">
        <v>15</v>
      </c>
      <c r="F899" s="76">
        <v>70</v>
      </c>
      <c r="G899" s="76">
        <v>64</v>
      </c>
      <c r="H899" s="76">
        <v>1</v>
      </c>
      <c r="I899" s="76">
        <v>2</v>
      </c>
      <c r="J899" s="76">
        <v>1</v>
      </c>
      <c r="K899" s="76">
        <v>2</v>
      </c>
      <c r="L899" s="76">
        <v>1</v>
      </c>
      <c r="M899" s="76">
        <v>0</v>
      </c>
      <c r="N899" s="76">
        <v>1</v>
      </c>
      <c r="O899" s="76">
        <v>2</v>
      </c>
      <c r="P899" s="76">
        <v>2</v>
      </c>
      <c r="Q899" s="76">
        <v>1</v>
      </c>
      <c r="R899" s="76">
        <v>2</v>
      </c>
      <c r="S899" s="76">
        <v>15</v>
      </c>
    </row>
    <row r="900" spans="1:19" x14ac:dyDescent="0.25">
      <c r="A900" s="76" t="s">
        <v>11</v>
      </c>
      <c r="B900" s="76" t="s">
        <v>43</v>
      </c>
      <c r="C900" s="76">
        <v>11376</v>
      </c>
      <c r="D900" s="76" t="s">
        <v>113</v>
      </c>
      <c r="E900" s="76" t="s">
        <v>15</v>
      </c>
      <c r="F900" s="76">
        <v>70</v>
      </c>
      <c r="G900" s="76">
        <v>64</v>
      </c>
      <c r="H900" s="76">
        <v>0</v>
      </c>
      <c r="I900" s="76">
        <v>1</v>
      </c>
      <c r="J900" s="76">
        <v>1</v>
      </c>
      <c r="K900" s="76">
        <v>2</v>
      </c>
      <c r="L900" s="76">
        <v>2</v>
      </c>
      <c r="M900" s="76">
        <v>0</v>
      </c>
      <c r="N900" s="76">
        <v>1</v>
      </c>
      <c r="O900" s="76">
        <v>2</v>
      </c>
      <c r="P900" s="76">
        <v>2</v>
      </c>
      <c r="Q900" s="76">
        <v>2</v>
      </c>
      <c r="R900" s="76">
        <v>2</v>
      </c>
      <c r="S900" s="76">
        <v>15</v>
      </c>
    </row>
    <row r="901" spans="1:19" x14ac:dyDescent="0.25">
      <c r="A901" s="76" t="s">
        <v>11</v>
      </c>
      <c r="B901" s="76" t="s">
        <v>43</v>
      </c>
      <c r="C901" s="76">
        <v>11376</v>
      </c>
      <c r="D901" s="76" t="s">
        <v>113</v>
      </c>
      <c r="E901" s="76" t="s">
        <v>15</v>
      </c>
      <c r="F901" s="76">
        <v>70</v>
      </c>
      <c r="G901" s="76">
        <v>64</v>
      </c>
      <c r="H901" s="76">
        <v>1</v>
      </c>
      <c r="I901" s="76">
        <v>2</v>
      </c>
      <c r="J901" s="76">
        <v>0</v>
      </c>
      <c r="K901" s="76">
        <v>2</v>
      </c>
      <c r="L901" s="76">
        <v>1</v>
      </c>
      <c r="M901" s="76">
        <v>0</v>
      </c>
      <c r="N901" s="76">
        <v>0</v>
      </c>
      <c r="O901" s="76">
        <v>2</v>
      </c>
      <c r="P901" s="76">
        <v>1</v>
      </c>
      <c r="Q901" s="76">
        <v>2</v>
      </c>
      <c r="R901" s="76">
        <v>0</v>
      </c>
      <c r="S901" s="76">
        <v>11</v>
      </c>
    </row>
    <row r="902" spans="1:19" x14ac:dyDescent="0.25">
      <c r="A902" s="76" t="s">
        <v>11</v>
      </c>
      <c r="B902" s="76" t="s">
        <v>43</v>
      </c>
      <c r="C902" s="76">
        <v>11376</v>
      </c>
      <c r="D902" s="76" t="s">
        <v>113</v>
      </c>
      <c r="E902" s="76" t="s">
        <v>15</v>
      </c>
      <c r="F902" s="76">
        <v>70</v>
      </c>
      <c r="G902" s="76">
        <v>64</v>
      </c>
      <c r="H902" s="76">
        <v>2</v>
      </c>
      <c r="I902" s="76">
        <v>2</v>
      </c>
      <c r="J902" s="76">
        <v>1</v>
      </c>
      <c r="K902" s="76">
        <v>2</v>
      </c>
      <c r="L902" s="76">
        <v>2</v>
      </c>
      <c r="M902" s="76">
        <v>1</v>
      </c>
      <c r="N902" s="76">
        <v>0</v>
      </c>
      <c r="O902" s="76">
        <v>2</v>
      </c>
      <c r="P902" s="76">
        <v>1</v>
      </c>
      <c r="Q902" s="76">
        <v>2</v>
      </c>
      <c r="R902" s="76">
        <v>2</v>
      </c>
      <c r="S902" s="76">
        <v>17</v>
      </c>
    </row>
    <row r="903" spans="1:19" x14ac:dyDescent="0.25">
      <c r="A903" s="76" t="s">
        <v>11</v>
      </c>
      <c r="B903" s="76" t="s">
        <v>43</v>
      </c>
      <c r="C903" s="76">
        <v>11376</v>
      </c>
      <c r="D903" s="76" t="s">
        <v>113</v>
      </c>
      <c r="E903" s="76" t="s">
        <v>15</v>
      </c>
      <c r="F903" s="76">
        <v>70</v>
      </c>
      <c r="G903" s="76">
        <v>64</v>
      </c>
      <c r="H903" s="76">
        <v>0</v>
      </c>
      <c r="I903" s="76">
        <v>2</v>
      </c>
      <c r="J903" s="76">
        <v>1</v>
      </c>
      <c r="K903" s="76">
        <v>2</v>
      </c>
      <c r="L903" s="76">
        <v>1</v>
      </c>
      <c r="M903" s="76">
        <v>1</v>
      </c>
      <c r="N903" s="76">
        <v>1</v>
      </c>
      <c r="O903" s="76">
        <v>2</v>
      </c>
      <c r="P903" s="76">
        <v>0</v>
      </c>
      <c r="Q903" s="76">
        <v>2</v>
      </c>
      <c r="R903" s="76">
        <v>1</v>
      </c>
      <c r="S903" s="76">
        <v>13</v>
      </c>
    </row>
    <row r="904" spans="1:19" x14ac:dyDescent="0.25">
      <c r="A904" s="76" t="s">
        <v>11</v>
      </c>
      <c r="B904" s="76" t="s">
        <v>43</v>
      </c>
      <c r="C904" s="76">
        <v>11376</v>
      </c>
      <c r="D904" s="76" t="s">
        <v>113</v>
      </c>
      <c r="E904" s="76" t="s">
        <v>15</v>
      </c>
      <c r="F904" s="76">
        <v>70</v>
      </c>
      <c r="G904" s="76">
        <v>64</v>
      </c>
      <c r="H904" s="76">
        <v>2</v>
      </c>
      <c r="I904" s="76">
        <v>2</v>
      </c>
      <c r="J904" s="76">
        <v>1</v>
      </c>
      <c r="K904" s="76">
        <v>2</v>
      </c>
      <c r="L904" s="76">
        <v>2</v>
      </c>
      <c r="M904" s="76">
        <v>1</v>
      </c>
      <c r="N904" s="76">
        <v>1</v>
      </c>
      <c r="O904" s="76">
        <v>2</v>
      </c>
      <c r="P904" s="76">
        <v>2</v>
      </c>
      <c r="Q904" s="76">
        <v>2</v>
      </c>
      <c r="R904" s="76">
        <v>2</v>
      </c>
      <c r="S904" s="76">
        <v>19</v>
      </c>
    </row>
    <row r="905" spans="1:19" x14ac:dyDescent="0.25">
      <c r="A905" s="76" t="s">
        <v>11</v>
      </c>
      <c r="B905" s="76" t="s">
        <v>43</v>
      </c>
      <c r="C905" s="76">
        <v>11376</v>
      </c>
      <c r="D905" s="76" t="s">
        <v>113</v>
      </c>
      <c r="E905" s="76" t="s">
        <v>15</v>
      </c>
      <c r="F905" s="76">
        <v>70</v>
      </c>
      <c r="G905" s="76">
        <v>64</v>
      </c>
      <c r="H905" s="76">
        <v>2</v>
      </c>
      <c r="I905" s="76">
        <v>2</v>
      </c>
      <c r="J905" s="76">
        <v>1</v>
      </c>
      <c r="K905" s="76">
        <v>2</v>
      </c>
      <c r="L905" s="76">
        <v>2</v>
      </c>
      <c r="M905" s="76">
        <v>1</v>
      </c>
      <c r="N905" s="76">
        <v>1</v>
      </c>
      <c r="O905" s="76">
        <v>2</v>
      </c>
      <c r="P905" s="76">
        <v>2</v>
      </c>
      <c r="Q905" s="76">
        <v>2</v>
      </c>
      <c r="R905" s="76">
        <v>2</v>
      </c>
      <c r="S905" s="76">
        <v>19</v>
      </c>
    </row>
    <row r="906" spans="1:19" x14ac:dyDescent="0.25">
      <c r="A906" s="76" t="s">
        <v>11</v>
      </c>
      <c r="B906" s="76" t="s">
        <v>43</v>
      </c>
      <c r="C906" s="76">
        <v>11376</v>
      </c>
      <c r="D906" s="76" t="s">
        <v>113</v>
      </c>
      <c r="E906" s="76" t="s">
        <v>15</v>
      </c>
      <c r="F906" s="76">
        <v>70</v>
      </c>
      <c r="G906" s="76">
        <v>64</v>
      </c>
      <c r="H906" s="76">
        <v>0</v>
      </c>
      <c r="I906" s="76">
        <v>2</v>
      </c>
      <c r="J906" s="76">
        <v>1</v>
      </c>
      <c r="K906" s="76">
        <v>1</v>
      </c>
      <c r="L906" s="76">
        <v>2</v>
      </c>
      <c r="M906" s="76">
        <v>1</v>
      </c>
      <c r="N906" s="76">
        <v>1</v>
      </c>
      <c r="O906" s="76">
        <v>2</v>
      </c>
      <c r="P906" s="76">
        <v>2</v>
      </c>
      <c r="Q906" s="76">
        <v>1</v>
      </c>
      <c r="R906" s="76">
        <v>2</v>
      </c>
      <c r="S906" s="76">
        <v>15</v>
      </c>
    </row>
    <row r="907" spans="1:19" x14ac:dyDescent="0.25">
      <c r="A907" s="76" t="s">
        <v>11</v>
      </c>
      <c r="B907" s="76" t="s">
        <v>43</v>
      </c>
      <c r="C907" s="76">
        <v>11376</v>
      </c>
      <c r="D907" s="76" t="s">
        <v>113</v>
      </c>
      <c r="E907" s="76" t="s">
        <v>15</v>
      </c>
      <c r="F907" s="76">
        <v>70</v>
      </c>
      <c r="G907" s="76">
        <v>64</v>
      </c>
      <c r="H907" s="76">
        <v>2</v>
      </c>
      <c r="I907" s="76">
        <v>2</v>
      </c>
      <c r="J907" s="76">
        <v>1</v>
      </c>
      <c r="K907" s="76">
        <v>1</v>
      </c>
      <c r="L907" s="76">
        <v>1</v>
      </c>
      <c r="M907" s="76">
        <v>1</v>
      </c>
      <c r="N907" s="76">
        <v>1</v>
      </c>
      <c r="O907" s="76">
        <v>1</v>
      </c>
      <c r="P907" s="76">
        <v>1</v>
      </c>
      <c r="Q907" s="76">
        <v>2</v>
      </c>
      <c r="R907" s="76">
        <v>1</v>
      </c>
      <c r="S907" s="76">
        <v>14</v>
      </c>
    </row>
    <row r="908" spans="1:19" x14ac:dyDescent="0.25">
      <c r="A908" s="76" t="s">
        <v>11</v>
      </c>
      <c r="B908" s="76" t="s">
        <v>43</v>
      </c>
      <c r="C908" s="76">
        <v>11376</v>
      </c>
      <c r="D908" s="76" t="s">
        <v>113</v>
      </c>
      <c r="E908" s="76" t="s">
        <v>16</v>
      </c>
      <c r="F908" s="76">
        <v>70</v>
      </c>
      <c r="G908" s="76">
        <v>31</v>
      </c>
      <c r="H908" s="76">
        <v>2</v>
      </c>
      <c r="I908" s="76">
        <v>2</v>
      </c>
      <c r="J908" s="76">
        <v>1</v>
      </c>
      <c r="K908" s="76">
        <v>2</v>
      </c>
      <c r="L908" s="76">
        <v>2</v>
      </c>
      <c r="M908" s="76">
        <v>1</v>
      </c>
      <c r="N908" s="76">
        <v>1</v>
      </c>
      <c r="O908" s="76">
        <v>1</v>
      </c>
      <c r="P908" s="76">
        <v>2</v>
      </c>
      <c r="Q908" s="76">
        <v>2</v>
      </c>
      <c r="R908" s="76">
        <v>2</v>
      </c>
      <c r="S908" s="76">
        <v>18</v>
      </c>
    </row>
    <row r="909" spans="1:19" x14ac:dyDescent="0.25">
      <c r="A909" s="76" t="s">
        <v>11</v>
      </c>
      <c r="B909" s="76" t="s">
        <v>43</v>
      </c>
      <c r="C909" s="76">
        <v>11376</v>
      </c>
      <c r="D909" s="76" t="s">
        <v>113</v>
      </c>
      <c r="E909" s="76" t="s">
        <v>16</v>
      </c>
      <c r="F909" s="76">
        <v>70</v>
      </c>
      <c r="G909" s="76">
        <v>31</v>
      </c>
      <c r="H909" s="76">
        <v>1</v>
      </c>
      <c r="I909" s="76">
        <v>2</v>
      </c>
      <c r="J909" s="76">
        <v>1</v>
      </c>
      <c r="K909" s="76">
        <v>2</v>
      </c>
      <c r="L909" s="76">
        <v>2</v>
      </c>
      <c r="M909" s="76">
        <v>1</v>
      </c>
      <c r="N909" s="76">
        <v>1</v>
      </c>
      <c r="O909" s="76">
        <v>1</v>
      </c>
      <c r="P909" s="76">
        <v>2</v>
      </c>
      <c r="Q909" s="76">
        <v>2</v>
      </c>
      <c r="R909" s="76">
        <v>2</v>
      </c>
      <c r="S909" s="76">
        <v>17</v>
      </c>
    </row>
    <row r="910" spans="1:19" x14ac:dyDescent="0.25">
      <c r="A910" s="76" t="s">
        <v>11</v>
      </c>
      <c r="B910" s="76" t="s">
        <v>43</v>
      </c>
      <c r="C910" s="76">
        <v>11376</v>
      </c>
      <c r="D910" s="76" t="s">
        <v>113</v>
      </c>
      <c r="E910" s="76" t="s">
        <v>16</v>
      </c>
      <c r="F910" s="76">
        <v>70</v>
      </c>
      <c r="G910" s="76">
        <v>31</v>
      </c>
      <c r="H910" s="76">
        <v>2</v>
      </c>
      <c r="I910" s="76">
        <v>2</v>
      </c>
      <c r="J910" s="76">
        <v>1</v>
      </c>
      <c r="K910" s="76">
        <v>2</v>
      </c>
      <c r="L910" s="76">
        <v>2</v>
      </c>
      <c r="M910" s="76">
        <v>1</v>
      </c>
      <c r="N910" s="76">
        <v>1</v>
      </c>
      <c r="O910" s="76">
        <v>2</v>
      </c>
      <c r="P910" s="76">
        <v>2</v>
      </c>
      <c r="Q910" s="76">
        <v>2</v>
      </c>
      <c r="R910" s="76">
        <v>1</v>
      </c>
      <c r="S910" s="76">
        <v>18</v>
      </c>
    </row>
    <row r="911" spans="1:19" x14ac:dyDescent="0.25">
      <c r="A911" s="76" t="s">
        <v>11</v>
      </c>
      <c r="B911" s="76" t="s">
        <v>43</v>
      </c>
      <c r="C911" s="76">
        <v>11376</v>
      </c>
      <c r="D911" s="76" t="s">
        <v>113</v>
      </c>
      <c r="E911" s="76" t="s">
        <v>16</v>
      </c>
      <c r="F911" s="76">
        <v>70</v>
      </c>
      <c r="G911" s="76">
        <v>31</v>
      </c>
      <c r="H911" s="76">
        <v>2</v>
      </c>
      <c r="I911" s="76">
        <v>2</v>
      </c>
      <c r="J911" s="76">
        <v>1</v>
      </c>
      <c r="K911" s="76">
        <v>2</v>
      </c>
      <c r="L911" s="76">
        <v>2</v>
      </c>
      <c r="M911" s="76">
        <v>1</v>
      </c>
      <c r="N911" s="76">
        <v>1</v>
      </c>
      <c r="O911" s="76">
        <v>2</v>
      </c>
      <c r="P911" s="76">
        <v>2</v>
      </c>
      <c r="Q911" s="76">
        <v>1</v>
      </c>
      <c r="R911" s="76">
        <v>2</v>
      </c>
      <c r="S911" s="76">
        <v>18</v>
      </c>
    </row>
    <row r="912" spans="1:19" x14ac:dyDescent="0.25">
      <c r="A912" s="76" t="s">
        <v>11</v>
      </c>
      <c r="B912" s="76" t="s">
        <v>43</v>
      </c>
      <c r="C912" s="76">
        <v>11376</v>
      </c>
      <c r="D912" s="76" t="s">
        <v>113</v>
      </c>
      <c r="E912" s="76" t="s">
        <v>16</v>
      </c>
      <c r="F912" s="76">
        <v>70</v>
      </c>
      <c r="G912" s="76">
        <v>31</v>
      </c>
      <c r="H912" s="76">
        <v>2</v>
      </c>
      <c r="I912" s="76">
        <v>2</v>
      </c>
      <c r="J912" s="76">
        <v>1</v>
      </c>
      <c r="K912" s="76">
        <v>2</v>
      </c>
      <c r="L912" s="76">
        <v>2</v>
      </c>
      <c r="M912" s="76">
        <v>1</v>
      </c>
      <c r="N912" s="76">
        <v>1</v>
      </c>
      <c r="O912" s="76">
        <v>2</v>
      </c>
      <c r="P912" s="76">
        <v>2</v>
      </c>
      <c r="Q912" s="76">
        <v>2</v>
      </c>
      <c r="R912" s="76">
        <v>2</v>
      </c>
      <c r="S912" s="76">
        <v>19</v>
      </c>
    </row>
    <row r="913" spans="1:19" x14ac:dyDescent="0.25">
      <c r="A913" s="76" t="s">
        <v>11</v>
      </c>
      <c r="B913" s="76" t="s">
        <v>43</v>
      </c>
      <c r="C913" s="76">
        <v>11376</v>
      </c>
      <c r="D913" s="76" t="s">
        <v>113</v>
      </c>
      <c r="E913" s="76" t="s">
        <v>16</v>
      </c>
      <c r="F913" s="76">
        <v>70</v>
      </c>
      <c r="G913" s="76">
        <v>31</v>
      </c>
      <c r="H913" s="76">
        <v>1</v>
      </c>
      <c r="I913" s="76">
        <v>0</v>
      </c>
      <c r="J913" s="76">
        <v>1</v>
      </c>
      <c r="K913" s="76">
        <v>2</v>
      </c>
      <c r="L913" s="76">
        <v>2</v>
      </c>
      <c r="M913" s="76">
        <v>1</v>
      </c>
      <c r="N913" s="76">
        <v>1</v>
      </c>
      <c r="O913" s="76">
        <v>1</v>
      </c>
      <c r="P913" s="76">
        <v>2</v>
      </c>
      <c r="Q913" s="76">
        <v>2</v>
      </c>
      <c r="R913" s="76">
        <v>2</v>
      </c>
      <c r="S913" s="76">
        <v>15</v>
      </c>
    </row>
    <row r="914" spans="1:19" x14ac:dyDescent="0.25">
      <c r="A914" s="76" t="s">
        <v>11</v>
      </c>
      <c r="B914" s="76" t="s">
        <v>43</v>
      </c>
      <c r="C914" s="76">
        <v>11376</v>
      </c>
      <c r="D914" s="76" t="s">
        <v>113</v>
      </c>
      <c r="E914" s="76" t="s">
        <v>16</v>
      </c>
      <c r="F914" s="76">
        <v>70</v>
      </c>
      <c r="G914" s="76">
        <v>31</v>
      </c>
      <c r="H914" s="76">
        <v>2</v>
      </c>
      <c r="I914" s="76">
        <v>2</v>
      </c>
      <c r="J914" s="76">
        <v>1</v>
      </c>
      <c r="K914" s="76">
        <v>2</v>
      </c>
      <c r="L914" s="76">
        <v>1</v>
      </c>
      <c r="M914" s="76">
        <v>1</v>
      </c>
      <c r="N914" s="76">
        <v>1</v>
      </c>
      <c r="O914" s="76">
        <v>1</v>
      </c>
      <c r="P914" s="76">
        <v>2</v>
      </c>
      <c r="Q914" s="76">
        <v>2</v>
      </c>
      <c r="R914" s="76">
        <v>2</v>
      </c>
      <c r="S914" s="76">
        <v>17</v>
      </c>
    </row>
    <row r="915" spans="1:19" x14ac:dyDescent="0.25">
      <c r="A915" s="76" t="s">
        <v>11</v>
      </c>
      <c r="B915" s="76" t="s">
        <v>43</v>
      </c>
      <c r="C915" s="76">
        <v>11376</v>
      </c>
      <c r="D915" s="76" t="s">
        <v>113</v>
      </c>
      <c r="E915" s="76" t="s">
        <v>16</v>
      </c>
      <c r="F915" s="76">
        <v>70</v>
      </c>
      <c r="G915" s="76">
        <v>31</v>
      </c>
      <c r="H915" s="76">
        <v>2</v>
      </c>
      <c r="I915" s="76">
        <v>2</v>
      </c>
      <c r="J915" s="76">
        <v>1</v>
      </c>
      <c r="K915" s="76">
        <v>2</v>
      </c>
      <c r="L915" s="76">
        <v>2</v>
      </c>
      <c r="M915" s="76">
        <v>1</v>
      </c>
      <c r="N915" s="76">
        <v>0</v>
      </c>
      <c r="O915" s="76">
        <v>1</v>
      </c>
      <c r="P915" s="76">
        <v>2</v>
      </c>
      <c r="Q915" s="76">
        <v>1</v>
      </c>
      <c r="R915" s="76">
        <v>1</v>
      </c>
      <c r="S915" s="76">
        <v>15</v>
      </c>
    </row>
    <row r="916" spans="1:19" x14ac:dyDescent="0.25">
      <c r="A916" s="76" t="s">
        <v>11</v>
      </c>
      <c r="B916" s="76" t="s">
        <v>43</v>
      </c>
      <c r="C916" s="76">
        <v>11376</v>
      </c>
      <c r="D916" s="76" t="s">
        <v>113</v>
      </c>
      <c r="E916" s="76" t="s">
        <v>16</v>
      </c>
      <c r="F916" s="76">
        <v>70</v>
      </c>
      <c r="G916" s="76">
        <v>31</v>
      </c>
      <c r="H916" s="76">
        <v>0</v>
      </c>
      <c r="I916" s="76">
        <v>1</v>
      </c>
      <c r="J916" s="76">
        <v>1</v>
      </c>
      <c r="K916" s="76">
        <v>2</v>
      </c>
      <c r="L916" s="76">
        <v>1</v>
      </c>
      <c r="M916" s="76">
        <v>1</v>
      </c>
      <c r="N916" s="76">
        <v>1</v>
      </c>
      <c r="O916" s="76">
        <v>2</v>
      </c>
      <c r="P916" s="76">
        <v>2</v>
      </c>
      <c r="Q916" s="76">
        <v>2</v>
      </c>
      <c r="R916" s="76">
        <v>1</v>
      </c>
      <c r="S916" s="76">
        <v>14</v>
      </c>
    </row>
    <row r="917" spans="1:19" x14ac:dyDescent="0.25">
      <c r="A917" s="76" t="s">
        <v>11</v>
      </c>
      <c r="B917" s="76" t="s">
        <v>43</v>
      </c>
      <c r="C917" s="76">
        <v>11376</v>
      </c>
      <c r="D917" s="76" t="s">
        <v>113</v>
      </c>
      <c r="E917" s="76" t="s">
        <v>16</v>
      </c>
      <c r="F917" s="76">
        <v>70</v>
      </c>
      <c r="G917" s="76">
        <v>31</v>
      </c>
      <c r="H917" s="76">
        <v>2</v>
      </c>
      <c r="I917" s="76">
        <v>1</v>
      </c>
      <c r="J917" s="76">
        <v>1</v>
      </c>
      <c r="K917" s="76">
        <v>2</v>
      </c>
      <c r="L917" s="76">
        <v>2</v>
      </c>
      <c r="M917" s="76">
        <v>0</v>
      </c>
      <c r="N917" s="76">
        <v>1</v>
      </c>
      <c r="O917" s="76">
        <v>2</v>
      </c>
      <c r="P917" s="76">
        <v>2</v>
      </c>
      <c r="Q917" s="76">
        <v>2</v>
      </c>
      <c r="R917" s="76">
        <v>2</v>
      </c>
      <c r="S917" s="76">
        <v>17</v>
      </c>
    </row>
    <row r="918" spans="1:19" x14ac:dyDescent="0.25">
      <c r="A918" s="76" t="s">
        <v>11</v>
      </c>
      <c r="B918" s="76" t="s">
        <v>43</v>
      </c>
      <c r="C918" s="76">
        <v>11376</v>
      </c>
      <c r="D918" s="76" t="s">
        <v>113</v>
      </c>
      <c r="E918" s="76" t="s">
        <v>16</v>
      </c>
      <c r="F918" s="76">
        <v>70</v>
      </c>
      <c r="G918" s="76">
        <v>31</v>
      </c>
      <c r="H918" s="76">
        <v>1</v>
      </c>
      <c r="I918" s="76">
        <v>2</v>
      </c>
      <c r="J918" s="76">
        <v>1</v>
      </c>
      <c r="K918" s="76">
        <v>2</v>
      </c>
      <c r="L918" s="76">
        <v>1</v>
      </c>
      <c r="M918" s="76">
        <v>1</v>
      </c>
      <c r="N918" s="76">
        <v>1</v>
      </c>
      <c r="O918" s="76">
        <v>2</v>
      </c>
      <c r="P918" s="76">
        <v>2</v>
      </c>
      <c r="Q918" s="76">
        <v>2</v>
      </c>
      <c r="R918" s="76">
        <v>2</v>
      </c>
      <c r="S918" s="76">
        <v>17</v>
      </c>
    </row>
    <row r="919" spans="1:19" x14ac:dyDescent="0.25">
      <c r="A919" s="76" t="s">
        <v>11</v>
      </c>
      <c r="B919" s="76" t="s">
        <v>43</v>
      </c>
      <c r="C919" s="76">
        <v>11376</v>
      </c>
      <c r="D919" s="76" t="s">
        <v>113</v>
      </c>
      <c r="E919" s="76" t="s">
        <v>16</v>
      </c>
      <c r="F919" s="76">
        <v>70</v>
      </c>
      <c r="G919" s="76">
        <v>31</v>
      </c>
      <c r="H919" s="76">
        <v>1</v>
      </c>
      <c r="I919" s="76">
        <v>2</v>
      </c>
      <c r="J919" s="76">
        <v>1</v>
      </c>
      <c r="K919" s="76">
        <v>1</v>
      </c>
      <c r="L919" s="76">
        <v>2</v>
      </c>
      <c r="M919" s="76">
        <v>1</v>
      </c>
      <c r="N919" s="76">
        <v>0</v>
      </c>
      <c r="O919" s="76">
        <v>0</v>
      </c>
      <c r="P919" s="76">
        <v>2</v>
      </c>
      <c r="Q919" s="76">
        <v>0</v>
      </c>
      <c r="R919" s="76">
        <v>2</v>
      </c>
      <c r="S919" s="76">
        <v>12</v>
      </c>
    </row>
    <row r="920" spans="1:19" x14ac:dyDescent="0.25">
      <c r="A920" s="76" t="s">
        <v>11</v>
      </c>
      <c r="B920" s="76" t="s">
        <v>43</v>
      </c>
      <c r="C920" s="76">
        <v>11376</v>
      </c>
      <c r="D920" s="76" t="s">
        <v>113</v>
      </c>
      <c r="E920" s="76" t="s">
        <v>16</v>
      </c>
      <c r="F920" s="76">
        <v>70</v>
      </c>
      <c r="G920" s="76">
        <v>31</v>
      </c>
      <c r="H920" s="76">
        <v>2</v>
      </c>
      <c r="I920" s="76">
        <v>2</v>
      </c>
      <c r="J920" s="76">
        <v>1</v>
      </c>
      <c r="K920" s="76">
        <v>2</v>
      </c>
      <c r="L920" s="76">
        <v>2</v>
      </c>
      <c r="M920" s="76">
        <v>1</v>
      </c>
      <c r="N920" s="76">
        <v>1</v>
      </c>
      <c r="O920" s="76">
        <v>1</v>
      </c>
      <c r="P920" s="76">
        <v>2</v>
      </c>
      <c r="Q920" s="76">
        <v>2</v>
      </c>
      <c r="R920" s="76">
        <v>1</v>
      </c>
      <c r="S920" s="76">
        <v>17</v>
      </c>
    </row>
    <row r="921" spans="1:19" x14ac:dyDescent="0.25">
      <c r="A921" s="76" t="s">
        <v>11</v>
      </c>
      <c r="B921" s="76" t="s">
        <v>43</v>
      </c>
      <c r="C921" s="76">
        <v>11376</v>
      </c>
      <c r="D921" s="76" t="s">
        <v>113</v>
      </c>
      <c r="E921" s="76" t="s">
        <v>16</v>
      </c>
      <c r="F921" s="76">
        <v>70</v>
      </c>
      <c r="G921" s="76">
        <v>31</v>
      </c>
      <c r="H921" s="76">
        <v>2</v>
      </c>
      <c r="I921" s="76">
        <v>2</v>
      </c>
      <c r="J921" s="76">
        <v>0</v>
      </c>
      <c r="K921" s="76">
        <v>2</v>
      </c>
      <c r="L921" s="76">
        <v>2</v>
      </c>
      <c r="M921" s="76">
        <v>1</v>
      </c>
      <c r="N921" s="76">
        <v>1</v>
      </c>
      <c r="O921" s="76">
        <v>1</v>
      </c>
      <c r="P921" s="76">
        <v>2</v>
      </c>
      <c r="Q921" s="76">
        <v>2</v>
      </c>
      <c r="R921" s="76">
        <v>2</v>
      </c>
      <c r="S921" s="76">
        <v>17</v>
      </c>
    </row>
    <row r="922" spans="1:19" x14ac:dyDescent="0.25">
      <c r="A922" s="76" t="s">
        <v>11</v>
      </c>
      <c r="B922" s="76" t="s">
        <v>43</v>
      </c>
      <c r="C922" s="76">
        <v>11376</v>
      </c>
      <c r="D922" s="76" t="s">
        <v>113</v>
      </c>
      <c r="E922" s="76" t="s">
        <v>16</v>
      </c>
      <c r="F922" s="76">
        <v>70</v>
      </c>
      <c r="G922" s="76">
        <v>31</v>
      </c>
      <c r="H922" s="76">
        <v>0</v>
      </c>
      <c r="I922" s="76">
        <v>2</v>
      </c>
      <c r="J922" s="76">
        <v>1</v>
      </c>
      <c r="K922" s="76">
        <v>2</v>
      </c>
      <c r="L922" s="76">
        <v>1</v>
      </c>
      <c r="M922" s="76">
        <v>0</v>
      </c>
      <c r="N922" s="76">
        <v>1</v>
      </c>
      <c r="O922" s="76">
        <v>2</v>
      </c>
      <c r="P922" s="76">
        <v>0</v>
      </c>
      <c r="Q922" s="76">
        <v>1</v>
      </c>
      <c r="R922" s="76">
        <v>1</v>
      </c>
      <c r="S922" s="76">
        <v>11</v>
      </c>
    </row>
    <row r="923" spans="1:19" x14ac:dyDescent="0.25">
      <c r="A923" s="76" t="s">
        <v>11</v>
      </c>
      <c r="B923" s="76" t="s">
        <v>43</v>
      </c>
      <c r="C923" s="76">
        <v>11376</v>
      </c>
      <c r="D923" s="76" t="s">
        <v>113</v>
      </c>
      <c r="E923" s="76" t="s">
        <v>16</v>
      </c>
      <c r="F923" s="76">
        <v>70</v>
      </c>
      <c r="G923" s="76">
        <v>31</v>
      </c>
      <c r="H923" s="76">
        <v>0</v>
      </c>
      <c r="I923" s="76">
        <v>2</v>
      </c>
      <c r="J923" s="76">
        <v>0</v>
      </c>
      <c r="K923" s="76">
        <v>2</v>
      </c>
      <c r="L923" s="76">
        <v>1</v>
      </c>
      <c r="M923" s="76">
        <v>1</v>
      </c>
      <c r="N923" s="76">
        <v>1</v>
      </c>
      <c r="O923" s="76">
        <v>0</v>
      </c>
      <c r="P923" s="76">
        <v>2</v>
      </c>
      <c r="Q923" s="76">
        <v>2</v>
      </c>
      <c r="R923" s="76">
        <v>2</v>
      </c>
      <c r="S923" s="76">
        <v>13</v>
      </c>
    </row>
    <row r="924" spans="1:19" x14ac:dyDescent="0.25">
      <c r="A924" s="76" t="s">
        <v>11</v>
      </c>
      <c r="B924" s="76" t="s">
        <v>43</v>
      </c>
      <c r="C924" s="76">
        <v>11376</v>
      </c>
      <c r="D924" s="76" t="s">
        <v>113</v>
      </c>
      <c r="E924" s="76" t="s">
        <v>16</v>
      </c>
      <c r="F924" s="76">
        <v>70</v>
      </c>
      <c r="G924" s="76">
        <v>31</v>
      </c>
      <c r="H924" s="76">
        <v>1</v>
      </c>
      <c r="I924" s="76">
        <v>2</v>
      </c>
      <c r="J924" s="76">
        <v>1</v>
      </c>
      <c r="K924" s="76">
        <v>2</v>
      </c>
      <c r="L924" s="76">
        <v>2</v>
      </c>
      <c r="M924" s="76">
        <v>1</v>
      </c>
      <c r="N924" s="76">
        <v>1</v>
      </c>
      <c r="O924" s="76">
        <v>2</v>
      </c>
      <c r="P924" s="76">
        <v>2</v>
      </c>
      <c r="Q924" s="76">
        <v>2</v>
      </c>
      <c r="R924" s="76">
        <v>2</v>
      </c>
      <c r="S924" s="76">
        <v>18</v>
      </c>
    </row>
    <row r="925" spans="1:19" x14ac:dyDescent="0.25">
      <c r="A925" s="76" t="s">
        <v>11</v>
      </c>
      <c r="B925" s="76" t="s">
        <v>43</v>
      </c>
      <c r="C925" s="76">
        <v>11376</v>
      </c>
      <c r="D925" s="76" t="s">
        <v>113</v>
      </c>
      <c r="E925" s="76" t="s">
        <v>16</v>
      </c>
      <c r="F925" s="76">
        <v>70</v>
      </c>
      <c r="G925" s="76">
        <v>31</v>
      </c>
      <c r="H925" s="76">
        <v>1</v>
      </c>
      <c r="I925" s="76">
        <v>2</v>
      </c>
      <c r="J925" s="76">
        <v>1</v>
      </c>
      <c r="K925" s="76">
        <v>2</v>
      </c>
      <c r="L925" s="76">
        <v>2</v>
      </c>
      <c r="M925" s="76">
        <v>1</v>
      </c>
      <c r="N925" s="76">
        <v>1</v>
      </c>
      <c r="O925" s="76">
        <v>1</v>
      </c>
      <c r="P925" s="76">
        <v>1</v>
      </c>
      <c r="Q925" s="76">
        <v>2</v>
      </c>
      <c r="R925" s="76">
        <v>1</v>
      </c>
      <c r="S925" s="76">
        <v>15</v>
      </c>
    </row>
    <row r="926" spans="1:19" x14ac:dyDescent="0.25">
      <c r="A926" s="76" t="s">
        <v>11</v>
      </c>
      <c r="B926" s="76" t="s">
        <v>43</v>
      </c>
      <c r="C926" s="76">
        <v>11376</v>
      </c>
      <c r="D926" s="76" t="s">
        <v>113</v>
      </c>
      <c r="E926" s="76" t="s">
        <v>16</v>
      </c>
      <c r="F926" s="76">
        <v>70</v>
      </c>
      <c r="G926" s="76">
        <v>31</v>
      </c>
      <c r="H926" s="76">
        <v>2</v>
      </c>
      <c r="I926" s="76">
        <v>2</v>
      </c>
      <c r="J926" s="76">
        <v>1</v>
      </c>
      <c r="K926" s="76">
        <v>2</v>
      </c>
      <c r="L926" s="76">
        <v>2</v>
      </c>
      <c r="M926" s="76">
        <v>1</v>
      </c>
      <c r="N926" s="76">
        <v>1</v>
      </c>
      <c r="O926" s="76">
        <v>2</v>
      </c>
      <c r="P926" s="76">
        <v>1</v>
      </c>
      <c r="Q926" s="76">
        <v>2</v>
      </c>
      <c r="R926" s="76">
        <v>2</v>
      </c>
      <c r="S926" s="76">
        <v>18</v>
      </c>
    </row>
    <row r="927" spans="1:19" x14ac:dyDescent="0.25">
      <c r="A927" s="76" t="s">
        <v>11</v>
      </c>
      <c r="B927" s="76" t="s">
        <v>43</v>
      </c>
      <c r="C927" s="76">
        <v>11376</v>
      </c>
      <c r="D927" s="76" t="s">
        <v>113</v>
      </c>
      <c r="E927" s="76" t="s">
        <v>16</v>
      </c>
      <c r="F927" s="76">
        <v>70</v>
      </c>
      <c r="G927" s="76">
        <v>31</v>
      </c>
      <c r="H927" s="76">
        <v>0</v>
      </c>
      <c r="I927" s="76">
        <v>2</v>
      </c>
      <c r="J927" s="76">
        <v>0</v>
      </c>
      <c r="K927" s="76">
        <v>2</v>
      </c>
      <c r="L927" s="76">
        <v>2</v>
      </c>
      <c r="M927" s="76">
        <v>0</v>
      </c>
      <c r="N927" s="76">
        <v>1</v>
      </c>
      <c r="O927" s="76">
        <v>2</v>
      </c>
      <c r="P927" s="76">
        <v>0</v>
      </c>
      <c r="Q927" s="76">
        <v>2</v>
      </c>
      <c r="R927" s="76">
        <v>1</v>
      </c>
      <c r="S927" s="76">
        <v>12</v>
      </c>
    </row>
    <row r="928" spans="1:19" x14ac:dyDescent="0.25">
      <c r="A928" s="76" t="s">
        <v>11</v>
      </c>
      <c r="B928" s="76" t="s">
        <v>43</v>
      </c>
      <c r="C928" s="76">
        <v>11376</v>
      </c>
      <c r="D928" s="76" t="s">
        <v>113</v>
      </c>
      <c r="E928" s="76" t="s">
        <v>16</v>
      </c>
      <c r="F928" s="76">
        <v>70</v>
      </c>
      <c r="G928" s="76">
        <v>31</v>
      </c>
      <c r="H928" s="76">
        <v>2</v>
      </c>
      <c r="I928" s="76">
        <v>2</v>
      </c>
      <c r="J928" s="76">
        <v>1</v>
      </c>
      <c r="K928" s="76">
        <v>2</v>
      </c>
      <c r="L928" s="76">
        <v>2</v>
      </c>
      <c r="M928" s="76">
        <v>1</v>
      </c>
      <c r="N928" s="76">
        <v>1</v>
      </c>
      <c r="O928" s="76">
        <v>2</v>
      </c>
      <c r="P928" s="76">
        <v>1</v>
      </c>
      <c r="Q928" s="76">
        <v>2</v>
      </c>
      <c r="R928" s="76">
        <v>2</v>
      </c>
      <c r="S928" s="76">
        <v>18</v>
      </c>
    </row>
    <row r="929" spans="1:19" x14ac:dyDescent="0.25">
      <c r="A929" s="76" t="s">
        <v>11</v>
      </c>
      <c r="B929" s="76" t="s">
        <v>43</v>
      </c>
      <c r="C929" s="76">
        <v>11376</v>
      </c>
      <c r="D929" s="76" t="s">
        <v>113</v>
      </c>
      <c r="E929" s="76" t="s">
        <v>16</v>
      </c>
      <c r="F929" s="76">
        <v>70</v>
      </c>
      <c r="G929" s="76">
        <v>31</v>
      </c>
      <c r="H929" s="76">
        <v>2</v>
      </c>
      <c r="I929" s="76">
        <v>2</v>
      </c>
      <c r="J929" s="76">
        <v>1</v>
      </c>
      <c r="K929" s="76">
        <v>2</v>
      </c>
      <c r="L929" s="76">
        <v>2</v>
      </c>
      <c r="M929" s="76">
        <v>1</v>
      </c>
      <c r="N929" s="76">
        <v>1</v>
      </c>
      <c r="O929" s="76">
        <v>1</v>
      </c>
      <c r="P929" s="76">
        <v>2</v>
      </c>
      <c r="Q929" s="76">
        <v>2</v>
      </c>
      <c r="R929" s="76">
        <v>2</v>
      </c>
      <c r="S929" s="76">
        <v>18</v>
      </c>
    </row>
    <row r="930" spans="1:19" x14ac:dyDescent="0.25">
      <c r="A930" s="76" t="s">
        <v>11</v>
      </c>
      <c r="B930" s="76" t="s">
        <v>43</v>
      </c>
      <c r="C930" s="76">
        <v>11376</v>
      </c>
      <c r="D930" s="76" t="s">
        <v>113</v>
      </c>
      <c r="E930" s="76" t="s">
        <v>16</v>
      </c>
      <c r="F930" s="76">
        <v>70</v>
      </c>
      <c r="G930" s="76">
        <v>31</v>
      </c>
      <c r="H930" s="76">
        <v>2</v>
      </c>
      <c r="I930" s="76">
        <v>2</v>
      </c>
      <c r="J930" s="76">
        <v>1</v>
      </c>
      <c r="K930" s="76">
        <v>2</v>
      </c>
      <c r="L930" s="76">
        <v>2</v>
      </c>
      <c r="M930" s="76">
        <v>1</v>
      </c>
      <c r="N930" s="76">
        <v>1</v>
      </c>
      <c r="O930" s="76">
        <v>2</v>
      </c>
      <c r="P930" s="76">
        <v>2</v>
      </c>
      <c r="Q930" s="76">
        <v>2</v>
      </c>
      <c r="R930" s="76">
        <v>2</v>
      </c>
      <c r="S930" s="76">
        <v>19</v>
      </c>
    </row>
    <row r="931" spans="1:19" x14ac:dyDescent="0.25">
      <c r="A931" s="76" t="s">
        <v>11</v>
      </c>
      <c r="B931" s="76" t="s">
        <v>43</v>
      </c>
      <c r="C931" s="76">
        <v>11376</v>
      </c>
      <c r="D931" s="76" t="s">
        <v>113</v>
      </c>
      <c r="E931" s="76" t="s">
        <v>16</v>
      </c>
      <c r="F931" s="76">
        <v>70</v>
      </c>
      <c r="G931" s="76">
        <v>31</v>
      </c>
      <c r="H931" s="76">
        <v>2</v>
      </c>
      <c r="I931" s="76">
        <v>1</v>
      </c>
      <c r="J931" s="76">
        <v>0</v>
      </c>
      <c r="K931" s="76">
        <v>0</v>
      </c>
      <c r="L931" s="76">
        <v>1</v>
      </c>
      <c r="M931" s="76">
        <v>0</v>
      </c>
      <c r="N931" s="76">
        <v>0</v>
      </c>
      <c r="O931" s="76">
        <v>0</v>
      </c>
      <c r="P931" s="76">
        <v>1</v>
      </c>
      <c r="Q931" s="76">
        <v>2</v>
      </c>
      <c r="R931" s="76">
        <v>1</v>
      </c>
      <c r="S931" s="76">
        <v>8</v>
      </c>
    </row>
    <row r="932" spans="1:19" x14ac:dyDescent="0.25">
      <c r="A932" s="76" t="s">
        <v>11</v>
      </c>
      <c r="B932" s="76" t="s">
        <v>43</v>
      </c>
      <c r="C932" s="76">
        <v>11376</v>
      </c>
      <c r="D932" s="76" t="s">
        <v>113</v>
      </c>
      <c r="E932" s="76" t="s">
        <v>16</v>
      </c>
      <c r="F932" s="76">
        <v>70</v>
      </c>
      <c r="G932" s="76">
        <v>31</v>
      </c>
      <c r="H932" s="76">
        <v>2</v>
      </c>
      <c r="I932" s="76">
        <v>2</v>
      </c>
      <c r="J932" s="76">
        <v>1</v>
      </c>
      <c r="K932" s="76">
        <v>2</v>
      </c>
      <c r="L932" s="76">
        <v>2</v>
      </c>
      <c r="M932" s="76">
        <v>0</v>
      </c>
      <c r="N932" s="76">
        <v>1</v>
      </c>
      <c r="O932" s="76">
        <v>1</v>
      </c>
      <c r="P932" s="76">
        <v>2</v>
      </c>
      <c r="Q932" s="76">
        <v>2</v>
      </c>
      <c r="R932" s="76">
        <v>2</v>
      </c>
      <c r="S932" s="76">
        <v>17</v>
      </c>
    </row>
    <row r="933" spans="1:19" x14ac:dyDescent="0.25">
      <c r="A933" s="76" t="s">
        <v>11</v>
      </c>
      <c r="B933" s="76" t="s">
        <v>43</v>
      </c>
      <c r="C933" s="76">
        <v>11376</v>
      </c>
      <c r="D933" s="76" t="s">
        <v>113</v>
      </c>
      <c r="E933" s="76" t="s">
        <v>16</v>
      </c>
      <c r="F933" s="76">
        <v>70</v>
      </c>
      <c r="G933" s="76">
        <v>31</v>
      </c>
      <c r="H933" s="76">
        <v>2</v>
      </c>
      <c r="I933" s="76">
        <v>2</v>
      </c>
      <c r="J933" s="76">
        <v>0</v>
      </c>
      <c r="K933" s="76">
        <v>2</v>
      </c>
      <c r="L933" s="76">
        <v>1</v>
      </c>
      <c r="M933" s="76">
        <v>1</v>
      </c>
      <c r="N933" s="76">
        <v>0</v>
      </c>
      <c r="O933" s="76">
        <v>2</v>
      </c>
      <c r="P933" s="76">
        <v>2</v>
      </c>
      <c r="Q933" s="76">
        <v>2</v>
      </c>
      <c r="R933" s="76">
        <v>1</v>
      </c>
      <c r="S933" s="76">
        <v>15</v>
      </c>
    </row>
    <row r="934" spans="1:19" x14ac:dyDescent="0.25">
      <c r="A934" s="76" t="s">
        <v>11</v>
      </c>
      <c r="B934" s="76" t="s">
        <v>43</v>
      </c>
      <c r="C934" s="76">
        <v>11376</v>
      </c>
      <c r="D934" s="76" t="s">
        <v>113</v>
      </c>
      <c r="E934" s="76" t="s">
        <v>16</v>
      </c>
      <c r="F934" s="76">
        <v>70</v>
      </c>
      <c r="G934" s="76">
        <v>31</v>
      </c>
      <c r="H934" s="76">
        <v>2</v>
      </c>
      <c r="I934" s="76">
        <v>2</v>
      </c>
      <c r="J934" s="76">
        <v>1</v>
      </c>
      <c r="K934" s="76">
        <v>2</v>
      </c>
      <c r="L934" s="76">
        <v>1</v>
      </c>
      <c r="M934" s="76">
        <v>1</v>
      </c>
      <c r="N934" s="76">
        <v>1</v>
      </c>
      <c r="O934" s="76">
        <v>1</v>
      </c>
      <c r="P934" s="76">
        <v>2</v>
      </c>
      <c r="Q934" s="76">
        <v>2</v>
      </c>
      <c r="R934" s="76">
        <v>1</v>
      </c>
      <c r="S934" s="76">
        <v>16</v>
      </c>
    </row>
    <row r="935" spans="1:19" x14ac:dyDescent="0.25">
      <c r="A935" s="76" t="s">
        <v>11</v>
      </c>
      <c r="B935" s="76" t="s">
        <v>43</v>
      </c>
      <c r="C935" s="76">
        <v>11376</v>
      </c>
      <c r="D935" s="76" t="s">
        <v>113</v>
      </c>
      <c r="E935" s="76" t="s">
        <v>16</v>
      </c>
      <c r="F935" s="76">
        <v>70</v>
      </c>
      <c r="G935" s="76">
        <v>31</v>
      </c>
      <c r="H935" s="76">
        <v>1</v>
      </c>
      <c r="I935" s="76">
        <v>2</v>
      </c>
      <c r="J935" s="76">
        <v>0</v>
      </c>
      <c r="K935" s="76">
        <v>2</v>
      </c>
      <c r="L935" s="76">
        <v>0</v>
      </c>
      <c r="M935" s="76">
        <v>1</v>
      </c>
      <c r="N935" s="76">
        <v>1</v>
      </c>
      <c r="O935" s="76">
        <v>0</v>
      </c>
      <c r="P935" s="76">
        <v>2</v>
      </c>
      <c r="Q935" s="76">
        <v>0</v>
      </c>
      <c r="R935" s="76">
        <v>0</v>
      </c>
      <c r="S935" s="76">
        <v>9</v>
      </c>
    </row>
    <row r="936" spans="1:19" x14ac:dyDescent="0.25">
      <c r="A936" s="76" t="s">
        <v>11</v>
      </c>
      <c r="B936" s="76" t="s">
        <v>43</v>
      </c>
      <c r="C936" s="76">
        <v>11376</v>
      </c>
      <c r="D936" s="76" t="s">
        <v>113</v>
      </c>
      <c r="E936" s="76" t="s">
        <v>16</v>
      </c>
      <c r="F936" s="76">
        <v>70</v>
      </c>
      <c r="G936" s="76">
        <v>31</v>
      </c>
      <c r="H936" s="76">
        <v>1</v>
      </c>
      <c r="I936" s="76">
        <v>0</v>
      </c>
      <c r="J936" s="76">
        <v>1</v>
      </c>
      <c r="K936" s="76">
        <v>0</v>
      </c>
      <c r="L936" s="76">
        <v>0</v>
      </c>
      <c r="M936" s="76">
        <v>0</v>
      </c>
      <c r="N936" s="76">
        <v>0</v>
      </c>
      <c r="O936" s="76">
        <v>0</v>
      </c>
      <c r="P936" s="76">
        <v>1</v>
      </c>
      <c r="Q936" s="76">
        <v>2</v>
      </c>
      <c r="R936" s="76">
        <v>2</v>
      </c>
      <c r="S936" s="76">
        <v>7</v>
      </c>
    </row>
    <row r="937" spans="1:19" x14ac:dyDescent="0.25">
      <c r="A937" s="76" t="s">
        <v>11</v>
      </c>
      <c r="B937" s="76" t="s">
        <v>43</v>
      </c>
      <c r="C937" s="76">
        <v>11376</v>
      </c>
      <c r="D937" s="76" t="s">
        <v>113</v>
      </c>
      <c r="E937" s="76" t="s">
        <v>16</v>
      </c>
      <c r="F937" s="76">
        <v>70</v>
      </c>
      <c r="G937" s="76">
        <v>31</v>
      </c>
      <c r="H937" s="76">
        <v>1</v>
      </c>
      <c r="I937" s="76">
        <v>1</v>
      </c>
      <c r="J937" s="76">
        <v>1</v>
      </c>
      <c r="K937" s="76">
        <v>2</v>
      </c>
      <c r="L937" s="76">
        <v>1</v>
      </c>
      <c r="M937" s="76">
        <v>1</v>
      </c>
      <c r="N937" s="76">
        <v>0</v>
      </c>
      <c r="O937" s="76">
        <v>0</v>
      </c>
      <c r="P937" s="76">
        <v>1</v>
      </c>
      <c r="Q937" s="76">
        <v>2</v>
      </c>
      <c r="R937" s="76">
        <v>2</v>
      </c>
      <c r="S937" s="76">
        <v>12</v>
      </c>
    </row>
    <row r="938" spans="1:19" x14ac:dyDescent="0.25">
      <c r="A938" s="76" t="s">
        <v>11</v>
      </c>
      <c r="B938" s="76" t="s">
        <v>43</v>
      </c>
      <c r="C938" s="76">
        <v>11376</v>
      </c>
      <c r="D938" s="76" t="s">
        <v>113</v>
      </c>
      <c r="E938" s="76" t="s">
        <v>16</v>
      </c>
      <c r="F938" s="76">
        <v>70</v>
      </c>
      <c r="G938" s="76">
        <v>31</v>
      </c>
      <c r="H938" s="76">
        <v>0</v>
      </c>
      <c r="I938" s="76">
        <v>2</v>
      </c>
      <c r="J938" s="76">
        <v>1</v>
      </c>
      <c r="K938" s="76">
        <v>2</v>
      </c>
      <c r="L938" s="76">
        <v>2</v>
      </c>
      <c r="M938" s="76">
        <v>1</v>
      </c>
      <c r="N938" s="76">
        <v>0</v>
      </c>
      <c r="O938" s="76">
        <v>0</v>
      </c>
      <c r="P938" s="76">
        <v>1</v>
      </c>
      <c r="Q938" s="76">
        <v>2</v>
      </c>
      <c r="R938" s="76">
        <v>0</v>
      </c>
      <c r="S938" s="76">
        <v>11</v>
      </c>
    </row>
    <row r="939" spans="1:19" x14ac:dyDescent="0.25">
      <c r="A939" s="76" t="s">
        <v>11</v>
      </c>
      <c r="B939" s="76" t="s">
        <v>44</v>
      </c>
      <c r="C939" s="76">
        <v>11484</v>
      </c>
      <c r="D939" s="76" t="s">
        <v>113</v>
      </c>
      <c r="E939" s="76" t="s">
        <v>15</v>
      </c>
      <c r="F939" s="76">
        <v>60</v>
      </c>
      <c r="G939" s="76">
        <v>56</v>
      </c>
      <c r="H939" s="76">
        <v>0</v>
      </c>
      <c r="I939" s="76">
        <v>2</v>
      </c>
      <c r="J939" s="76">
        <v>1</v>
      </c>
      <c r="K939" s="76">
        <v>2</v>
      </c>
      <c r="L939" s="76">
        <v>1</v>
      </c>
      <c r="M939" s="76">
        <v>1</v>
      </c>
      <c r="N939" s="76">
        <v>1</v>
      </c>
      <c r="O939" s="76">
        <v>1</v>
      </c>
      <c r="P939" s="76">
        <v>2</v>
      </c>
      <c r="Q939" s="76">
        <v>2</v>
      </c>
      <c r="R939" s="76">
        <v>2</v>
      </c>
      <c r="S939" s="76">
        <v>15</v>
      </c>
    </row>
    <row r="940" spans="1:19" x14ac:dyDescent="0.25">
      <c r="A940" s="76" t="s">
        <v>11</v>
      </c>
      <c r="B940" s="76" t="s">
        <v>44</v>
      </c>
      <c r="C940" s="76">
        <v>11484</v>
      </c>
      <c r="D940" s="76" t="s">
        <v>113</v>
      </c>
      <c r="E940" s="76" t="s">
        <v>15</v>
      </c>
      <c r="F940" s="76">
        <v>60</v>
      </c>
      <c r="G940" s="76">
        <v>56</v>
      </c>
      <c r="H940" s="76">
        <v>2</v>
      </c>
      <c r="I940" s="76">
        <v>2</v>
      </c>
      <c r="J940" s="76">
        <v>1</v>
      </c>
      <c r="K940" s="76">
        <v>2</v>
      </c>
      <c r="L940" s="76">
        <v>1</v>
      </c>
      <c r="M940" s="76">
        <v>0</v>
      </c>
      <c r="N940" s="76">
        <v>1</v>
      </c>
      <c r="O940" s="76">
        <v>1</v>
      </c>
      <c r="P940" s="76">
        <v>2</v>
      </c>
      <c r="Q940" s="76">
        <v>2</v>
      </c>
      <c r="R940" s="76">
        <v>2</v>
      </c>
      <c r="S940" s="76">
        <v>16</v>
      </c>
    </row>
    <row r="941" spans="1:19" x14ac:dyDescent="0.25">
      <c r="A941" s="76" t="s">
        <v>11</v>
      </c>
      <c r="B941" s="76" t="s">
        <v>44</v>
      </c>
      <c r="C941" s="76">
        <v>11484</v>
      </c>
      <c r="D941" s="76" t="s">
        <v>113</v>
      </c>
      <c r="E941" s="76" t="s">
        <v>15</v>
      </c>
      <c r="F941" s="76">
        <v>60</v>
      </c>
      <c r="G941" s="76">
        <v>56</v>
      </c>
      <c r="H941" s="76">
        <v>0</v>
      </c>
      <c r="I941" s="76">
        <v>2</v>
      </c>
      <c r="J941" s="76">
        <v>1</v>
      </c>
      <c r="K941" s="76">
        <v>2</v>
      </c>
      <c r="L941" s="76">
        <v>1</v>
      </c>
      <c r="M941" s="76">
        <v>0</v>
      </c>
      <c r="N941" s="76">
        <v>1</v>
      </c>
      <c r="O941" s="76">
        <v>0</v>
      </c>
      <c r="P941" s="76">
        <v>0</v>
      </c>
      <c r="Q941" s="76">
        <v>2</v>
      </c>
      <c r="R941" s="76">
        <v>2</v>
      </c>
      <c r="S941" s="76">
        <v>11</v>
      </c>
    </row>
    <row r="942" spans="1:19" x14ac:dyDescent="0.25">
      <c r="A942" s="76" t="s">
        <v>11</v>
      </c>
      <c r="B942" s="76" t="s">
        <v>44</v>
      </c>
      <c r="C942" s="76">
        <v>11484</v>
      </c>
      <c r="D942" s="76" t="s">
        <v>113</v>
      </c>
      <c r="E942" s="76" t="s">
        <v>15</v>
      </c>
      <c r="F942" s="76">
        <v>60</v>
      </c>
      <c r="G942" s="76">
        <v>56</v>
      </c>
      <c r="H942" s="76">
        <v>0</v>
      </c>
      <c r="I942" s="76">
        <v>1</v>
      </c>
      <c r="J942" s="76">
        <v>0</v>
      </c>
      <c r="K942" s="76">
        <v>2</v>
      </c>
      <c r="L942" s="76">
        <v>1</v>
      </c>
      <c r="M942" s="76">
        <v>1</v>
      </c>
      <c r="N942" s="76">
        <v>0</v>
      </c>
      <c r="O942" s="76">
        <v>1</v>
      </c>
      <c r="P942" s="76">
        <v>0</v>
      </c>
      <c r="Q942" s="76">
        <v>2</v>
      </c>
      <c r="R942" s="76">
        <v>1</v>
      </c>
      <c r="S942" s="76">
        <v>9</v>
      </c>
    </row>
    <row r="943" spans="1:19" x14ac:dyDescent="0.25">
      <c r="A943" s="76" t="s">
        <v>11</v>
      </c>
      <c r="B943" s="76" t="s">
        <v>44</v>
      </c>
      <c r="C943" s="76">
        <v>11484</v>
      </c>
      <c r="D943" s="76" t="s">
        <v>113</v>
      </c>
      <c r="E943" s="76" t="s">
        <v>15</v>
      </c>
      <c r="F943" s="76">
        <v>60</v>
      </c>
      <c r="G943" s="76">
        <v>56</v>
      </c>
      <c r="H943" s="76">
        <v>2</v>
      </c>
      <c r="I943" s="76">
        <v>1</v>
      </c>
      <c r="J943" s="76">
        <v>0</v>
      </c>
      <c r="K943" s="76">
        <v>2</v>
      </c>
      <c r="L943" s="76">
        <v>1</v>
      </c>
      <c r="M943" s="76">
        <v>1</v>
      </c>
      <c r="N943" s="76">
        <v>1</v>
      </c>
      <c r="O943" s="76">
        <v>1</v>
      </c>
      <c r="P943" s="76">
        <v>0</v>
      </c>
      <c r="Q943" s="76">
        <v>2</v>
      </c>
      <c r="R943" s="76">
        <v>0</v>
      </c>
      <c r="S943" s="76">
        <v>11</v>
      </c>
    </row>
    <row r="944" spans="1:19" x14ac:dyDescent="0.25">
      <c r="A944" s="76" t="s">
        <v>11</v>
      </c>
      <c r="B944" s="76" t="s">
        <v>44</v>
      </c>
      <c r="C944" s="76">
        <v>11484</v>
      </c>
      <c r="D944" s="76" t="s">
        <v>113</v>
      </c>
      <c r="E944" s="76" t="s">
        <v>15</v>
      </c>
      <c r="F944" s="76">
        <v>60</v>
      </c>
      <c r="G944" s="76">
        <v>56</v>
      </c>
      <c r="H944" s="76">
        <v>0</v>
      </c>
      <c r="I944" s="76">
        <v>2</v>
      </c>
      <c r="J944" s="76">
        <v>0</v>
      </c>
      <c r="K944" s="76">
        <v>2</v>
      </c>
      <c r="L944" s="76">
        <v>0</v>
      </c>
      <c r="M944" s="76">
        <v>1</v>
      </c>
      <c r="N944" s="76">
        <v>0</v>
      </c>
      <c r="O944" s="76">
        <v>1</v>
      </c>
      <c r="P944" s="76">
        <v>2</v>
      </c>
      <c r="Q944" s="76">
        <v>2</v>
      </c>
      <c r="R944" s="76">
        <v>2</v>
      </c>
      <c r="S944" s="76">
        <v>12</v>
      </c>
    </row>
    <row r="945" spans="1:19" x14ac:dyDescent="0.25">
      <c r="A945" s="76" t="s">
        <v>11</v>
      </c>
      <c r="B945" s="76" t="s">
        <v>44</v>
      </c>
      <c r="C945" s="76">
        <v>11484</v>
      </c>
      <c r="D945" s="76" t="s">
        <v>113</v>
      </c>
      <c r="E945" s="76" t="s">
        <v>15</v>
      </c>
      <c r="F945" s="76">
        <v>60</v>
      </c>
      <c r="G945" s="76">
        <v>56</v>
      </c>
      <c r="H945" s="76">
        <v>2</v>
      </c>
      <c r="I945" s="76">
        <v>1</v>
      </c>
      <c r="J945" s="76">
        <v>0</v>
      </c>
      <c r="K945" s="76">
        <v>2</v>
      </c>
      <c r="L945" s="76">
        <v>1</v>
      </c>
      <c r="M945" s="76">
        <v>0</v>
      </c>
      <c r="N945" s="76">
        <v>1</v>
      </c>
      <c r="O945" s="76">
        <v>0</v>
      </c>
      <c r="P945" s="76">
        <v>0</v>
      </c>
      <c r="Q945" s="76">
        <v>2</v>
      </c>
      <c r="R945" s="76">
        <v>2</v>
      </c>
      <c r="S945" s="76">
        <v>11</v>
      </c>
    </row>
    <row r="946" spans="1:19" x14ac:dyDescent="0.25">
      <c r="A946" s="76" t="s">
        <v>11</v>
      </c>
      <c r="B946" s="76" t="s">
        <v>44</v>
      </c>
      <c r="C946" s="76">
        <v>11484</v>
      </c>
      <c r="D946" s="76" t="s">
        <v>113</v>
      </c>
      <c r="E946" s="76" t="s">
        <v>15</v>
      </c>
      <c r="F946" s="76">
        <v>60</v>
      </c>
      <c r="G946" s="76">
        <v>56</v>
      </c>
      <c r="H946" s="76">
        <v>0</v>
      </c>
      <c r="I946" s="76">
        <v>1</v>
      </c>
      <c r="J946" s="76">
        <v>0</v>
      </c>
      <c r="K946" s="76">
        <v>2</v>
      </c>
      <c r="L946" s="76">
        <v>0</v>
      </c>
      <c r="M946" s="76">
        <v>0</v>
      </c>
      <c r="N946" s="76">
        <v>0</v>
      </c>
      <c r="O946" s="76">
        <v>0</v>
      </c>
      <c r="P946" s="76">
        <v>0</v>
      </c>
      <c r="Q946" s="76">
        <v>2</v>
      </c>
      <c r="R946" s="76">
        <v>0</v>
      </c>
      <c r="S946" s="76">
        <v>5</v>
      </c>
    </row>
    <row r="947" spans="1:19" x14ac:dyDescent="0.25">
      <c r="A947" s="76" t="s">
        <v>11</v>
      </c>
      <c r="B947" s="76" t="s">
        <v>44</v>
      </c>
      <c r="C947" s="76">
        <v>11484</v>
      </c>
      <c r="D947" s="76" t="s">
        <v>113</v>
      </c>
      <c r="E947" s="76" t="s">
        <v>15</v>
      </c>
      <c r="F947" s="76">
        <v>60</v>
      </c>
      <c r="G947" s="76">
        <v>56</v>
      </c>
      <c r="H947" s="76">
        <v>0</v>
      </c>
      <c r="I947" s="76">
        <v>1</v>
      </c>
      <c r="J947" s="76">
        <v>0</v>
      </c>
      <c r="K947" s="76">
        <v>2</v>
      </c>
      <c r="L947" s="76">
        <v>2</v>
      </c>
      <c r="M947" s="76">
        <v>0</v>
      </c>
      <c r="N947" s="76">
        <v>0</v>
      </c>
      <c r="O947" s="76">
        <v>1</v>
      </c>
      <c r="P947" s="76">
        <v>0</v>
      </c>
      <c r="Q947" s="76">
        <v>2</v>
      </c>
      <c r="R947" s="76">
        <v>0</v>
      </c>
      <c r="S947" s="76">
        <v>8</v>
      </c>
    </row>
    <row r="948" spans="1:19" x14ac:dyDescent="0.25">
      <c r="A948" s="76" t="s">
        <v>11</v>
      </c>
      <c r="B948" s="76" t="s">
        <v>44</v>
      </c>
      <c r="C948" s="76">
        <v>11484</v>
      </c>
      <c r="D948" s="76" t="s">
        <v>113</v>
      </c>
      <c r="E948" s="76" t="s">
        <v>15</v>
      </c>
      <c r="F948" s="76">
        <v>60</v>
      </c>
      <c r="G948" s="76">
        <v>56</v>
      </c>
      <c r="H948" s="76">
        <v>0</v>
      </c>
      <c r="I948" s="76">
        <v>1</v>
      </c>
      <c r="J948" s="76">
        <v>0</v>
      </c>
      <c r="K948" s="76">
        <v>2</v>
      </c>
      <c r="L948" s="76">
        <v>1</v>
      </c>
      <c r="M948" s="76">
        <v>1</v>
      </c>
      <c r="N948" s="76">
        <v>1</v>
      </c>
      <c r="O948" s="76">
        <v>1</v>
      </c>
      <c r="P948" s="76">
        <v>2</v>
      </c>
      <c r="Q948" s="76">
        <v>1</v>
      </c>
      <c r="R948" s="76">
        <v>1</v>
      </c>
      <c r="S948" s="76">
        <v>11</v>
      </c>
    </row>
    <row r="949" spans="1:19" x14ac:dyDescent="0.25">
      <c r="A949" s="76" t="s">
        <v>11</v>
      </c>
      <c r="B949" s="76" t="s">
        <v>44</v>
      </c>
      <c r="C949" s="76">
        <v>11484</v>
      </c>
      <c r="D949" s="76" t="s">
        <v>113</v>
      </c>
      <c r="E949" s="76" t="s">
        <v>15</v>
      </c>
      <c r="F949" s="76">
        <v>60</v>
      </c>
      <c r="G949" s="76">
        <v>56</v>
      </c>
      <c r="H949" s="76">
        <v>2</v>
      </c>
      <c r="I949" s="76">
        <v>2</v>
      </c>
      <c r="J949" s="76">
        <v>1</v>
      </c>
      <c r="K949" s="76">
        <v>2</v>
      </c>
      <c r="L949" s="76">
        <v>2</v>
      </c>
      <c r="M949" s="76">
        <v>1</v>
      </c>
      <c r="N949" s="76">
        <v>0</v>
      </c>
      <c r="O949" s="76">
        <v>2</v>
      </c>
      <c r="P949" s="76">
        <v>0</v>
      </c>
      <c r="Q949" s="76">
        <v>2</v>
      </c>
      <c r="R949" s="76">
        <v>2</v>
      </c>
      <c r="S949" s="76">
        <v>16</v>
      </c>
    </row>
    <row r="950" spans="1:19" x14ac:dyDescent="0.25">
      <c r="A950" s="76" t="s">
        <v>11</v>
      </c>
      <c r="B950" s="76" t="s">
        <v>44</v>
      </c>
      <c r="C950" s="76">
        <v>11484</v>
      </c>
      <c r="D950" s="76" t="s">
        <v>113</v>
      </c>
      <c r="E950" s="76" t="s">
        <v>15</v>
      </c>
      <c r="F950" s="76">
        <v>60</v>
      </c>
      <c r="G950" s="76">
        <v>56</v>
      </c>
      <c r="H950" s="76">
        <v>0</v>
      </c>
      <c r="I950" s="76">
        <v>1</v>
      </c>
      <c r="J950" s="76">
        <v>0</v>
      </c>
      <c r="K950" s="76">
        <v>2</v>
      </c>
      <c r="L950" s="76">
        <v>2</v>
      </c>
      <c r="M950" s="76">
        <v>1</v>
      </c>
      <c r="N950" s="76">
        <v>1</v>
      </c>
      <c r="O950" s="76">
        <v>1</v>
      </c>
      <c r="P950" s="76">
        <v>2</v>
      </c>
      <c r="Q950" s="76">
        <v>2</v>
      </c>
      <c r="R950" s="76">
        <v>2</v>
      </c>
      <c r="S950" s="76">
        <v>14</v>
      </c>
    </row>
    <row r="951" spans="1:19" x14ac:dyDescent="0.25">
      <c r="A951" s="76" t="s">
        <v>11</v>
      </c>
      <c r="B951" s="76" t="s">
        <v>44</v>
      </c>
      <c r="C951" s="76">
        <v>11484</v>
      </c>
      <c r="D951" s="76" t="s">
        <v>113</v>
      </c>
      <c r="E951" s="76" t="s">
        <v>15</v>
      </c>
      <c r="F951" s="76">
        <v>60</v>
      </c>
      <c r="G951" s="76">
        <v>56</v>
      </c>
      <c r="H951" s="76">
        <v>2</v>
      </c>
      <c r="I951" s="76">
        <v>1</v>
      </c>
      <c r="J951" s="76">
        <v>0</v>
      </c>
      <c r="K951" s="76">
        <v>2</v>
      </c>
      <c r="L951" s="76">
        <v>2</v>
      </c>
      <c r="M951" s="76">
        <v>1</v>
      </c>
      <c r="N951" s="76">
        <v>1</v>
      </c>
      <c r="O951" s="76">
        <v>1</v>
      </c>
      <c r="P951" s="76">
        <v>2</v>
      </c>
      <c r="Q951" s="76">
        <v>2</v>
      </c>
      <c r="R951" s="76">
        <v>2</v>
      </c>
      <c r="S951" s="76">
        <v>16</v>
      </c>
    </row>
    <row r="952" spans="1:19" x14ac:dyDescent="0.25">
      <c r="A952" s="76" t="s">
        <v>11</v>
      </c>
      <c r="B952" s="76" t="s">
        <v>44</v>
      </c>
      <c r="C952" s="76">
        <v>11484</v>
      </c>
      <c r="D952" s="76" t="s">
        <v>113</v>
      </c>
      <c r="E952" s="76" t="s">
        <v>15</v>
      </c>
      <c r="F952" s="76">
        <v>60</v>
      </c>
      <c r="G952" s="76">
        <v>56</v>
      </c>
      <c r="H952" s="76">
        <v>0</v>
      </c>
      <c r="I952" s="76">
        <v>1</v>
      </c>
      <c r="J952" s="76">
        <v>0</v>
      </c>
      <c r="K952" s="76">
        <v>2</v>
      </c>
      <c r="L952" s="76">
        <v>1</v>
      </c>
      <c r="M952" s="76">
        <v>1</v>
      </c>
      <c r="N952" s="76">
        <v>1</v>
      </c>
      <c r="O952" s="76">
        <v>1</v>
      </c>
      <c r="P952" s="76">
        <v>0</v>
      </c>
      <c r="Q952" s="76">
        <v>1</v>
      </c>
      <c r="R952" s="76">
        <v>2</v>
      </c>
      <c r="S952" s="76">
        <v>10</v>
      </c>
    </row>
    <row r="953" spans="1:19" x14ac:dyDescent="0.25">
      <c r="A953" s="76" t="s">
        <v>11</v>
      </c>
      <c r="B953" s="76" t="s">
        <v>44</v>
      </c>
      <c r="C953" s="76">
        <v>11484</v>
      </c>
      <c r="D953" s="76" t="s">
        <v>113</v>
      </c>
      <c r="E953" s="76" t="s">
        <v>15</v>
      </c>
      <c r="F953" s="76">
        <v>60</v>
      </c>
      <c r="G953" s="76">
        <v>56</v>
      </c>
      <c r="H953" s="76">
        <v>0</v>
      </c>
      <c r="I953" s="76">
        <v>0</v>
      </c>
      <c r="J953" s="76">
        <v>0</v>
      </c>
      <c r="K953" s="76">
        <v>0</v>
      </c>
      <c r="L953" s="76">
        <v>1</v>
      </c>
      <c r="M953" s="76">
        <v>0</v>
      </c>
      <c r="N953" s="76">
        <v>0</v>
      </c>
      <c r="O953" s="76">
        <v>1</v>
      </c>
      <c r="P953" s="76">
        <v>0</v>
      </c>
      <c r="Q953" s="76">
        <v>2</v>
      </c>
      <c r="R953" s="76">
        <v>1</v>
      </c>
      <c r="S953" s="76">
        <v>5</v>
      </c>
    </row>
    <row r="954" spans="1:19" x14ac:dyDescent="0.25">
      <c r="A954" s="76" t="s">
        <v>11</v>
      </c>
      <c r="B954" s="76" t="s">
        <v>44</v>
      </c>
      <c r="C954" s="76">
        <v>11484</v>
      </c>
      <c r="D954" s="76" t="s">
        <v>113</v>
      </c>
      <c r="E954" s="76" t="s">
        <v>15</v>
      </c>
      <c r="F954" s="76">
        <v>60</v>
      </c>
      <c r="G954" s="76">
        <v>56</v>
      </c>
      <c r="H954" s="76">
        <v>1</v>
      </c>
      <c r="I954" s="76">
        <v>1</v>
      </c>
      <c r="J954" s="76">
        <v>0</v>
      </c>
      <c r="K954" s="76">
        <v>2</v>
      </c>
      <c r="L954" s="76">
        <v>1</v>
      </c>
      <c r="M954" s="76">
        <v>0</v>
      </c>
      <c r="N954" s="76">
        <v>0</v>
      </c>
      <c r="O954" s="76">
        <v>1</v>
      </c>
      <c r="P954" s="76">
        <v>2</v>
      </c>
      <c r="Q954" s="76">
        <v>2</v>
      </c>
      <c r="R954" s="76">
        <v>2</v>
      </c>
      <c r="S954" s="76">
        <v>12</v>
      </c>
    </row>
    <row r="955" spans="1:19" x14ac:dyDescent="0.25">
      <c r="A955" s="76" t="s">
        <v>11</v>
      </c>
      <c r="B955" s="76" t="s">
        <v>44</v>
      </c>
      <c r="C955" s="76">
        <v>11484</v>
      </c>
      <c r="D955" s="76" t="s">
        <v>113</v>
      </c>
      <c r="E955" s="76" t="s">
        <v>15</v>
      </c>
      <c r="F955" s="76">
        <v>60</v>
      </c>
      <c r="G955" s="76">
        <v>56</v>
      </c>
      <c r="H955" s="76">
        <v>0</v>
      </c>
      <c r="I955" s="76">
        <v>2</v>
      </c>
      <c r="J955" s="76">
        <v>0</v>
      </c>
      <c r="K955" s="76">
        <v>2</v>
      </c>
      <c r="L955" s="76">
        <v>1</v>
      </c>
      <c r="M955" s="76">
        <v>1</v>
      </c>
      <c r="N955" s="76">
        <v>0</v>
      </c>
      <c r="O955" s="76">
        <v>0</v>
      </c>
      <c r="P955" s="76">
        <v>0</v>
      </c>
      <c r="Q955" s="76">
        <v>2</v>
      </c>
      <c r="R955" s="76">
        <v>1</v>
      </c>
      <c r="S955" s="76">
        <v>9</v>
      </c>
    </row>
    <row r="956" spans="1:19" x14ac:dyDescent="0.25">
      <c r="A956" s="76" t="s">
        <v>11</v>
      </c>
      <c r="B956" s="76" t="s">
        <v>44</v>
      </c>
      <c r="C956" s="76">
        <v>11484</v>
      </c>
      <c r="D956" s="76" t="s">
        <v>113</v>
      </c>
      <c r="E956" s="76" t="s">
        <v>15</v>
      </c>
      <c r="F956" s="76">
        <v>60</v>
      </c>
      <c r="G956" s="76">
        <v>56</v>
      </c>
      <c r="H956" s="76">
        <v>2</v>
      </c>
      <c r="I956" s="76">
        <v>2</v>
      </c>
      <c r="J956" s="76">
        <v>1</v>
      </c>
      <c r="K956" s="76">
        <v>2</v>
      </c>
      <c r="L956" s="76">
        <v>1</v>
      </c>
      <c r="M956" s="76">
        <v>1</v>
      </c>
      <c r="N956" s="76">
        <v>1</v>
      </c>
      <c r="O956" s="76">
        <v>1</v>
      </c>
      <c r="P956" s="76">
        <v>2</v>
      </c>
      <c r="Q956" s="76">
        <v>2</v>
      </c>
      <c r="R956" s="76">
        <v>1</v>
      </c>
      <c r="S956" s="76">
        <v>16</v>
      </c>
    </row>
    <row r="957" spans="1:19" x14ac:dyDescent="0.25">
      <c r="A957" s="76" t="s">
        <v>11</v>
      </c>
      <c r="B957" s="76" t="s">
        <v>44</v>
      </c>
      <c r="C957" s="76">
        <v>11484</v>
      </c>
      <c r="D957" s="76" t="s">
        <v>113</v>
      </c>
      <c r="E957" s="76" t="s">
        <v>15</v>
      </c>
      <c r="F957" s="76">
        <v>60</v>
      </c>
      <c r="G957" s="76">
        <v>56</v>
      </c>
      <c r="H957" s="76">
        <v>0</v>
      </c>
      <c r="I957" s="76">
        <v>2</v>
      </c>
      <c r="J957" s="76">
        <v>0</v>
      </c>
      <c r="K957" s="76">
        <v>2</v>
      </c>
      <c r="L957" s="76">
        <v>1</v>
      </c>
      <c r="M957" s="76">
        <v>1</v>
      </c>
      <c r="N957" s="76">
        <v>1</v>
      </c>
      <c r="O957" s="76">
        <v>1</v>
      </c>
      <c r="P957" s="76">
        <v>0</v>
      </c>
      <c r="Q957" s="76">
        <v>2</v>
      </c>
      <c r="R957" s="76">
        <v>2</v>
      </c>
      <c r="S957" s="76">
        <v>12</v>
      </c>
    </row>
    <row r="958" spans="1:19" x14ac:dyDescent="0.25">
      <c r="A958" s="76" t="s">
        <v>11</v>
      </c>
      <c r="B958" s="76" t="s">
        <v>44</v>
      </c>
      <c r="C958" s="76">
        <v>11484</v>
      </c>
      <c r="D958" s="76" t="s">
        <v>113</v>
      </c>
      <c r="E958" s="76" t="s">
        <v>15</v>
      </c>
      <c r="F958" s="76">
        <v>60</v>
      </c>
      <c r="G958" s="76">
        <v>56</v>
      </c>
      <c r="H958" s="76">
        <v>0</v>
      </c>
      <c r="I958" s="76">
        <v>1</v>
      </c>
      <c r="J958" s="76">
        <v>0</v>
      </c>
      <c r="K958" s="76">
        <v>2</v>
      </c>
      <c r="L958" s="76">
        <v>1</v>
      </c>
      <c r="M958" s="76">
        <v>1</v>
      </c>
      <c r="N958" s="76">
        <v>0</v>
      </c>
      <c r="O958" s="76">
        <v>0</v>
      </c>
      <c r="P958" s="76">
        <v>0</v>
      </c>
      <c r="Q958" s="76">
        <v>1</v>
      </c>
      <c r="R958" s="76">
        <v>1</v>
      </c>
      <c r="S958" s="76">
        <v>7</v>
      </c>
    </row>
    <row r="959" spans="1:19" x14ac:dyDescent="0.25">
      <c r="A959" s="76" t="s">
        <v>11</v>
      </c>
      <c r="B959" s="76" t="s">
        <v>44</v>
      </c>
      <c r="C959" s="76">
        <v>11484</v>
      </c>
      <c r="D959" s="76" t="s">
        <v>113</v>
      </c>
      <c r="E959" s="76" t="s">
        <v>15</v>
      </c>
      <c r="F959" s="76">
        <v>60</v>
      </c>
      <c r="G959" s="76">
        <v>56</v>
      </c>
      <c r="H959" s="76">
        <v>2</v>
      </c>
      <c r="I959" s="76">
        <v>2</v>
      </c>
      <c r="J959" s="76">
        <v>0</v>
      </c>
      <c r="K959" s="76">
        <v>2</v>
      </c>
      <c r="L959" s="76">
        <v>2</v>
      </c>
      <c r="M959" s="76">
        <v>1</v>
      </c>
      <c r="N959" s="76">
        <v>0</v>
      </c>
      <c r="O959" s="76">
        <v>1</v>
      </c>
      <c r="P959" s="76">
        <v>0</v>
      </c>
      <c r="Q959" s="76">
        <v>2</v>
      </c>
      <c r="R959" s="76">
        <v>2</v>
      </c>
      <c r="S959" s="76">
        <v>14</v>
      </c>
    </row>
    <row r="960" spans="1:19" x14ac:dyDescent="0.25">
      <c r="A960" s="76" t="s">
        <v>11</v>
      </c>
      <c r="B960" s="76" t="s">
        <v>44</v>
      </c>
      <c r="C960" s="76">
        <v>11484</v>
      </c>
      <c r="D960" s="76" t="s">
        <v>113</v>
      </c>
      <c r="E960" s="76" t="s">
        <v>15</v>
      </c>
      <c r="F960" s="76">
        <v>60</v>
      </c>
      <c r="G960" s="76">
        <v>56</v>
      </c>
      <c r="H960" s="76">
        <v>2</v>
      </c>
      <c r="I960" s="76">
        <v>2</v>
      </c>
      <c r="J960" s="76">
        <v>1</v>
      </c>
      <c r="K960" s="76">
        <v>2</v>
      </c>
      <c r="L960" s="76">
        <v>2</v>
      </c>
      <c r="M960" s="76">
        <v>1</v>
      </c>
      <c r="N960" s="76">
        <v>0</v>
      </c>
      <c r="O960" s="76">
        <v>1</v>
      </c>
      <c r="P960" s="76">
        <v>0</v>
      </c>
      <c r="Q960" s="76">
        <v>2</v>
      </c>
      <c r="R960" s="76">
        <v>2</v>
      </c>
      <c r="S960" s="76">
        <v>15</v>
      </c>
    </row>
    <row r="961" spans="1:19" x14ac:dyDescent="0.25">
      <c r="A961" s="76" t="s">
        <v>11</v>
      </c>
      <c r="B961" s="76" t="s">
        <v>44</v>
      </c>
      <c r="C961" s="76">
        <v>11484</v>
      </c>
      <c r="D961" s="76" t="s">
        <v>113</v>
      </c>
      <c r="E961" s="76" t="s">
        <v>15</v>
      </c>
      <c r="F961" s="76">
        <v>60</v>
      </c>
      <c r="G961" s="76">
        <v>56</v>
      </c>
      <c r="H961" s="76">
        <v>0</v>
      </c>
      <c r="I961" s="76">
        <v>2</v>
      </c>
      <c r="J961" s="76">
        <v>1</v>
      </c>
      <c r="K961" s="76">
        <v>1</v>
      </c>
      <c r="L961" s="76">
        <v>2</v>
      </c>
      <c r="M961" s="76">
        <v>1</v>
      </c>
      <c r="N961" s="76">
        <v>0</v>
      </c>
      <c r="O961" s="76">
        <v>1</v>
      </c>
      <c r="P961" s="76">
        <v>1</v>
      </c>
      <c r="Q961" s="76">
        <v>2</v>
      </c>
      <c r="R961" s="76">
        <v>1</v>
      </c>
      <c r="S961" s="76">
        <v>12</v>
      </c>
    </row>
    <row r="962" spans="1:19" x14ac:dyDescent="0.25">
      <c r="A962" s="76" t="s">
        <v>11</v>
      </c>
      <c r="B962" s="76" t="s">
        <v>44</v>
      </c>
      <c r="C962" s="76">
        <v>11484</v>
      </c>
      <c r="D962" s="76" t="s">
        <v>113</v>
      </c>
      <c r="E962" s="76" t="s">
        <v>15</v>
      </c>
      <c r="F962" s="76">
        <v>60</v>
      </c>
      <c r="G962" s="76">
        <v>56</v>
      </c>
      <c r="H962" s="76">
        <v>2</v>
      </c>
      <c r="I962" s="76">
        <v>2</v>
      </c>
      <c r="J962" s="76">
        <v>1</v>
      </c>
      <c r="K962" s="76">
        <v>2</v>
      </c>
      <c r="L962" s="76">
        <v>0</v>
      </c>
      <c r="M962" s="76">
        <v>1</v>
      </c>
      <c r="N962" s="76">
        <v>1</v>
      </c>
      <c r="O962" s="76">
        <v>1</v>
      </c>
      <c r="P962" s="76">
        <v>2</v>
      </c>
      <c r="Q962" s="76">
        <v>2</v>
      </c>
      <c r="R962" s="76">
        <v>2</v>
      </c>
      <c r="S962" s="76">
        <v>16</v>
      </c>
    </row>
    <row r="963" spans="1:19" x14ac:dyDescent="0.25">
      <c r="A963" s="76" t="s">
        <v>11</v>
      </c>
      <c r="B963" s="76" t="s">
        <v>44</v>
      </c>
      <c r="C963" s="76">
        <v>11484</v>
      </c>
      <c r="D963" s="76" t="s">
        <v>113</v>
      </c>
      <c r="E963" s="76" t="s">
        <v>15</v>
      </c>
      <c r="F963" s="76">
        <v>60</v>
      </c>
      <c r="G963" s="76">
        <v>56</v>
      </c>
      <c r="H963" s="76">
        <v>2</v>
      </c>
      <c r="I963" s="76">
        <v>2</v>
      </c>
      <c r="J963" s="76">
        <v>1</v>
      </c>
      <c r="K963" s="76">
        <v>2</v>
      </c>
      <c r="L963" s="76">
        <v>1</v>
      </c>
      <c r="M963" s="76">
        <v>1</v>
      </c>
      <c r="N963" s="76">
        <v>0</v>
      </c>
      <c r="O963" s="76">
        <v>1</v>
      </c>
      <c r="P963" s="76">
        <v>0</v>
      </c>
      <c r="Q963" s="76">
        <v>2</v>
      </c>
      <c r="R963" s="76">
        <v>2</v>
      </c>
      <c r="S963" s="76">
        <v>14</v>
      </c>
    </row>
    <row r="964" spans="1:19" x14ac:dyDescent="0.25">
      <c r="A964" s="76" t="s">
        <v>11</v>
      </c>
      <c r="B964" s="76" t="s">
        <v>44</v>
      </c>
      <c r="C964" s="76">
        <v>11484</v>
      </c>
      <c r="D964" s="76" t="s">
        <v>113</v>
      </c>
      <c r="E964" s="76" t="s">
        <v>15</v>
      </c>
      <c r="F964" s="76">
        <v>60</v>
      </c>
      <c r="G964" s="76">
        <v>56</v>
      </c>
      <c r="H964" s="76">
        <v>2</v>
      </c>
      <c r="I964" s="76">
        <v>2</v>
      </c>
      <c r="J964" s="76">
        <v>1</v>
      </c>
      <c r="K964" s="76">
        <v>2</v>
      </c>
      <c r="L964" s="76">
        <v>2</v>
      </c>
      <c r="M964" s="76">
        <v>1</v>
      </c>
      <c r="N964" s="76">
        <v>0</v>
      </c>
      <c r="O964" s="76">
        <v>2</v>
      </c>
      <c r="P964" s="76">
        <v>0</v>
      </c>
      <c r="Q964" s="76">
        <v>2</v>
      </c>
      <c r="R964" s="76">
        <v>2</v>
      </c>
      <c r="S964" s="76">
        <v>16</v>
      </c>
    </row>
    <row r="965" spans="1:19" x14ac:dyDescent="0.25">
      <c r="A965" s="76" t="s">
        <v>11</v>
      </c>
      <c r="B965" s="76" t="s">
        <v>44</v>
      </c>
      <c r="C965" s="76">
        <v>11484</v>
      </c>
      <c r="D965" s="76" t="s">
        <v>113</v>
      </c>
      <c r="E965" s="76" t="s">
        <v>15</v>
      </c>
      <c r="F965" s="76">
        <v>60</v>
      </c>
      <c r="G965" s="76">
        <v>56</v>
      </c>
      <c r="H965" s="76">
        <v>0</v>
      </c>
      <c r="I965" s="76">
        <v>0</v>
      </c>
      <c r="J965" s="76">
        <v>0</v>
      </c>
      <c r="K965" s="76">
        <v>2</v>
      </c>
      <c r="L965" s="76">
        <v>1</v>
      </c>
      <c r="M965" s="76">
        <v>0</v>
      </c>
      <c r="N965" s="76">
        <v>0</v>
      </c>
      <c r="O965" s="76">
        <v>1</v>
      </c>
      <c r="P965" s="76">
        <v>0</v>
      </c>
      <c r="Q965" s="76">
        <v>2</v>
      </c>
      <c r="R965" s="76">
        <v>1</v>
      </c>
      <c r="S965" s="76">
        <v>7</v>
      </c>
    </row>
    <row r="966" spans="1:19" x14ac:dyDescent="0.25">
      <c r="A966" s="76" t="s">
        <v>11</v>
      </c>
      <c r="B966" s="76" t="s">
        <v>44</v>
      </c>
      <c r="C966" s="76">
        <v>11484</v>
      </c>
      <c r="D966" s="76" t="s">
        <v>113</v>
      </c>
      <c r="E966" s="76" t="s">
        <v>15</v>
      </c>
      <c r="F966" s="76">
        <v>60</v>
      </c>
      <c r="G966" s="76">
        <v>56</v>
      </c>
      <c r="H966" s="76">
        <v>0</v>
      </c>
      <c r="I966" s="76">
        <v>1</v>
      </c>
      <c r="J966" s="76">
        <v>0</v>
      </c>
      <c r="K966" s="76">
        <v>2</v>
      </c>
      <c r="L966" s="76">
        <v>1</v>
      </c>
      <c r="M966" s="76">
        <v>1</v>
      </c>
      <c r="N966" s="76">
        <v>0</v>
      </c>
      <c r="O966" s="76">
        <v>0</v>
      </c>
      <c r="P966" s="76">
        <v>2</v>
      </c>
      <c r="Q966" s="76">
        <v>2</v>
      </c>
      <c r="R966" s="76">
        <v>1</v>
      </c>
      <c r="S966" s="76">
        <v>10</v>
      </c>
    </row>
    <row r="967" spans="1:19" x14ac:dyDescent="0.25">
      <c r="A967" s="76" t="s">
        <v>11</v>
      </c>
      <c r="B967" s="76" t="s">
        <v>44</v>
      </c>
      <c r="C967" s="76">
        <v>11484</v>
      </c>
      <c r="D967" s="76" t="s">
        <v>113</v>
      </c>
      <c r="E967" s="76" t="s">
        <v>15</v>
      </c>
      <c r="F967" s="76">
        <v>60</v>
      </c>
      <c r="G967" s="76">
        <v>56</v>
      </c>
      <c r="H967" s="76">
        <v>0</v>
      </c>
      <c r="I967" s="76">
        <v>0</v>
      </c>
      <c r="J967" s="76">
        <v>1</v>
      </c>
      <c r="K967" s="76">
        <v>2</v>
      </c>
      <c r="L967" s="76">
        <v>1</v>
      </c>
      <c r="M967" s="76">
        <v>0</v>
      </c>
      <c r="N967" s="76">
        <v>0</v>
      </c>
      <c r="O967" s="76">
        <v>0</v>
      </c>
      <c r="P967" s="76">
        <v>0</v>
      </c>
      <c r="Q967" s="76">
        <v>1</v>
      </c>
      <c r="R967" s="76">
        <v>2</v>
      </c>
      <c r="S967" s="76">
        <v>7</v>
      </c>
    </row>
    <row r="968" spans="1:19" x14ac:dyDescent="0.25">
      <c r="A968" s="76" t="s">
        <v>11</v>
      </c>
      <c r="B968" s="76" t="s">
        <v>44</v>
      </c>
      <c r="C968" s="76">
        <v>11484</v>
      </c>
      <c r="D968" s="76" t="s">
        <v>113</v>
      </c>
      <c r="E968" s="76" t="s">
        <v>15</v>
      </c>
      <c r="F968" s="76">
        <v>60</v>
      </c>
      <c r="G968" s="76">
        <v>56</v>
      </c>
      <c r="H968" s="76">
        <v>0</v>
      </c>
      <c r="I968" s="76">
        <v>1</v>
      </c>
      <c r="J968" s="76">
        <v>1</v>
      </c>
      <c r="K968" s="76">
        <v>1</v>
      </c>
      <c r="L968" s="76">
        <v>2</v>
      </c>
      <c r="M968" s="76">
        <v>0</v>
      </c>
      <c r="N968" s="76">
        <v>0</v>
      </c>
      <c r="O968" s="76">
        <v>2</v>
      </c>
      <c r="P968" s="76">
        <v>2</v>
      </c>
      <c r="Q968" s="76">
        <v>2</v>
      </c>
      <c r="R968" s="76">
        <v>1</v>
      </c>
      <c r="S968" s="76">
        <v>12</v>
      </c>
    </row>
    <row r="969" spans="1:19" x14ac:dyDescent="0.25">
      <c r="A969" s="76" t="s">
        <v>11</v>
      </c>
      <c r="B969" s="76" t="s">
        <v>44</v>
      </c>
      <c r="C969" s="76">
        <v>11484</v>
      </c>
      <c r="D969" s="76" t="s">
        <v>113</v>
      </c>
      <c r="E969" s="76" t="s">
        <v>15</v>
      </c>
      <c r="F969" s="76">
        <v>60</v>
      </c>
      <c r="G969" s="76">
        <v>56</v>
      </c>
      <c r="H969" s="76">
        <v>0</v>
      </c>
      <c r="I969" s="76">
        <v>0</v>
      </c>
      <c r="J969" s="76">
        <v>1</v>
      </c>
      <c r="K969" s="76">
        <v>2</v>
      </c>
      <c r="L969" s="76">
        <v>2</v>
      </c>
      <c r="M969" s="76">
        <v>0</v>
      </c>
      <c r="N969" s="76">
        <v>0</v>
      </c>
      <c r="O969" s="76">
        <v>0</v>
      </c>
      <c r="P969" s="76">
        <v>1</v>
      </c>
      <c r="Q969" s="76">
        <v>2</v>
      </c>
      <c r="R969" s="76">
        <v>2</v>
      </c>
      <c r="S969" s="76">
        <v>10</v>
      </c>
    </row>
    <row r="970" spans="1:19" x14ac:dyDescent="0.25">
      <c r="A970" s="76" t="s">
        <v>11</v>
      </c>
      <c r="B970" s="76" t="s">
        <v>44</v>
      </c>
      <c r="C970" s="76">
        <v>11484</v>
      </c>
      <c r="D970" s="76" t="s">
        <v>113</v>
      </c>
      <c r="E970" s="76" t="s">
        <v>15</v>
      </c>
      <c r="F970" s="76">
        <v>60</v>
      </c>
      <c r="G970" s="76">
        <v>56</v>
      </c>
      <c r="H970" s="76">
        <v>0</v>
      </c>
      <c r="I970" s="76">
        <v>1</v>
      </c>
      <c r="J970" s="76">
        <v>0</v>
      </c>
      <c r="K970" s="76">
        <v>2</v>
      </c>
      <c r="L970" s="76">
        <v>1</v>
      </c>
      <c r="M970" s="76">
        <v>0</v>
      </c>
      <c r="N970" s="76">
        <v>0</v>
      </c>
      <c r="O970" s="76">
        <v>0</v>
      </c>
      <c r="P970" s="76">
        <v>1</v>
      </c>
      <c r="Q970" s="76">
        <v>1</v>
      </c>
      <c r="R970" s="76">
        <v>0</v>
      </c>
      <c r="S970" s="76">
        <v>6</v>
      </c>
    </row>
    <row r="971" spans="1:19" x14ac:dyDescent="0.25">
      <c r="A971" s="76" t="s">
        <v>11</v>
      </c>
      <c r="B971" s="76" t="s">
        <v>44</v>
      </c>
      <c r="C971" s="76">
        <v>11484</v>
      </c>
      <c r="D971" s="76" t="s">
        <v>113</v>
      </c>
      <c r="E971" s="76" t="s">
        <v>15</v>
      </c>
      <c r="F971" s="76">
        <v>60</v>
      </c>
      <c r="G971" s="76">
        <v>56</v>
      </c>
      <c r="H971" s="76">
        <v>0</v>
      </c>
      <c r="I971" s="76">
        <v>2</v>
      </c>
      <c r="J971" s="76">
        <v>0</v>
      </c>
      <c r="K971" s="76">
        <v>2</v>
      </c>
      <c r="L971" s="76">
        <v>1</v>
      </c>
      <c r="M971" s="76">
        <v>1</v>
      </c>
      <c r="N971" s="76">
        <v>0</v>
      </c>
      <c r="O971" s="76">
        <v>2</v>
      </c>
      <c r="P971" s="76">
        <v>1</v>
      </c>
      <c r="Q971" s="76">
        <v>0</v>
      </c>
      <c r="R971" s="76">
        <v>1</v>
      </c>
      <c r="S971" s="76">
        <v>10</v>
      </c>
    </row>
    <row r="972" spans="1:19" x14ac:dyDescent="0.25">
      <c r="A972" s="76" t="s">
        <v>11</v>
      </c>
      <c r="B972" s="76" t="s">
        <v>44</v>
      </c>
      <c r="C972" s="76">
        <v>11484</v>
      </c>
      <c r="D972" s="76" t="s">
        <v>113</v>
      </c>
      <c r="E972" s="76" t="s">
        <v>15</v>
      </c>
      <c r="F972" s="76">
        <v>60</v>
      </c>
      <c r="G972" s="76">
        <v>56</v>
      </c>
      <c r="H972" s="76">
        <v>0</v>
      </c>
      <c r="I972" s="76">
        <v>0</v>
      </c>
      <c r="J972" s="76">
        <v>0</v>
      </c>
      <c r="K972" s="76">
        <v>2</v>
      </c>
      <c r="L972" s="76">
        <v>2</v>
      </c>
      <c r="M972" s="76">
        <v>0</v>
      </c>
      <c r="N972" s="76">
        <v>0</v>
      </c>
      <c r="O972" s="76">
        <v>1</v>
      </c>
      <c r="P972" s="76">
        <v>0</v>
      </c>
      <c r="Q972" s="76">
        <v>0</v>
      </c>
      <c r="R972" s="76">
        <v>2</v>
      </c>
      <c r="S972" s="76">
        <v>7</v>
      </c>
    </row>
    <row r="973" spans="1:19" x14ac:dyDescent="0.25">
      <c r="A973" s="76" t="s">
        <v>11</v>
      </c>
      <c r="B973" s="76" t="s">
        <v>44</v>
      </c>
      <c r="C973" s="76">
        <v>11484</v>
      </c>
      <c r="D973" s="76" t="s">
        <v>113</v>
      </c>
      <c r="E973" s="76" t="s">
        <v>15</v>
      </c>
      <c r="F973" s="76">
        <v>60</v>
      </c>
      <c r="G973" s="76">
        <v>56</v>
      </c>
      <c r="H973" s="76">
        <v>0</v>
      </c>
      <c r="I973" s="76">
        <v>2</v>
      </c>
      <c r="J973" s="76">
        <v>1</v>
      </c>
      <c r="K973" s="76">
        <v>2</v>
      </c>
      <c r="L973" s="76">
        <v>0</v>
      </c>
      <c r="M973" s="76">
        <v>1</v>
      </c>
      <c r="N973" s="76">
        <v>0</v>
      </c>
      <c r="O973" s="76">
        <v>2</v>
      </c>
      <c r="P973" s="76">
        <v>1</v>
      </c>
      <c r="Q973" s="76">
        <v>2</v>
      </c>
      <c r="R973" s="76">
        <v>2</v>
      </c>
      <c r="S973" s="76">
        <v>13</v>
      </c>
    </row>
    <row r="974" spans="1:19" x14ac:dyDescent="0.25">
      <c r="A974" s="76" t="s">
        <v>11</v>
      </c>
      <c r="B974" s="76" t="s">
        <v>44</v>
      </c>
      <c r="C974" s="76">
        <v>11484</v>
      </c>
      <c r="D974" s="76" t="s">
        <v>113</v>
      </c>
      <c r="E974" s="76" t="s">
        <v>15</v>
      </c>
      <c r="F974" s="76">
        <v>60</v>
      </c>
      <c r="G974" s="76">
        <v>56</v>
      </c>
      <c r="H974" s="76">
        <v>1</v>
      </c>
      <c r="I974" s="76">
        <v>1</v>
      </c>
      <c r="J974" s="76">
        <v>0</v>
      </c>
      <c r="K974" s="76">
        <v>2</v>
      </c>
      <c r="L974" s="76">
        <v>2</v>
      </c>
      <c r="M974" s="76">
        <v>0</v>
      </c>
      <c r="N974" s="76">
        <v>0</v>
      </c>
      <c r="O974" s="76">
        <v>2</v>
      </c>
      <c r="P974" s="76">
        <v>2</v>
      </c>
      <c r="Q974" s="76">
        <v>2</v>
      </c>
      <c r="R974" s="76">
        <v>1</v>
      </c>
      <c r="S974" s="76">
        <v>13</v>
      </c>
    </row>
    <row r="975" spans="1:19" x14ac:dyDescent="0.25">
      <c r="A975" s="76" t="s">
        <v>11</v>
      </c>
      <c r="B975" s="76" t="s">
        <v>44</v>
      </c>
      <c r="C975" s="76">
        <v>11484</v>
      </c>
      <c r="D975" s="76" t="s">
        <v>113</v>
      </c>
      <c r="E975" s="76" t="s">
        <v>15</v>
      </c>
      <c r="F975" s="76">
        <v>60</v>
      </c>
      <c r="G975" s="76">
        <v>56</v>
      </c>
      <c r="H975" s="76">
        <v>0</v>
      </c>
      <c r="I975" s="76">
        <v>0</v>
      </c>
      <c r="J975" s="76">
        <v>0</v>
      </c>
      <c r="K975" s="76">
        <v>2</v>
      </c>
      <c r="L975" s="76">
        <v>2</v>
      </c>
      <c r="M975" s="76">
        <v>0</v>
      </c>
      <c r="N975" s="76">
        <v>0</v>
      </c>
      <c r="O975" s="76">
        <v>1</v>
      </c>
      <c r="P975" s="76">
        <v>1</v>
      </c>
      <c r="Q975" s="76">
        <v>2</v>
      </c>
      <c r="R975" s="76">
        <v>1</v>
      </c>
      <c r="S975" s="76">
        <v>9</v>
      </c>
    </row>
    <row r="976" spans="1:19" x14ac:dyDescent="0.25">
      <c r="A976" s="76" t="s">
        <v>11</v>
      </c>
      <c r="B976" s="76" t="s">
        <v>44</v>
      </c>
      <c r="C976" s="76">
        <v>11484</v>
      </c>
      <c r="D976" s="76" t="s">
        <v>113</v>
      </c>
      <c r="E976" s="76" t="s">
        <v>15</v>
      </c>
      <c r="F976" s="76">
        <v>60</v>
      </c>
      <c r="G976" s="76">
        <v>56</v>
      </c>
      <c r="H976" s="76">
        <v>0</v>
      </c>
      <c r="I976" s="76">
        <v>2</v>
      </c>
      <c r="J976" s="76">
        <v>1</v>
      </c>
      <c r="K976" s="76">
        <v>2</v>
      </c>
      <c r="L976" s="76">
        <v>2</v>
      </c>
      <c r="M976" s="76">
        <v>0</v>
      </c>
      <c r="N976" s="76">
        <v>0</v>
      </c>
      <c r="O976" s="76">
        <v>2</v>
      </c>
      <c r="P976" s="76">
        <v>2</v>
      </c>
      <c r="Q976" s="76">
        <v>2</v>
      </c>
      <c r="R976" s="76">
        <v>1</v>
      </c>
      <c r="S976" s="76">
        <v>14</v>
      </c>
    </row>
    <row r="977" spans="1:19" x14ac:dyDescent="0.25">
      <c r="A977" s="76" t="s">
        <v>11</v>
      </c>
      <c r="B977" s="76" t="s">
        <v>44</v>
      </c>
      <c r="C977" s="76">
        <v>11484</v>
      </c>
      <c r="D977" s="76" t="s">
        <v>113</v>
      </c>
      <c r="E977" s="76" t="s">
        <v>15</v>
      </c>
      <c r="F977" s="76">
        <v>60</v>
      </c>
      <c r="G977" s="76">
        <v>56</v>
      </c>
      <c r="H977" s="76">
        <v>0</v>
      </c>
      <c r="I977" s="76">
        <v>1</v>
      </c>
      <c r="J977" s="76">
        <v>1</v>
      </c>
      <c r="K977" s="76">
        <v>2</v>
      </c>
      <c r="L977" s="76">
        <v>2</v>
      </c>
      <c r="M977" s="76">
        <v>0</v>
      </c>
      <c r="N977" s="76">
        <v>0</v>
      </c>
      <c r="O977" s="76">
        <v>2</v>
      </c>
      <c r="P977" s="76">
        <v>2</v>
      </c>
      <c r="Q977" s="76">
        <v>2</v>
      </c>
      <c r="R977" s="76">
        <v>1</v>
      </c>
      <c r="S977" s="76">
        <v>13</v>
      </c>
    </row>
    <row r="978" spans="1:19" x14ac:dyDescent="0.25">
      <c r="A978" s="76" t="s">
        <v>11</v>
      </c>
      <c r="B978" s="76" t="s">
        <v>44</v>
      </c>
      <c r="C978" s="76">
        <v>11484</v>
      </c>
      <c r="D978" s="76" t="s">
        <v>113</v>
      </c>
      <c r="E978" s="76" t="s">
        <v>15</v>
      </c>
      <c r="F978" s="76">
        <v>60</v>
      </c>
      <c r="G978" s="76">
        <v>56</v>
      </c>
      <c r="H978" s="76">
        <v>2</v>
      </c>
      <c r="I978" s="76">
        <v>1</v>
      </c>
      <c r="J978" s="76">
        <v>1</v>
      </c>
      <c r="K978" s="76">
        <v>2</v>
      </c>
      <c r="L978" s="76">
        <v>1</v>
      </c>
      <c r="M978" s="76">
        <v>1</v>
      </c>
      <c r="N978" s="76">
        <v>0</v>
      </c>
      <c r="O978" s="76">
        <v>1</v>
      </c>
      <c r="P978" s="76">
        <v>1</v>
      </c>
      <c r="Q978" s="76">
        <v>2</v>
      </c>
      <c r="R978" s="76">
        <v>1</v>
      </c>
      <c r="S978" s="76">
        <v>13</v>
      </c>
    </row>
    <row r="979" spans="1:19" x14ac:dyDescent="0.25">
      <c r="A979" s="76" t="s">
        <v>11</v>
      </c>
      <c r="B979" s="76" t="s">
        <v>44</v>
      </c>
      <c r="C979" s="76">
        <v>11484</v>
      </c>
      <c r="D979" s="76" t="s">
        <v>113</v>
      </c>
      <c r="E979" s="76" t="s">
        <v>15</v>
      </c>
      <c r="F979" s="76">
        <v>60</v>
      </c>
      <c r="G979" s="76">
        <v>56</v>
      </c>
      <c r="H979" s="76">
        <v>0</v>
      </c>
      <c r="I979" s="76">
        <v>2</v>
      </c>
      <c r="J979" s="76">
        <v>0</v>
      </c>
      <c r="K979" s="76">
        <v>2</v>
      </c>
      <c r="L979" s="76">
        <v>1</v>
      </c>
      <c r="M979" s="76">
        <v>1</v>
      </c>
      <c r="N979" s="76">
        <v>0</v>
      </c>
      <c r="O979" s="76">
        <v>2</v>
      </c>
      <c r="P979" s="76">
        <v>2</v>
      </c>
      <c r="Q979" s="76">
        <v>0</v>
      </c>
      <c r="R979" s="76">
        <v>2</v>
      </c>
      <c r="S979" s="76">
        <v>12</v>
      </c>
    </row>
    <row r="980" spans="1:19" x14ac:dyDescent="0.25">
      <c r="A980" s="76" t="s">
        <v>11</v>
      </c>
      <c r="B980" s="76" t="s">
        <v>44</v>
      </c>
      <c r="C980" s="76">
        <v>11484</v>
      </c>
      <c r="D980" s="76" t="s">
        <v>113</v>
      </c>
      <c r="E980" s="76" t="s">
        <v>15</v>
      </c>
      <c r="F980" s="76">
        <v>60</v>
      </c>
      <c r="G980" s="76">
        <v>56</v>
      </c>
      <c r="H980" s="76">
        <v>2</v>
      </c>
      <c r="I980" s="76">
        <v>0</v>
      </c>
      <c r="J980" s="76">
        <v>0</v>
      </c>
      <c r="K980" s="76">
        <v>2</v>
      </c>
      <c r="L980" s="76">
        <v>0</v>
      </c>
      <c r="M980" s="76">
        <v>0</v>
      </c>
      <c r="N980" s="76">
        <v>0</v>
      </c>
      <c r="O980" s="76">
        <v>2</v>
      </c>
      <c r="P980" s="76">
        <v>1</v>
      </c>
      <c r="Q980" s="76">
        <v>0</v>
      </c>
      <c r="R980" s="76">
        <v>0</v>
      </c>
      <c r="S980" s="76">
        <v>7</v>
      </c>
    </row>
    <row r="981" spans="1:19" x14ac:dyDescent="0.25">
      <c r="A981" s="76" t="s">
        <v>11</v>
      </c>
      <c r="B981" s="76" t="s">
        <v>44</v>
      </c>
      <c r="C981" s="76">
        <v>11484</v>
      </c>
      <c r="D981" s="76" t="s">
        <v>113</v>
      </c>
      <c r="E981" s="76" t="s">
        <v>15</v>
      </c>
      <c r="F981" s="76">
        <v>60</v>
      </c>
      <c r="G981" s="76">
        <v>56</v>
      </c>
      <c r="H981" s="76">
        <v>1</v>
      </c>
      <c r="I981" s="76">
        <v>2</v>
      </c>
      <c r="J981" s="76">
        <v>1</v>
      </c>
      <c r="K981" s="76">
        <v>2</v>
      </c>
      <c r="L981" s="76">
        <v>2</v>
      </c>
      <c r="M981" s="76">
        <v>1</v>
      </c>
      <c r="N981" s="76">
        <v>1</v>
      </c>
      <c r="O981" s="76">
        <v>2</v>
      </c>
      <c r="P981" s="76">
        <v>2</v>
      </c>
      <c r="Q981" s="76">
        <v>2</v>
      </c>
      <c r="R981" s="76">
        <v>2</v>
      </c>
      <c r="S981" s="76">
        <v>18</v>
      </c>
    </row>
    <row r="982" spans="1:19" x14ac:dyDescent="0.25">
      <c r="A982" s="76" t="s">
        <v>11</v>
      </c>
      <c r="B982" s="76" t="s">
        <v>44</v>
      </c>
      <c r="C982" s="76">
        <v>11484</v>
      </c>
      <c r="D982" s="76" t="s">
        <v>113</v>
      </c>
      <c r="E982" s="76" t="s">
        <v>15</v>
      </c>
      <c r="F982" s="76">
        <v>60</v>
      </c>
      <c r="G982" s="76">
        <v>56</v>
      </c>
      <c r="H982" s="76">
        <v>2</v>
      </c>
      <c r="I982" s="76">
        <v>1</v>
      </c>
      <c r="J982" s="76">
        <v>1</v>
      </c>
      <c r="K982" s="76">
        <v>2</v>
      </c>
      <c r="L982" s="76">
        <v>2</v>
      </c>
      <c r="M982" s="76">
        <v>0</v>
      </c>
      <c r="N982" s="76">
        <v>0</v>
      </c>
      <c r="O982" s="76">
        <v>2</v>
      </c>
      <c r="P982" s="76">
        <v>2</v>
      </c>
      <c r="Q982" s="76">
        <v>2</v>
      </c>
      <c r="R982" s="76">
        <v>1</v>
      </c>
      <c r="S982" s="76">
        <v>15</v>
      </c>
    </row>
    <row r="983" spans="1:19" x14ac:dyDescent="0.25">
      <c r="A983" s="76" t="s">
        <v>11</v>
      </c>
      <c r="B983" s="76" t="s">
        <v>44</v>
      </c>
      <c r="C983" s="76">
        <v>11484</v>
      </c>
      <c r="D983" s="76" t="s">
        <v>113</v>
      </c>
      <c r="E983" s="76" t="s">
        <v>15</v>
      </c>
      <c r="F983" s="76">
        <v>60</v>
      </c>
      <c r="G983" s="76">
        <v>56</v>
      </c>
      <c r="H983" s="76">
        <v>0</v>
      </c>
      <c r="I983" s="76">
        <v>0</v>
      </c>
      <c r="J983" s="76">
        <v>1</v>
      </c>
      <c r="K983" s="76">
        <v>2</v>
      </c>
      <c r="L983" s="76">
        <v>2</v>
      </c>
      <c r="M983" s="76">
        <v>0</v>
      </c>
      <c r="N983" s="76">
        <v>0</v>
      </c>
      <c r="O983" s="76">
        <v>2</v>
      </c>
      <c r="P983" s="76">
        <v>2</v>
      </c>
      <c r="Q983" s="76">
        <v>2</v>
      </c>
      <c r="R983" s="76">
        <v>1</v>
      </c>
      <c r="S983" s="76">
        <v>12</v>
      </c>
    </row>
    <row r="984" spans="1:19" x14ac:dyDescent="0.25">
      <c r="A984" s="76" t="s">
        <v>11</v>
      </c>
      <c r="B984" s="76" t="s">
        <v>44</v>
      </c>
      <c r="C984" s="76">
        <v>11484</v>
      </c>
      <c r="D984" s="76" t="s">
        <v>113</v>
      </c>
      <c r="E984" s="76" t="s">
        <v>15</v>
      </c>
      <c r="F984" s="76">
        <v>60</v>
      </c>
      <c r="G984" s="76">
        <v>56</v>
      </c>
      <c r="H984" s="76">
        <v>0</v>
      </c>
      <c r="I984" s="76">
        <v>2</v>
      </c>
      <c r="J984" s="76">
        <v>1</v>
      </c>
      <c r="K984" s="76">
        <v>2</v>
      </c>
      <c r="L984" s="76">
        <v>2</v>
      </c>
      <c r="M984" s="76">
        <v>0</v>
      </c>
      <c r="N984" s="76">
        <v>0</v>
      </c>
      <c r="O984" s="76">
        <v>2</v>
      </c>
      <c r="P984" s="76">
        <v>2</v>
      </c>
      <c r="Q984" s="76">
        <v>2</v>
      </c>
      <c r="R984" s="76">
        <v>2</v>
      </c>
      <c r="S984" s="76">
        <v>15</v>
      </c>
    </row>
    <row r="985" spans="1:19" x14ac:dyDescent="0.25">
      <c r="A985" s="76" t="s">
        <v>11</v>
      </c>
      <c r="B985" s="76" t="s">
        <v>44</v>
      </c>
      <c r="C985" s="76">
        <v>11484</v>
      </c>
      <c r="D985" s="76" t="s">
        <v>113</v>
      </c>
      <c r="E985" s="76" t="s">
        <v>15</v>
      </c>
      <c r="F985" s="76">
        <v>60</v>
      </c>
      <c r="G985" s="76">
        <v>56</v>
      </c>
      <c r="H985" s="76">
        <v>0</v>
      </c>
      <c r="I985" s="76">
        <v>0</v>
      </c>
      <c r="J985" s="76">
        <v>1</v>
      </c>
      <c r="K985" s="76">
        <v>2</v>
      </c>
      <c r="L985" s="76">
        <v>2</v>
      </c>
      <c r="M985" s="76">
        <v>1</v>
      </c>
      <c r="N985" s="76">
        <v>0</v>
      </c>
      <c r="O985" s="76">
        <v>1</v>
      </c>
      <c r="P985" s="76">
        <v>0</v>
      </c>
      <c r="Q985" s="76">
        <v>2</v>
      </c>
      <c r="R985" s="76">
        <v>0</v>
      </c>
      <c r="S985" s="76">
        <v>9</v>
      </c>
    </row>
    <row r="986" spans="1:19" x14ac:dyDescent="0.25">
      <c r="A986" s="76" t="s">
        <v>11</v>
      </c>
      <c r="B986" s="76" t="s">
        <v>44</v>
      </c>
      <c r="C986" s="76">
        <v>11484</v>
      </c>
      <c r="D986" s="76" t="s">
        <v>113</v>
      </c>
      <c r="E986" s="76" t="s">
        <v>15</v>
      </c>
      <c r="F986" s="76">
        <v>60</v>
      </c>
      <c r="G986" s="76">
        <v>56</v>
      </c>
      <c r="H986" s="76">
        <v>2</v>
      </c>
      <c r="I986" s="76">
        <v>0</v>
      </c>
      <c r="J986" s="76">
        <v>1</v>
      </c>
      <c r="K986" s="76">
        <v>2</v>
      </c>
      <c r="L986" s="76">
        <v>2</v>
      </c>
      <c r="M986" s="76">
        <v>0</v>
      </c>
      <c r="N986" s="76">
        <v>0</v>
      </c>
      <c r="O986" s="76">
        <v>2</v>
      </c>
      <c r="P986" s="76">
        <v>2</v>
      </c>
      <c r="Q986" s="76">
        <v>2</v>
      </c>
      <c r="R986" s="76">
        <v>2</v>
      </c>
      <c r="S986" s="76">
        <v>15</v>
      </c>
    </row>
    <row r="987" spans="1:19" x14ac:dyDescent="0.25">
      <c r="A987" s="76" t="s">
        <v>11</v>
      </c>
      <c r="B987" s="76" t="s">
        <v>44</v>
      </c>
      <c r="C987" s="76">
        <v>11484</v>
      </c>
      <c r="D987" s="76" t="s">
        <v>113</v>
      </c>
      <c r="E987" s="76" t="s">
        <v>15</v>
      </c>
      <c r="F987" s="76">
        <v>60</v>
      </c>
      <c r="G987" s="76">
        <v>56</v>
      </c>
      <c r="H987" s="76">
        <v>0</v>
      </c>
      <c r="I987" s="76">
        <v>0</v>
      </c>
      <c r="J987" s="76">
        <v>0</v>
      </c>
      <c r="K987" s="76">
        <v>2</v>
      </c>
      <c r="L987" s="76">
        <v>1</v>
      </c>
      <c r="M987" s="76">
        <v>0</v>
      </c>
      <c r="N987" s="76">
        <v>0</v>
      </c>
      <c r="O987" s="76">
        <v>2</v>
      </c>
      <c r="P987" s="76">
        <v>2</v>
      </c>
      <c r="Q987" s="76">
        <v>1</v>
      </c>
      <c r="R987" s="76">
        <v>2</v>
      </c>
      <c r="S987" s="76">
        <v>10</v>
      </c>
    </row>
    <row r="988" spans="1:19" x14ac:dyDescent="0.25">
      <c r="A988" s="76" t="s">
        <v>11</v>
      </c>
      <c r="B988" s="76" t="s">
        <v>44</v>
      </c>
      <c r="C988" s="76">
        <v>11484</v>
      </c>
      <c r="D988" s="76" t="s">
        <v>113</v>
      </c>
      <c r="E988" s="76" t="s">
        <v>15</v>
      </c>
      <c r="F988" s="76">
        <v>60</v>
      </c>
      <c r="G988" s="76">
        <v>56</v>
      </c>
      <c r="H988" s="76">
        <v>0</v>
      </c>
      <c r="I988" s="76">
        <v>0</v>
      </c>
      <c r="J988" s="76">
        <v>1</v>
      </c>
      <c r="K988" s="76">
        <v>2</v>
      </c>
      <c r="L988" s="76">
        <v>1</v>
      </c>
      <c r="M988" s="76">
        <v>0</v>
      </c>
      <c r="N988" s="76">
        <v>0</v>
      </c>
      <c r="O988" s="76">
        <v>2</v>
      </c>
      <c r="P988" s="76">
        <v>1</v>
      </c>
      <c r="Q988" s="76">
        <v>2</v>
      </c>
      <c r="R988" s="76">
        <v>2</v>
      </c>
      <c r="S988" s="76">
        <v>11</v>
      </c>
    </row>
    <row r="989" spans="1:19" x14ac:dyDescent="0.25">
      <c r="A989" s="76" t="s">
        <v>11</v>
      </c>
      <c r="B989" s="76" t="s">
        <v>44</v>
      </c>
      <c r="C989" s="76">
        <v>11484</v>
      </c>
      <c r="D989" s="76" t="s">
        <v>113</v>
      </c>
      <c r="E989" s="76" t="s">
        <v>15</v>
      </c>
      <c r="F989" s="76">
        <v>60</v>
      </c>
      <c r="G989" s="76">
        <v>56</v>
      </c>
      <c r="H989" s="76">
        <v>0</v>
      </c>
      <c r="I989" s="76">
        <v>2</v>
      </c>
      <c r="J989" s="76">
        <v>1</v>
      </c>
      <c r="K989" s="76">
        <v>2</v>
      </c>
      <c r="L989" s="76">
        <v>0</v>
      </c>
      <c r="M989" s="76">
        <v>1</v>
      </c>
      <c r="N989" s="76">
        <v>0</v>
      </c>
      <c r="O989" s="76">
        <v>2</v>
      </c>
      <c r="P989" s="76">
        <v>1</v>
      </c>
      <c r="Q989" s="76">
        <v>2</v>
      </c>
      <c r="R989" s="76">
        <v>1</v>
      </c>
      <c r="S989" s="76">
        <v>12</v>
      </c>
    </row>
    <row r="990" spans="1:19" x14ac:dyDescent="0.25">
      <c r="A990" s="76" t="s">
        <v>11</v>
      </c>
      <c r="B990" s="76" t="s">
        <v>44</v>
      </c>
      <c r="C990" s="76">
        <v>11484</v>
      </c>
      <c r="D990" s="76" t="s">
        <v>113</v>
      </c>
      <c r="E990" s="76" t="s">
        <v>15</v>
      </c>
      <c r="F990" s="76">
        <v>60</v>
      </c>
      <c r="G990" s="76">
        <v>56</v>
      </c>
      <c r="H990" s="76">
        <v>0</v>
      </c>
      <c r="I990" s="76">
        <v>0</v>
      </c>
      <c r="J990" s="76">
        <v>0</v>
      </c>
      <c r="K990" s="76">
        <v>2</v>
      </c>
      <c r="L990" s="76">
        <v>2</v>
      </c>
      <c r="M990" s="76">
        <v>1</v>
      </c>
      <c r="N990" s="76">
        <v>0</v>
      </c>
      <c r="O990" s="76">
        <v>0</v>
      </c>
      <c r="P990" s="76">
        <v>1</v>
      </c>
      <c r="Q990" s="76">
        <v>2</v>
      </c>
      <c r="R990" s="76">
        <v>1</v>
      </c>
      <c r="S990" s="76">
        <v>9</v>
      </c>
    </row>
    <row r="991" spans="1:19" x14ac:dyDescent="0.25">
      <c r="A991" s="76" t="s">
        <v>11</v>
      </c>
      <c r="B991" s="76" t="s">
        <v>44</v>
      </c>
      <c r="C991" s="76">
        <v>11484</v>
      </c>
      <c r="D991" s="76" t="s">
        <v>113</v>
      </c>
      <c r="E991" s="76" t="s">
        <v>15</v>
      </c>
      <c r="F991" s="76">
        <v>60</v>
      </c>
      <c r="G991" s="76">
        <v>56</v>
      </c>
      <c r="H991" s="76">
        <v>0</v>
      </c>
      <c r="I991" s="76">
        <v>1</v>
      </c>
      <c r="J991" s="76">
        <v>0</v>
      </c>
      <c r="K991" s="76">
        <v>1</v>
      </c>
      <c r="L991" s="76">
        <v>1</v>
      </c>
      <c r="M991" s="76">
        <v>1</v>
      </c>
      <c r="N991" s="76">
        <v>0</v>
      </c>
      <c r="O991" s="76">
        <v>2</v>
      </c>
      <c r="P991" s="76">
        <v>0</v>
      </c>
      <c r="Q991" s="76">
        <v>1</v>
      </c>
      <c r="R991" s="76">
        <v>1</v>
      </c>
      <c r="S991" s="76">
        <v>8</v>
      </c>
    </row>
    <row r="992" spans="1:19" x14ac:dyDescent="0.25">
      <c r="A992" s="76" t="s">
        <v>11</v>
      </c>
      <c r="B992" s="76" t="s">
        <v>44</v>
      </c>
      <c r="C992" s="76">
        <v>11484</v>
      </c>
      <c r="D992" s="76" t="s">
        <v>113</v>
      </c>
      <c r="E992" s="76" t="s">
        <v>15</v>
      </c>
      <c r="F992" s="76">
        <v>60</v>
      </c>
      <c r="G992" s="76">
        <v>56</v>
      </c>
      <c r="H992" s="76">
        <v>0</v>
      </c>
      <c r="I992" s="76">
        <v>1</v>
      </c>
      <c r="J992" s="76">
        <v>0</v>
      </c>
      <c r="K992" s="76">
        <v>1</v>
      </c>
      <c r="L992" s="76">
        <v>1</v>
      </c>
      <c r="M992" s="76">
        <v>0</v>
      </c>
      <c r="N992" s="76">
        <v>0</v>
      </c>
      <c r="O992" s="76">
        <v>0</v>
      </c>
      <c r="P992" s="76">
        <v>1</v>
      </c>
      <c r="Q992" s="76">
        <v>2</v>
      </c>
      <c r="R992" s="76">
        <v>1</v>
      </c>
      <c r="S992" s="76">
        <v>7</v>
      </c>
    </row>
    <row r="993" spans="1:19" x14ac:dyDescent="0.25">
      <c r="A993" s="76" t="s">
        <v>11</v>
      </c>
      <c r="B993" s="76" t="s">
        <v>44</v>
      </c>
      <c r="C993" s="76">
        <v>11484</v>
      </c>
      <c r="D993" s="76" t="s">
        <v>113</v>
      </c>
      <c r="E993" s="76" t="s">
        <v>15</v>
      </c>
      <c r="F993" s="76">
        <v>60</v>
      </c>
      <c r="G993" s="76">
        <v>56</v>
      </c>
      <c r="H993" s="76">
        <v>0</v>
      </c>
      <c r="I993" s="76">
        <v>2</v>
      </c>
      <c r="J993" s="76">
        <v>1</v>
      </c>
      <c r="K993" s="76">
        <v>2</v>
      </c>
      <c r="L993" s="76">
        <v>0</v>
      </c>
      <c r="M993" s="76">
        <v>1</v>
      </c>
      <c r="N993" s="76">
        <v>0</v>
      </c>
      <c r="O993" s="76">
        <v>2</v>
      </c>
      <c r="P993" s="76">
        <v>1</v>
      </c>
      <c r="Q993" s="76">
        <v>2</v>
      </c>
      <c r="R993" s="76">
        <v>1</v>
      </c>
      <c r="S993" s="76">
        <v>12</v>
      </c>
    </row>
    <row r="994" spans="1:19" x14ac:dyDescent="0.25">
      <c r="A994" s="76" t="s">
        <v>11</v>
      </c>
      <c r="B994" s="76" t="s">
        <v>44</v>
      </c>
      <c r="C994" s="76">
        <v>11484</v>
      </c>
      <c r="D994" s="76" t="s">
        <v>113</v>
      </c>
      <c r="E994" s="76" t="s">
        <v>15</v>
      </c>
      <c r="F994" s="76">
        <v>60</v>
      </c>
      <c r="G994" s="76">
        <v>56</v>
      </c>
      <c r="H994" s="76">
        <v>0</v>
      </c>
      <c r="I994" s="76">
        <v>1</v>
      </c>
      <c r="J994" s="76">
        <v>0</v>
      </c>
      <c r="K994" s="76">
        <v>1</v>
      </c>
      <c r="L994" s="76">
        <v>1</v>
      </c>
      <c r="M994" s="76">
        <v>0</v>
      </c>
      <c r="N994" s="76">
        <v>0</v>
      </c>
      <c r="O994" s="76">
        <v>2</v>
      </c>
      <c r="P994" s="76">
        <v>2</v>
      </c>
      <c r="Q994" s="76">
        <v>2</v>
      </c>
      <c r="R994" s="76">
        <v>1</v>
      </c>
      <c r="S994" s="76">
        <v>10</v>
      </c>
    </row>
    <row r="995" spans="1:19" x14ac:dyDescent="0.25">
      <c r="A995" s="76" t="s">
        <v>11</v>
      </c>
      <c r="B995" s="76" t="s">
        <v>45</v>
      </c>
      <c r="C995" s="76">
        <v>11485</v>
      </c>
      <c r="D995" s="76" t="s">
        <v>114</v>
      </c>
      <c r="E995" s="76" t="s">
        <v>15</v>
      </c>
      <c r="F995" s="76">
        <v>43</v>
      </c>
      <c r="G995" s="76">
        <v>41</v>
      </c>
      <c r="H995" s="76">
        <v>0</v>
      </c>
      <c r="I995" s="76">
        <v>2</v>
      </c>
      <c r="J995" s="76">
        <v>0</v>
      </c>
      <c r="K995" s="76">
        <v>2</v>
      </c>
      <c r="L995" s="76">
        <v>2</v>
      </c>
      <c r="M995" s="76">
        <v>0</v>
      </c>
      <c r="N995" s="76">
        <v>0</v>
      </c>
      <c r="O995" s="76">
        <v>0</v>
      </c>
      <c r="P995" s="76">
        <v>1</v>
      </c>
      <c r="Q995" s="76">
        <v>1</v>
      </c>
      <c r="R995" s="76">
        <v>1</v>
      </c>
      <c r="S995" s="76">
        <v>9</v>
      </c>
    </row>
    <row r="996" spans="1:19" x14ac:dyDescent="0.25">
      <c r="A996" s="76" t="s">
        <v>11</v>
      </c>
      <c r="B996" s="76" t="s">
        <v>45</v>
      </c>
      <c r="C996" s="76">
        <v>11485</v>
      </c>
      <c r="D996" s="76" t="s">
        <v>114</v>
      </c>
      <c r="E996" s="76" t="s">
        <v>15</v>
      </c>
      <c r="F996" s="76">
        <v>43</v>
      </c>
      <c r="G996" s="76">
        <v>41</v>
      </c>
      <c r="H996" s="76">
        <v>0</v>
      </c>
      <c r="I996" s="76">
        <v>1</v>
      </c>
      <c r="J996" s="76">
        <v>1</v>
      </c>
      <c r="K996" s="76">
        <v>2</v>
      </c>
      <c r="L996" s="76">
        <v>1</v>
      </c>
      <c r="M996" s="76">
        <v>1</v>
      </c>
      <c r="N996" s="76">
        <v>1</v>
      </c>
      <c r="O996" s="76">
        <v>1</v>
      </c>
      <c r="P996" s="76">
        <v>1</v>
      </c>
      <c r="Q996" s="76">
        <v>1</v>
      </c>
      <c r="R996" s="76">
        <v>0</v>
      </c>
      <c r="S996" s="76">
        <v>10</v>
      </c>
    </row>
    <row r="997" spans="1:19" x14ac:dyDescent="0.25">
      <c r="A997" s="76" t="s">
        <v>11</v>
      </c>
      <c r="B997" s="76" t="s">
        <v>45</v>
      </c>
      <c r="C997" s="76">
        <v>11485</v>
      </c>
      <c r="D997" s="76" t="s">
        <v>114</v>
      </c>
      <c r="E997" s="76" t="s">
        <v>15</v>
      </c>
      <c r="F997" s="76">
        <v>43</v>
      </c>
      <c r="G997" s="76">
        <v>41</v>
      </c>
      <c r="H997" s="76">
        <v>0</v>
      </c>
      <c r="I997" s="76">
        <v>0</v>
      </c>
      <c r="J997" s="76">
        <v>1</v>
      </c>
      <c r="K997" s="76">
        <v>2</v>
      </c>
      <c r="L997" s="76">
        <v>2</v>
      </c>
      <c r="M997" s="76">
        <v>1</v>
      </c>
      <c r="N997" s="76">
        <v>1</v>
      </c>
      <c r="O997" s="76">
        <v>2</v>
      </c>
      <c r="P997" s="76">
        <v>1</v>
      </c>
      <c r="Q997" s="76">
        <v>1</v>
      </c>
      <c r="R997" s="76">
        <v>2</v>
      </c>
      <c r="S997" s="76">
        <v>13</v>
      </c>
    </row>
    <row r="998" spans="1:19" x14ac:dyDescent="0.25">
      <c r="A998" s="76" t="s">
        <v>11</v>
      </c>
      <c r="B998" s="76" t="s">
        <v>45</v>
      </c>
      <c r="C998" s="76">
        <v>11485</v>
      </c>
      <c r="D998" s="76" t="s">
        <v>114</v>
      </c>
      <c r="E998" s="76" t="s">
        <v>15</v>
      </c>
      <c r="F998" s="76">
        <v>43</v>
      </c>
      <c r="G998" s="76">
        <v>41</v>
      </c>
      <c r="H998" s="76">
        <v>0</v>
      </c>
      <c r="I998" s="76">
        <v>2</v>
      </c>
      <c r="J998" s="76">
        <v>0</v>
      </c>
      <c r="K998" s="76">
        <v>1</v>
      </c>
      <c r="L998" s="76">
        <v>1</v>
      </c>
      <c r="M998" s="76">
        <v>0</v>
      </c>
      <c r="N998" s="76">
        <v>0</v>
      </c>
      <c r="O998" s="76">
        <v>1</v>
      </c>
      <c r="P998" s="76">
        <v>0</v>
      </c>
      <c r="Q998" s="76">
        <v>0</v>
      </c>
      <c r="R998" s="76">
        <v>1</v>
      </c>
      <c r="S998" s="76">
        <v>6</v>
      </c>
    </row>
    <row r="999" spans="1:19" x14ac:dyDescent="0.25">
      <c r="A999" s="76" t="s">
        <v>11</v>
      </c>
      <c r="B999" s="76" t="s">
        <v>45</v>
      </c>
      <c r="C999" s="76">
        <v>11485</v>
      </c>
      <c r="D999" s="76" t="s">
        <v>114</v>
      </c>
      <c r="E999" s="76" t="s">
        <v>15</v>
      </c>
      <c r="F999" s="76">
        <v>43</v>
      </c>
      <c r="G999" s="76">
        <v>41</v>
      </c>
      <c r="H999" s="76">
        <v>0</v>
      </c>
      <c r="I999" s="76">
        <v>2</v>
      </c>
      <c r="J999" s="76">
        <v>1</v>
      </c>
      <c r="K999" s="76">
        <v>2</v>
      </c>
      <c r="L999" s="76">
        <v>1</v>
      </c>
      <c r="M999" s="76">
        <v>1</v>
      </c>
      <c r="N999" s="76">
        <v>1</v>
      </c>
      <c r="O999" s="76">
        <v>2</v>
      </c>
      <c r="P999" s="76">
        <v>1</v>
      </c>
      <c r="Q999" s="76">
        <v>1</v>
      </c>
      <c r="R999" s="76">
        <v>2</v>
      </c>
      <c r="S999" s="76">
        <v>14</v>
      </c>
    </row>
    <row r="1000" spans="1:19" x14ac:dyDescent="0.25">
      <c r="A1000" s="76" t="s">
        <v>11</v>
      </c>
      <c r="B1000" s="76" t="s">
        <v>45</v>
      </c>
      <c r="C1000" s="76">
        <v>11485</v>
      </c>
      <c r="D1000" s="76" t="s">
        <v>114</v>
      </c>
      <c r="E1000" s="76" t="s">
        <v>15</v>
      </c>
      <c r="F1000" s="76">
        <v>43</v>
      </c>
      <c r="G1000" s="76">
        <v>41</v>
      </c>
      <c r="H1000" s="76">
        <v>0</v>
      </c>
      <c r="I1000" s="76">
        <v>0</v>
      </c>
      <c r="J1000" s="76">
        <v>1</v>
      </c>
      <c r="K1000" s="76">
        <v>1</v>
      </c>
      <c r="L1000" s="76">
        <v>2</v>
      </c>
      <c r="M1000" s="76">
        <v>1</v>
      </c>
      <c r="N1000" s="76">
        <v>0</v>
      </c>
      <c r="O1000" s="76">
        <v>2</v>
      </c>
      <c r="P1000" s="76">
        <v>1</v>
      </c>
      <c r="Q1000" s="76">
        <v>1</v>
      </c>
      <c r="R1000" s="76">
        <v>1</v>
      </c>
      <c r="S1000" s="76">
        <v>10</v>
      </c>
    </row>
    <row r="1001" spans="1:19" x14ac:dyDescent="0.25">
      <c r="A1001" s="76" t="s">
        <v>11</v>
      </c>
      <c r="B1001" s="76" t="s">
        <v>45</v>
      </c>
      <c r="C1001" s="76">
        <v>11485</v>
      </c>
      <c r="D1001" s="76" t="s">
        <v>114</v>
      </c>
      <c r="E1001" s="76" t="s">
        <v>15</v>
      </c>
      <c r="F1001" s="76">
        <v>43</v>
      </c>
      <c r="G1001" s="76">
        <v>41</v>
      </c>
      <c r="H1001" s="76">
        <v>1</v>
      </c>
      <c r="I1001" s="76">
        <v>2</v>
      </c>
      <c r="J1001" s="76">
        <v>1</v>
      </c>
      <c r="K1001" s="76">
        <v>2</v>
      </c>
      <c r="L1001" s="76">
        <v>1</v>
      </c>
      <c r="M1001" s="76">
        <v>1</v>
      </c>
      <c r="N1001" s="76">
        <v>1</v>
      </c>
      <c r="O1001" s="76">
        <v>2</v>
      </c>
      <c r="P1001" s="76">
        <v>2</v>
      </c>
      <c r="Q1001" s="76">
        <v>2</v>
      </c>
      <c r="R1001" s="76">
        <v>2</v>
      </c>
      <c r="S1001" s="76">
        <v>17</v>
      </c>
    </row>
    <row r="1002" spans="1:19" x14ac:dyDescent="0.25">
      <c r="A1002" s="76" t="s">
        <v>11</v>
      </c>
      <c r="B1002" s="76" t="s">
        <v>45</v>
      </c>
      <c r="C1002" s="76">
        <v>11485</v>
      </c>
      <c r="D1002" s="76" t="s">
        <v>114</v>
      </c>
      <c r="E1002" s="76" t="s">
        <v>15</v>
      </c>
      <c r="F1002" s="76">
        <v>43</v>
      </c>
      <c r="G1002" s="76">
        <v>41</v>
      </c>
      <c r="H1002" s="76">
        <v>2</v>
      </c>
      <c r="I1002" s="76">
        <v>0</v>
      </c>
      <c r="J1002" s="76">
        <v>1</v>
      </c>
      <c r="K1002" s="76">
        <v>2</v>
      </c>
      <c r="L1002" s="76">
        <v>1</v>
      </c>
      <c r="M1002" s="76">
        <v>1</v>
      </c>
      <c r="N1002" s="76">
        <v>1</v>
      </c>
      <c r="O1002" s="76">
        <v>2</v>
      </c>
      <c r="P1002" s="76">
        <v>2</v>
      </c>
      <c r="Q1002" s="76">
        <v>2</v>
      </c>
      <c r="R1002" s="76">
        <v>2</v>
      </c>
      <c r="S1002" s="76">
        <v>16</v>
      </c>
    </row>
    <row r="1003" spans="1:19" x14ac:dyDescent="0.25">
      <c r="A1003" s="76" t="s">
        <v>11</v>
      </c>
      <c r="B1003" s="76" t="s">
        <v>45</v>
      </c>
      <c r="C1003" s="76">
        <v>11485</v>
      </c>
      <c r="D1003" s="76" t="s">
        <v>114</v>
      </c>
      <c r="E1003" s="76" t="s">
        <v>15</v>
      </c>
      <c r="F1003" s="76">
        <v>43</v>
      </c>
      <c r="G1003" s="76">
        <v>41</v>
      </c>
      <c r="H1003" s="76">
        <v>0</v>
      </c>
      <c r="I1003" s="76">
        <v>0</v>
      </c>
      <c r="J1003" s="76">
        <v>1</v>
      </c>
      <c r="K1003" s="76">
        <v>2</v>
      </c>
      <c r="L1003" s="76">
        <v>2</v>
      </c>
      <c r="M1003" s="76">
        <v>0</v>
      </c>
      <c r="N1003" s="76">
        <v>0</v>
      </c>
      <c r="O1003" s="76">
        <v>0</v>
      </c>
      <c r="P1003" s="76">
        <v>1</v>
      </c>
      <c r="Q1003" s="76">
        <v>1</v>
      </c>
      <c r="R1003" s="76">
        <v>2</v>
      </c>
      <c r="S1003" s="76">
        <v>9</v>
      </c>
    </row>
    <row r="1004" spans="1:19" x14ac:dyDescent="0.25">
      <c r="A1004" s="76" t="s">
        <v>11</v>
      </c>
      <c r="B1004" s="76" t="s">
        <v>45</v>
      </c>
      <c r="C1004" s="76">
        <v>11485</v>
      </c>
      <c r="D1004" s="76" t="s">
        <v>114</v>
      </c>
      <c r="E1004" s="76" t="s">
        <v>15</v>
      </c>
      <c r="F1004" s="76">
        <v>43</v>
      </c>
      <c r="G1004" s="76">
        <v>41</v>
      </c>
      <c r="H1004" s="76">
        <v>2</v>
      </c>
      <c r="I1004" s="76">
        <v>2</v>
      </c>
      <c r="J1004" s="76">
        <v>1</v>
      </c>
      <c r="K1004" s="76">
        <v>2</v>
      </c>
      <c r="L1004" s="76">
        <v>2</v>
      </c>
      <c r="M1004" s="76">
        <v>0</v>
      </c>
      <c r="N1004" s="76">
        <v>1</v>
      </c>
      <c r="O1004" s="76">
        <v>2</v>
      </c>
      <c r="P1004" s="76">
        <v>2</v>
      </c>
      <c r="Q1004" s="76">
        <v>2</v>
      </c>
      <c r="R1004" s="76">
        <v>2</v>
      </c>
      <c r="S1004" s="76">
        <v>18</v>
      </c>
    </row>
    <row r="1005" spans="1:19" x14ac:dyDescent="0.25">
      <c r="A1005" s="76" t="s">
        <v>11</v>
      </c>
      <c r="B1005" s="76" t="s">
        <v>45</v>
      </c>
      <c r="C1005" s="76">
        <v>11485</v>
      </c>
      <c r="D1005" s="76" t="s">
        <v>114</v>
      </c>
      <c r="E1005" s="76" t="s">
        <v>15</v>
      </c>
      <c r="F1005" s="76">
        <v>43</v>
      </c>
      <c r="G1005" s="76">
        <v>41</v>
      </c>
      <c r="H1005" s="76">
        <v>0</v>
      </c>
      <c r="I1005" s="76">
        <v>2</v>
      </c>
      <c r="J1005" s="76">
        <v>1</v>
      </c>
      <c r="K1005" s="76">
        <v>2</v>
      </c>
      <c r="L1005" s="76">
        <v>2</v>
      </c>
      <c r="M1005" s="76">
        <v>0</v>
      </c>
      <c r="N1005" s="76">
        <v>1</v>
      </c>
      <c r="O1005" s="76">
        <v>0</v>
      </c>
      <c r="P1005" s="76">
        <v>2</v>
      </c>
      <c r="Q1005" s="76">
        <v>2</v>
      </c>
      <c r="R1005" s="76">
        <v>2</v>
      </c>
      <c r="S1005" s="76">
        <v>14</v>
      </c>
    </row>
    <row r="1006" spans="1:19" x14ac:dyDescent="0.25">
      <c r="A1006" s="76" t="s">
        <v>11</v>
      </c>
      <c r="B1006" s="76" t="s">
        <v>45</v>
      </c>
      <c r="C1006" s="76">
        <v>11485</v>
      </c>
      <c r="D1006" s="76" t="s">
        <v>114</v>
      </c>
      <c r="E1006" s="76" t="s">
        <v>15</v>
      </c>
      <c r="F1006" s="76">
        <v>43</v>
      </c>
      <c r="G1006" s="76">
        <v>41</v>
      </c>
      <c r="H1006" s="76">
        <v>2</v>
      </c>
      <c r="I1006" s="76">
        <v>2</v>
      </c>
      <c r="J1006" s="76">
        <v>0</v>
      </c>
      <c r="K1006" s="76">
        <v>2</v>
      </c>
      <c r="L1006" s="76">
        <v>1</v>
      </c>
      <c r="M1006" s="76">
        <v>0</v>
      </c>
      <c r="N1006" s="76">
        <v>1</v>
      </c>
      <c r="O1006" s="76">
        <v>1</v>
      </c>
      <c r="P1006" s="76">
        <v>2</v>
      </c>
      <c r="Q1006" s="76">
        <v>1</v>
      </c>
      <c r="R1006" s="76">
        <v>2</v>
      </c>
      <c r="S1006" s="76">
        <v>14</v>
      </c>
    </row>
    <row r="1007" spans="1:19" x14ac:dyDescent="0.25">
      <c r="A1007" s="76" t="s">
        <v>11</v>
      </c>
      <c r="B1007" s="76" t="s">
        <v>45</v>
      </c>
      <c r="C1007" s="76">
        <v>11485</v>
      </c>
      <c r="D1007" s="76" t="s">
        <v>114</v>
      </c>
      <c r="E1007" s="76" t="s">
        <v>15</v>
      </c>
      <c r="F1007" s="76">
        <v>43</v>
      </c>
      <c r="G1007" s="76">
        <v>41</v>
      </c>
      <c r="H1007" s="76">
        <v>0</v>
      </c>
      <c r="I1007" s="76">
        <v>0</v>
      </c>
      <c r="J1007" s="76">
        <v>1</v>
      </c>
      <c r="K1007" s="76">
        <v>2</v>
      </c>
      <c r="L1007" s="76">
        <v>2</v>
      </c>
      <c r="M1007" s="76">
        <v>0</v>
      </c>
      <c r="N1007" s="76">
        <v>1</v>
      </c>
      <c r="O1007" s="76">
        <v>2</v>
      </c>
      <c r="P1007" s="76">
        <v>2</v>
      </c>
      <c r="Q1007" s="76">
        <v>1</v>
      </c>
      <c r="R1007" s="76">
        <v>2</v>
      </c>
      <c r="S1007" s="76">
        <v>13</v>
      </c>
    </row>
    <row r="1008" spans="1:19" x14ac:dyDescent="0.25">
      <c r="A1008" s="76" t="s">
        <v>11</v>
      </c>
      <c r="B1008" s="76" t="s">
        <v>45</v>
      </c>
      <c r="C1008" s="76">
        <v>11485</v>
      </c>
      <c r="D1008" s="76" t="s">
        <v>114</v>
      </c>
      <c r="E1008" s="76" t="s">
        <v>15</v>
      </c>
      <c r="F1008" s="76">
        <v>43</v>
      </c>
      <c r="G1008" s="76">
        <v>41</v>
      </c>
      <c r="H1008" s="76">
        <v>0</v>
      </c>
      <c r="I1008" s="76">
        <v>1</v>
      </c>
      <c r="J1008" s="76">
        <v>0</v>
      </c>
      <c r="K1008" s="76">
        <v>2</v>
      </c>
      <c r="L1008" s="76">
        <v>0</v>
      </c>
      <c r="M1008" s="76">
        <v>0</v>
      </c>
      <c r="N1008" s="76">
        <v>0</v>
      </c>
      <c r="O1008" s="76">
        <v>1</v>
      </c>
      <c r="P1008" s="76">
        <v>2</v>
      </c>
      <c r="Q1008" s="76">
        <v>1</v>
      </c>
      <c r="R1008" s="76">
        <v>0</v>
      </c>
      <c r="S1008" s="76">
        <v>7</v>
      </c>
    </row>
    <row r="1009" spans="1:19" x14ac:dyDescent="0.25">
      <c r="A1009" s="76" t="s">
        <v>11</v>
      </c>
      <c r="B1009" s="76" t="s">
        <v>45</v>
      </c>
      <c r="C1009" s="76">
        <v>11485</v>
      </c>
      <c r="D1009" s="76" t="s">
        <v>114</v>
      </c>
      <c r="E1009" s="76" t="s">
        <v>15</v>
      </c>
      <c r="F1009" s="76">
        <v>43</v>
      </c>
      <c r="G1009" s="76">
        <v>41</v>
      </c>
      <c r="H1009" s="76">
        <v>1</v>
      </c>
      <c r="I1009" s="76">
        <v>2</v>
      </c>
      <c r="J1009" s="76">
        <v>1</v>
      </c>
      <c r="K1009" s="76">
        <v>2</v>
      </c>
      <c r="L1009" s="76">
        <v>2</v>
      </c>
      <c r="M1009" s="76">
        <v>0</v>
      </c>
      <c r="N1009" s="76">
        <v>1</v>
      </c>
      <c r="O1009" s="76">
        <v>2</v>
      </c>
      <c r="P1009" s="76">
        <v>2</v>
      </c>
      <c r="Q1009" s="76">
        <v>2</v>
      </c>
      <c r="R1009" s="76">
        <v>2</v>
      </c>
      <c r="S1009" s="76">
        <v>17</v>
      </c>
    </row>
    <row r="1010" spans="1:19" x14ac:dyDescent="0.25">
      <c r="A1010" s="76" t="s">
        <v>11</v>
      </c>
      <c r="B1010" s="76" t="s">
        <v>45</v>
      </c>
      <c r="C1010" s="76">
        <v>11485</v>
      </c>
      <c r="D1010" s="76" t="s">
        <v>114</v>
      </c>
      <c r="E1010" s="76" t="s">
        <v>15</v>
      </c>
      <c r="F1010" s="76">
        <v>43</v>
      </c>
      <c r="G1010" s="76">
        <v>41</v>
      </c>
      <c r="H1010" s="76">
        <v>0</v>
      </c>
      <c r="I1010" s="76">
        <v>1</v>
      </c>
      <c r="J1010" s="76">
        <v>0</v>
      </c>
      <c r="K1010" s="76">
        <v>2</v>
      </c>
      <c r="L1010" s="76">
        <v>1</v>
      </c>
      <c r="M1010" s="76">
        <v>0</v>
      </c>
      <c r="N1010" s="76">
        <v>1</v>
      </c>
      <c r="O1010" s="76">
        <v>1</v>
      </c>
      <c r="P1010" s="76">
        <v>2</v>
      </c>
      <c r="Q1010" s="76">
        <v>2</v>
      </c>
      <c r="R1010" s="76">
        <v>1</v>
      </c>
      <c r="S1010" s="76">
        <v>11</v>
      </c>
    </row>
    <row r="1011" spans="1:19" x14ac:dyDescent="0.25">
      <c r="A1011" s="76" t="s">
        <v>11</v>
      </c>
      <c r="B1011" s="76" t="s">
        <v>45</v>
      </c>
      <c r="C1011" s="76">
        <v>11485</v>
      </c>
      <c r="D1011" s="76" t="s">
        <v>114</v>
      </c>
      <c r="E1011" s="76" t="s">
        <v>15</v>
      </c>
      <c r="F1011" s="76">
        <v>43</v>
      </c>
      <c r="G1011" s="76">
        <v>41</v>
      </c>
      <c r="H1011" s="76">
        <v>0</v>
      </c>
      <c r="I1011" s="76">
        <v>1</v>
      </c>
      <c r="J1011" s="76">
        <v>0</v>
      </c>
      <c r="K1011" s="76">
        <v>2</v>
      </c>
      <c r="L1011" s="76">
        <v>2</v>
      </c>
      <c r="M1011" s="76">
        <v>0</v>
      </c>
      <c r="N1011" s="76">
        <v>0</v>
      </c>
      <c r="O1011" s="76">
        <v>1</v>
      </c>
      <c r="P1011" s="76">
        <v>0</v>
      </c>
      <c r="Q1011" s="76">
        <v>0</v>
      </c>
      <c r="R1011" s="76">
        <v>2</v>
      </c>
      <c r="S1011" s="76">
        <v>8</v>
      </c>
    </row>
    <row r="1012" spans="1:19" x14ac:dyDescent="0.25">
      <c r="A1012" s="76" t="s">
        <v>11</v>
      </c>
      <c r="B1012" s="76" t="s">
        <v>45</v>
      </c>
      <c r="C1012" s="76">
        <v>11485</v>
      </c>
      <c r="D1012" s="76" t="s">
        <v>114</v>
      </c>
      <c r="E1012" s="76" t="s">
        <v>15</v>
      </c>
      <c r="F1012" s="76">
        <v>43</v>
      </c>
      <c r="G1012" s="76">
        <v>41</v>
      </c>
      <c r="H1012" s="76">
        <v>0</v>
      </c>
      <c r="I1012" s="76">
        <v>2</v>
      </c>
      <c r="J1012" s="76">
        <v>1</v>
      </c>
      <c r="K1012" s="76">
        <v>2</v>
      </c>
      <c r="L1012" s="76">
        <v>1</v>
      </c>
      <c r="M1012" s="76">
        <v>1</v>
      </c>
      <c r="N1012" s="76">
        <v>1</v>
      </c>
      <c r="O1012" s="76">
        <v>2</v>
      </c>
      <c r="P1012" s="76">
        <v>2</v>
      </c>
      <c r="Q1012" s="76">
        <v>2</v>
      </c>
      <c r="R1012" s="76">
        <v>1</v>
      </c>
      <c r="S1012" s="76">
        <v>15</v>
      </c>
    </row>
    <row r="1013" spans="1:19" x14ac:dyDescent="0.25">
      <c r="A1013" s="76" t="s">
        <v>11</v>
      </c>
      <c r="B1013" s="76" t="s">
        <v>45</v>
      </c>
      <c r="C1013" s="76">
        <v>11485</v>
      </c>
      <c r="D1013" s="76" t="s">
        <v>114</v>
      </c>
      <c r="E1013" s="76" t="s">
        <v>15</v>
      </c>
      <c r="F1013" s="76">
        <v>43</v>
      </c>
      <c r="G1013" s="76">
        <v>41</v>
      </c>
      <c r="H1013" s="76">
        <v>0</v>
      </c>
      <c r="I1013" s="76">
        <v>1</v>
      </c>
      <c r="J1013" s="76">
        <v>1</v>
      </c>
      <c r="K1013" s="76">
        <v>2</v>
      </c>
      <c r="L1013" s="76">
        <v>2</v>
      </c>
      <c r="M1013" s="76">
        <v>1</v>
      </c>
      <c r="N1013" s="76">
        <v>1</v>
      </c>
      <c r="O1013" s="76">
        <v>1</v>
      </c>
      <c r="P1013" s="76">
        <v>2</v>
      </c>
      <c r="Q1013" s="76">
        <v>2</v>
      </c>
      <c r="R1013" s="76">
        <v>2</v>
      </c>
      <c r="S1013" s="76">
        <v>15</v>
      </c>
    </row>
    <row r="1014" spans="1:19" x14ac:dyDescent="0.25">
      <c r="A1014" s="76" t="s">
        <v>11</v>
      </c>
      <c r="B1014" s="76" t="s">
        <v>45</v>
      </c>
      <c r="C1014" s="76">
        <v>11485</v>
      </c>
      <c r="D1014" s="76" t="s">
        <v>114</v>
      </c>
      <c r="E1014" s="76" t="s">
        <v>16</v>
      </c>
      <c r="F1014" s="76">
        <v>43</v>
      </c>
      <c r="G1014" s="76">
        <v>41</v>
      </c>
      <c r="H1014" s="76">
        <v>1</v>
      </c>
      <c r="I1014" s="76">
        <v>1</v>
      </c>
      <c r="J1014" s="76">
        <v>1</v>
      </c>
      <c r="K1014" s="76">
        <v>2</v>
      </c>
      <c r="L1014" s="76">
        <v>2</v>
      </c>
      <c r="M1014" s="76">
        <v>1</v>
      </c>
      <c r="N1014" s="76">
        <v>1</v>
      </c>
      <c r="O1014" s="76">
        <v>2</v>
      </c>
      <c r="P1014" s="76">
        <v>2</v>
      </c>
      <c r="Q1014" s="76">
        <v>2</v>
      </c>
      <c r="R1014" s="76">
        <v>1</v>
      </c>
      <c r="S1014" s="76">
        <v>16</v>
      </c>
    </row>
    <row r="1015" spans="1:19" x14ac:dyDescent="0.25">
      <c r="A1015" s="76" t="s">
        <v>11</v>
      </c>
      <c r="B1015" s="76" t="s">
        <v>45</v>
      </c>
      <c r="C1015" s="76">
        <v>11485</v>
      </c>
      <c r="D1015" s="76" t="s">
        <v>114</v>
      </c>
      <c r="E1015" s="76" t="s">
        <v>16</v>
      </c>
      <c r="F1015" s="76">
        <v>43</v>
      </c>
      <c r="G1015" s="76">
        <v>41</v>
      </c>
      <c r="H1015" s="76">
        <v>2</v>
      </c>
      <c r="I1015" s="76">
        <v>1</v>
      </c>
      <c r="J1015" s="76">
        <v>1</v>
      </c>
      <c r="K1015" s="76">
        <v>2</v>
      </c>
      <c r="L1015" s="76">
        <v>2</v>
      </c>
      <c r="M1015" s="76">
        <v>1</v>
      </c>
      <c r="N1015" s="76">
        <v>1</v>
      </c>
      <c r="O1015" s="76">
        <v>2</v>
      </c>
      <c r="P1015" s="76">
        <v>2</v>
      </c>
      <c r="Q1015" s="76">
        <v>2</v>
      </c>
      <c r="R1015" s="76">
        <v>1</v>
      </c>
      <c r="S1015" s="76">
        <v>17</v>
      </c>
    </row>
    <row r="1016" spans="1:19" x14ac:dyDescent="0.25">
      <c r="A1016" s="76" t="s">
        <v>11</v>
      </c>
      <c r="B1016" s="76" t="s">
        <v>45</v>
      </c>
      <c r="C1016" s="76">
        <v>11485</v>
      </c>
      <c r="D1016" s="76" t="s">
        <v>114</v>
      </c>
      <c r="E1016" s="76" t="s">
        <v>16</v>
      </c>
      <c r="F1016" s="76">
        <v>43</v>
      </c>
      <c r="G1016" s="76">
        <v>41</v>
      </c>
      <c r="H1016" s="76">
        <v>2</v>
      </c>
      <c r="I1016" s="76">
        <v>1</v>
      </c>
      <c r="J1016" s="76">
        <v>1</v>
      </c>
      <c r="K1016" s="76">
        <v>2</v>
      </c>
      <c r="L1016" s="76">
        <v>2</v>
      </c>
      <c r="M1016" s="76">
        <v>1</v>
      </c>
      <c r="N1016" s="76">
        <v>0</v>
      </c>
      <c r="O1016" s="76">
        <v>0</v>
      </c>
      <c r="P1016" s="76">
        <v>1</v>
      </c>
      <c r="Q1016" s="76">
        <v>1</v>
      </c>
      <c r="R1016" s="76">
        <v>1</v>
      </c>
      <c r="S1016" s="76">
        <v>12</v>
      </c>
    </row>
    <row r="1017" spans="1:19" x14ac:dyDescent="0.25">
      <c r="A1017" s="76" t="s">
        <v>11</v>
      </c>
      <c r="B1017" s="76" t="s">
        <v>45</v>
      </c>
      <c r="C1017" s="76">
        <v>11485</v>
      </c>
      <c r="D1017" s="76" t="s">
        <v>114</v>
      </c>
      <c r="E1017" s="76" t="s">
        <v>16</v>
      </c>
      <c r="F1017" s="76">
        <v>43</v>
      </c>
      <c r="G1017" s="76">
        <v>41</v>
      </c>
      <c r="H1017" s="76">
        <v>0</v>
      </c>
      <c r="I1017" s="76">
        <v>1</v>
      </c>
      <c r="J1017" s="76">
        <v>0</v>
      </c>
      <c r="K1017" s="76">
        <v>2</v>
      </c>
      <c r="L1017" s="76">
        <v>1</v>
      </c>
      <c r="M1017" s="76">
        <v>1</v>
      </c>
      <c r="N1017" s="76">
        <v>0</v>
      </c>
      <c r="O1017" s="76">
        <v>0</v>
      </c>
      <c r="P1017" s="76">
        <v>1</v>
      </c>
      <c r="Q1017" s="76">
        <v>0</v>
      </c>
      <c r="R1017" s="76">
        <v>0</v>
      </c>
      <c r="S1017" s="76">
        <v>6</v>
      </c>
    </row>
    <row r="1018" spans="1:19" x14ac:dyDescent="0.25">
      <c r="A1018" s="76" t="s">
        <v>11</v>
      </c>
      <c r="B1018" s="76" t="s">
        <v>45</v>
      </c>
      <c r="C1018" s="76">
        <v>11485</v>
      </c>
      <c r="D1018" s="76" t="s">
        <v>114</v>
      </c>
      <c r="E1018" s="76" t="s">
        <v>16</v>
      </c>
      <c r="F1018" s="76">
        <v>43</v>
      </c>
      <c r="G1018" s="76">
        <v>41</v>
      </c>
      <c r="H1018" s="76">
        <v>0</v>
      </c>
      <c r="I1018" s="76">
        <v>2</v>
      </c>
      <c r="J1018" s="76">
        <v>0</v>
      </c>
      <c r="K1018" s="76">
        <v>2</v>
      </c>
      <c r="L1018" s="76">
        <v>2</v>
      </c>
      <c r="M1018" s="76">
        <v>0</v>
      </c>
      <c r="N1018" s="76">
        <v>1</v>
      </c>
      <c r="O1018" s="76">
        <v>2</v>
      </c>
      <c r="P1018" s="76">
        <v>2</v>
      </c>
      <c r="Q1018" s="76">
        <v>2</v>
      </c>
      <c r="R1018" s="76">
        <v>2</v>
      </c>
      <c r="S1018" s="76">
        <v>15</v>
      </c>
    </row>
    <row r="1019" spans="1:19" x14ac:dyDescent="0.25">
      <c r="A1019" s="76" t="s">
        <v>11</v>
      </c>
      <c r="B1019" s="76" t="s">
        <v>45</v>
      </c>
      <c r="C1019" s="76">
        <v>11485</v>
      </c>
      <c r="D1019" s="76" t="s">
        <v>114</v>
      </c>
      <c r="E1019" s="76" t="s">
        <v>16</v>
      </c>
      <c r="F1019" s="76">
        <v>43</v>
      </c>
      <c r="G1019" s="76">
        <v>41</v>
      </c>
      <c r="H1019" s="76">
        <v>0</v>
      </c>
      <c r="I1019" s="76">
        <v>2</v>
      </c>
      <c r="J1019" s="76">
        <v>0</v>
      </c>
      <c r="K1019" s="76">
        <v>2</v>
      </c>
      <c r="L1019" s="76">
        <v>2</v>
      </c>
      <c r="M1019" s="76">
        <v>1</v>
      </c>
      <c r="N1019" s="76">
        <v>0</v>
      </c>
      <c r="O1019" s="76">
        <v>2</v>
      </c>
      <c r="P1019" s="76">
        <v>2</v>
      </c>
      <c r="Q1019" s="76">
        <v>2</v>
      </c>
      <c r="R1019" s="76">
        <v>1</v>
      </c>
      <c r="S1019" s="76">
        <v>14</v>
      </c>
    </row>
    <row r="1020" spans="1:19" x14ac:dyDescent="0.25">
      <c r="A1020" s="76" t="s">
        <v>11</v>
      </c>
      <c r="B1020" s="76" t="s">
        <v>45</v>
      </c>
      <c r="C1020" s="76">
        <v>11485</v>
      </c>
      <c r="D1020" s="76" t="s">
        <v>114</v>
      </c>
      <c r="E1020" s="76" t="s">
        <v>16</v>
      </c>
      <c r="F1020" s="76">
        <v>43</v>
      </c>
      <c r="G1020" s="76">
        <v>41</v>
      </c>
      <c r="H1020" s="76">
        <v>2</v>
      </c>
      <c r="I1020" s="76">
        <v>2</v>
      </c>
      <c r="J1020" s="76">
        <v>0</v>
      </c>
      <c r="K1020" s="76">
        <v>2</v>
      </c>
      <c r="L1020" s="76">
        <v>2</v>
      </c>
      <c r="M1020" s="76">
        <v>0</v>
      </c>
      <c r="N1020" s="76">
        <v>1</v>
      </c>
      <c r="O1020" s="76">
        <v>2</v>
      </c>
      <c r="P1020" s="76">
        <v>2</v>
      </c>
      <c r="Q1020" s="76">
        <v>1</v>
      </c>
      <c r="R1020" s="76">
        <v>2</v>
      </c>
      <c r="S1020" s="76">
        <v>16</v>
      </c>
    </row>
    <row r="1021" spans="1:19" x14ac:dyDescent="0.25">
      <c r="A1021" s="76" t="s">
        <v>11</v>
      </c>
      <c r="B1021" s="76" t="s">
        <v>45</v>
      </c>
      <c r="C1021" s="76">
        <v>11485</v>
      </c>
      <c r="D1021" s="76" t="s">
        <v>114</v>
      </c>
      <c r="E1021" s="76" t="s">
        <v>16</v>
      </c>
      <c r="F1021" s="76">
        <v>43</v>
      </c>
      <c r="G1021" s="76">
        <v>41</v>
      </c>
      <c r="H1021" s="76">
        <v>1</v>
      </c>
      <c r="I1021" s="76">
        <v>2</v>
      </c>
      <c r="J1021" s="76">
        <v>0</v>
      </c>
      <c r="K1021" s="76">
        <v>2</v>
      </c>
      <c r="L1021" s="76">
        <v>0</v>
      </c>
      <c r="M1021" s="76">
        <v>0</v>
      </c>
      <c r="N1021" s="76">
        <v>0</v>
      </c>
      <c r="O1021" s="76">
        <v>2</v>
      </c>
      <c r="P1021" s="76">
        <v>0</v>
      </c>
      <c r="Q1021" s="76">
        <v>2</v>
      </c>
      <c r="R1021" s="76">
        <v>0</v>
      </c>
      <c r="S1021" s="76">
        <v>9</v>
      </c>
    </row>
    <row r="1022" spans="1:19" x14ac:dyDescent="0.25">
      <c r="A1022" s="76" t="s">
        <v>11</v>
      </c>
      <c r="B1022" s="76" t="s">
        <v>45</v>
      </c>
      <c r="C1022" s="76">
        <v>11485</v>
      </c>
      <c r="D1022" s="76" t="s">
        <v>114</v>
      </c>
      <c r="E1022" s="76" t="s">
        <v>16</v>
      </c>
      <c r="F1022" s="76">
        <v>43</v>
      </c>
      <c r="G1022" s="76">
        <v>41</v>
      </c>
      <c r="H1022" s="76">
        <v>0</v>
      </c>
      <c r="I1022" s="76">
        <v>2</v>
      </c>
      <c r="J1022" s="76">
        <v>1</v>
      </c>
      <c r="K1022" s="76">
        <v>2</v>
      </c>
      <c r="L1022" s="76">
        <v>2</v>
      </c>
      <c r="M1022" s="76">
        <v>0</v>
      </c>
      <c r="N1022" s="76">
        <v>1</v>
      </c>
      <c r="O1022" s="76">
        <v>2</v>
      </c>
      <c r="P1022" s="76">
        <v>2</v>
      </c>
      <c r="Q1022" s="76">
        <v>2</v>
      </c>
      <c r="R1022" s="76">
        <v>2</v>
      </c>
      <c r="S1022" s="76">
        <v>16</v>
      </c>
    </row>
    <row r="1023" spans="1:19" x14ac:dyDescent="0.25">
      <c r="A1023" s="76" t="s">
        <v>11</v>
      </c>
      <c r="B1023" s="76" t="s">
        <v>45</v>
      </c>
      <c r="C1023" s="76">
        <v>11485</v>
      </c>
      <c r="D1023" s="76" t="s">
        <v>114</v>
      </c>
      <c r="E1023" s="76" t="s">
        <v>16</v>
      </c>
      <c r="F1023" s="76">
        <v>43</v>
      </c>
      <c r="G1023" s="76">
        <v>41</v>
      </c>
      <c r="H1023" s="76">
        <v>2</v>
      </c>
      <c r="I1023" s="76">
        <v>2</v>
      </c>
      <c r="J1023" s="76">
        <v>0</v>
      </c>
      <c r="K1023" s="76">
        <v>2</v>
      </c>
      <c r="L1023" s="76">
        <v>1</v>
      </c>
      <c r="M1023" s="76">
        <v>0</v>
      </c>
      <c r="N1023" s="76">
        <v>0</v>
      </c>
      <c r="O1023" s="76">
        <v>2</v>
      </c>
      <c r="P1023" s="76">
        <v>2</v>
      </c>
      <c r="Q1023" s="76">
        <v>2</v>
      </c>
      <c r="R1023" s="76">
        <v>2</v>
      </c>
      <c r="S1023" s="76">
        <v>15</v>
      </c>
    </row>
    <row r="1024" spans="1:19" x14ac:dyDescent="0.25">
      <c r="A1024" s="76" t="s">
        <v>11</v>
      </c>
      <c r="B1024" s="76" t="s">
        <v>45</v>
      </c>
      <c r="C1024" s="76">
        <v>11485</v>
      </c>
      <c r="D1024" s="76" t="s">
        <v>114</v>
      </c>
      <c r="E1024" s="76" t="s">
        <v>16</v>
      </c>
      <c r="F1024" s="76">
        <v>43</v>
      </c>
      <c r="G1024" s="76">
        <v>41</v>
      </c>
      <c r="H1024" s="76">
        <v>2</v>
      </c>
      <c r="I1024" s="76">
        <v>2</v>
      </c>
      <c r="J1024" s="76">
        <v>1</v>
      </c>
      <c r="K1024" s="76">
        <v>1</v>
      </c>
      <c r="L1024" s="76">
        <v>2</v>
      </c>
      <c r="M1024" s="76">
        <v>0</v>
      </c>
      <c r="N1024" s="76">
        <v>0</v>
      </c>
      <c r="O1024" s="76">
        <v>1</v>
      </c>
      <c r="P1024" s="76">
        <v>0</v>
      </c>
      <c r="Q1024" s="76">
        <v>0</v>
      </c>
      <c r="R1024" s="76">
        <v>2</v>
      </c>
      <c r="S1024" s="76">
        <v>11</v>
      </c>
    </row>
    <row r="1025" spans="1:19" x14ac:dyDescent="0.25">
      <c r="A1025" s="76" t="s">
        <v>11</v>
      </c>
      <c r="B1025" s="76" t="s">
        <v>45</v>
      </c>
      <c r="C1025" s="76">
        <v>11485</v>
      </c>
      <c r="D1025" s="76" t="s">
        <v>114</v>
      </c>
      <c r="E1025" s="76" t="s">
        <v>16</v>
      </c>
      <c r="F1025" s="76">
        <v>43</v>
      </c>
      <c r="G1025" s="76">
        <v>41</v>
      </c>
      <c r="H1025" s="76">
        <v>2</v>
      </c>
      <c r="I1025" s="76">
        <v>2</v>
      </c>
      <c r="J1025" s="76">
        <v>0</v>
      </c>
      <c r="K1025" s="76">
        <v>2</v>
      </c>
      <c r="L1025" s="76">
        <v>2</v>
      </c>
      <c r="M1025" s="76">
        <v>1</v>
      </c>
      <c r="N1025" s="76">
        <v>1</v>
      </c>
      <c r="O1025" s="76">
        <v>2</v>
      </c>
      <c r="P1025" s="76">
        <v>2</v>
      </c>
      <c r="Q1025" s="76">
        <v>1</v>
      </c>
      <c r="R1025" s="76">
        <v>2</v>
      </c>
      <c r="S1025" s="76">
        <v>17</v>
      </c>
    </row>
    <row r="1026" spans="1:19" x14ac:dyDescent="0.25">
      <c r="A1026" s="76" t="s">
        <v>11</v>
      </c>
      <c r="B1026" s="76" t="s">
        <v>45</v>
      </c>
      <c r="C1026" s="76">
        <v>11485</v>
      </c>
      <c r="D1026" s="76" t="s">
        <v>114</v>
      </c>
      <c r="E1026" s="76" t="s">
        <v>16</v>
      </c>
      <c r="F1026" s="76">
        <v>43</v>
      </c>
      <c r="G1026" s="76">
        <v>41</v>
      </c>
      <c r="H1026" s="76">
        <v>0</v>
      </c>
      <c r="I1026" s="76">
        <v>2</v>
      </c>
      <c r="J1026" s="76">
        <v>1</v>
      </c>
      <c r="K1026" s="76">
        <v>2</v>
      </c>
      <c r="L1026" s="76">
        <v>2</v>
      </c>
      <c r="M1026" s="76">
        <v>1</v>
      </c>
      <c r="N1026" s="76">
        <v>0</v>
      </c>
      <c r="O1026" s="76">
        <v>2</v>
      </c>
      <c r="P1026" s="76">
        <v>2</v>
      </c>
      <c r="Q1026" s="76">
        <v>2</v>
      </c>
      <c r="R1026" s="76">
        <v>1</v>
      </c>
      <c r="S1026" s="76">
        <v>15</v>
      </c>
    </row>
    <row r="1027" spans="1:19" x14ac:dyDescent="0.25">
      <c r="A1027" s="76" t="s">
        <v>11</v>
      </c>
      <c r="B1027" s="76" t="s">
        <v>45</v>
      </c>
      <c r="C1027" s="76">
        <v>11485</v>
      </c>
      <c r="D1027" s="76" t="s">
        <v>114</v>
      </c>
      <c r="E1027" s="76" t="s">
        <v>16</v>
      </c>
      <c r="F1027" s="76">
        <v>43</v>
      </c>
      <c r="G1027" s="76">
        <v>41</v>
      </c>
      <c r="H1027" s="76">
        <v>2</v>
      </c>
      <c r="I1027" s="76">
        <v>1</v>
      </c>
      <c r="J1027" s="76">
        <v>0</v>
      </c>
      <c r="K1027" s="76">
        <v>2</v>
      </c>
      <c r="L1027" s="76">
        <v>2</v>
      </c>
      <c r="M1027" s="76">
        <v>0</v>
      </c>
      <c r="N1027" s="76">
        <v>0</v>
      </c>
      <c r="O1027" s="76">
        <v>2</v>
      </c>
      <c r="P1027" s="76">
        <v>0</v>
      </c>
      <c r="Q1027" s="76">
        <v>0</v>
      </c>
      <c r="R1027" s="76">
        <v>2</v>
      </c>
      <c r="S1027" s="76">
        <v>11</v>
      </c>
    </row>
    <row r="1028" spans="1:19" x14ac:dyDescent="0.25">
      <c r="A1028" s="76" t="s">
        <v>11</v>
      </c>
      <c r="B1028" s="76" t="s">
        <v>45</v>
      </c>
      <c r="C1028" s="76">
        <v>11485</v>
      </c>
      <c r="D1028" s="76" t="s">
        <v>114</v>
      </c>
      <c r="E1028" s="76" t="s">
        <v>16</v>
      </c>
      <c r="F1028" s="76">
        <v>43</v>
      </c>
      <c r="G1028" s="76">
        <v>41</v>
      </c>
      <c r="H1028" s="76">
        <v>1</v>
      </c>
      <c r="I1028" s="76">
        <v>0</v>
      </c>
      <c r="J1028" s="76">
        <v>1</v>
      </c>
      <c r="K1028" s="76">
        <v>2</v>
      </c>
      <c r="L1028" s="76">
        <v>1</v>
      </c>
      <c r="M1028" s="76">
        <v>0</v>
      </c>
      <c r="N1028" s="76">
        <v>1</v>
      </c>
      <c r="O1028" s="76">
        <v>1</v>
      </c>
      <c r="P1028" s="76">
        <v>1</v>
      </c>
      <c r="Q1028" s="76">
        <v>1</v>
      </c>
      <c r="R1028" s="76">
        <v>2</v>
      </c>
      <c r="S1028" s="76">
        <v>11</v>
      </c>
    </row>
    <row r="1029" spans="1:19" x14ac:dyDescent="0.25">
      <c r="A1029" s="76" t="s">
        <v>11</v>
      </c>
      <c r="B1029" s="76" t="s">
        <v>45</v>
      </c>
      <c r="C1029" s="76">
        <v>11485</v>
      </c>
      <c r="D1029" s="76" t="s">
        <v>114</v>
      </c>
      <c r="E1029" s="76" t="s">
        <v>16</v>
      </c>
      <c r="F1029" s="76">
        <v>43</v>
      </c>
      <c r="G1029" s="76">
        <v>41</v>
      </c>
      <c r="H1029" s="76">
        <v>2</v>
      </c>
      <c r="I1029" s="76">
        <v>2</v>
      </c>
      <c r="J1029" s="76">
        <v>0</v>
      </c>
      <c r="K1029" s="76">
        <v>2</v>
      </c>
      <c r="L1029" s="76">
        <v>1</v>
      </c>
      <c r="M1029" s="76">
        <v>0</v>
      </c>
      <c r="N1029" s="76">
        <v>0</v>
      </c>
      <c r="O1029" s="76">
        <v>2</v>
      </c>
      <c r="P1029" s="76">
        <v>2</v>
      </c>
      <c r="Q1029" s="76">
        <v>2</v>
      </c>
      <c r="R1029" s="76">
        <v>1</v>
      </c>
      <c r="S1029" s="76">
        <v>14</v>
      </c>
    </row>
    <row r="1030" spans="1:19" x14ac:dyDescent="0.25">
      <c r="A1030" s="76" t="s">
        <v>11</v>
      </c>
      <c r="B1030" s="76" t="s">
        <v>45</v>
      </c>
      <c r="C1030" s="76">
        <v>11485</v>
      </c>
      <c r="D1030" s="76" t="s">
        <v>114</v>
      </c>
      <c r="E1030" s="76" t="s">
        <v>16</v>
      </c>
      <c r="F1030" s="76">
        <v>43</v>
      </c>
      <c r="G1030" s="76">
        <v>41</v>
      </c>
      <c r="H1030" s="76">
        <v>0</v>
      </c>
      <c r="I1030" s="76">
        <v>2</v>
      </c>
      <c r="J1030" s="76">
        <v>1</v>
      </c>
      <c r="K1030" s="76">
        <v>2</v>
      </c>
      <c r="L1030" s="76">
        <v>1</v>
      </c>
      <c r="M1030" s="76">
        <v>0</v>
      </c>
      <c r="N1030" s="76">
        <v>0</v>
      </c>
      <c r="O1030" s="76">
        <v>2</v>
      </c>
      <c r="P1030" s="76">
        <v>1</v>
      </c>
      <c r="Q1030" s="76">
        <v>1</v>
      </c>
      <c r="R1030" s="76">
        <v>1</v>
      </c>
      <c r="S1030" s="76">
        <v>11</v>
      </c>
    </row>
    <row r="1031" spans="1:19" x14ac:dyDescent="0.25">
      <c r="A1031" s="76" t="s">
        <v>11</v>
      </c>
      <c r="B1031" s="76" t="s">
        <v>45</v>
      </c>
      <c r="C1031" s="76">
        <v>11485</v>
      </c>
      <c r="D1031" s="76" t="s">
        <v>114</v>
      </c>
      <c r="E1031" s="76" t="s">
        <v>16</v>
      </c>
      <c r="F1031" s="76">
        <v>43</v>
      </c>
      <c r="G1031" s="76">
        <v>41</v>
      </c>
      <c r="H1031" s="76">
        <v>2</v>
      </c>
      <c r="I1031" s="76">
        <v>2</v>
      </c>
      <c r="J1031" s="76">
        <v>1</v>
      </c>
      <c r="K1031" s="76">
        <v>2</v>
      </c>
      <c r="L1031" s="76">
        <v>2</v>
      </c>
      <c r="M1031" s="76">
        <v>1</v>
      </c>
      <c r="N1031" s="76">
        <v>1</v>
      </c>
      <c r="O1031" s="76">
        <v>2</v>
      </c>
      <c r="P1031" s="76">
        <v>2</v>
      </c>
      <c r="Q1031" s="76">
        <v>2</v>
      </c>
      <c r="R1031" s="76">
        <v>2</v>
      </c>
      <c r="S1031" s="76">
        <v>19</v>
      </c>
    </row>
    <row r="1032" spans="1:19" x14ac:dyDescent="0.25">
      <c r="A1032" s="76" t="s">
        <v>11</v>
      </c>
      <c r="B1032" s="76" t="s">
        <v>45</v>
      </c>
      <c r="C1032" s="76">
        <v>11485</v>
      </c>
      <c r="D1032" s="76" t="s">
        <v>114</v>
      </c>
      <c r="E1032" s="76" t="s">
        <v>16</v>
      </c>
      <c r="F1032" s="76">
        <v>43</v>
      </c>
      <c r="G1032" s="76">
        <v>41</v>
      </c>
      <c r="H1032" s="76">
        <v>0</v>
      </c>
      <c r="I1032" s="76">
        <v>2</v>
      </c>
      <c r="J1032" s="76">
        <v>0</v>
      </c>
      <c r="K1032" s="76">
        <v>2</v>
      </c>
      <c r="L1032" s="76">
        <v>2</v>
      </c>
      <c r="M1032" s="76">
        <v>1</v>
      </c>
      <c r="N1032" s="76">
        <v>0</v>
      </c>
      <c r="O1032" s="76">
        <v>2</v>
      </c>
      <c r="P1032" s="76">
        <v>1</v>
      </c>
      <c r="Q1032" s="76">
        <v>0</v>
      </c>
      <c r="R1032" s="76">
        <v>2</v>
      </c>
      <c r="S1032" s="76">
        <v>12</v>
      </c>
    </row>
    <row r="1033" spans="1:19" x14ac:dyDescent="0.25">
      <c r="A1033" s="76" t="s">
        <v>11</v>
      </c>
      <c r="B1033" s="76" t="s">
        <v>45</v>
      </c>
      <c r="C1033" s="76">
        <v>11485</v>
      </c>
      <c r="D1033" s="76" t="s">
        <v>114</v>
      </c>
      <c r="E1033" s="76" t="s">
        <v>16</v>
      </c>
      <c r="F1033" s="76">
        <v>43</v>
      </c>
      <c r="G1033" s="76">
        <v>41</v>
      </c>
      <c r="H1033" s="76">
        <v>0</v>
      </c>
      <c r="I1033" s="76">
        <v>1</v>
      </c>
      <c r="J1033" s="76">
        <v>0</v>
      </c>
      <c r="K1033" s="76">
        <v>2</v>
      </c>
      <c r="L1033" s="76">
        <v>1</v>
      </c>
      <c r="M1033" s="76">
        <v>0</v>
      </c>
      <c r="N1033" s="76">
        <v>0</v>
      </c>
      <c r="O1033" s="76">
        <v>0</v>
      </c>
      <c r="P1033" s="76">
        <v>2</v>
      </c>
      <c r="Q1033" s="76">
        <v>1</v>
      </c>
      <c r="R1033" s="76">
        <v>1</v>
      </c>
      <c r="S1033" s="76">
        <v>8</v>
      </c>
    </row>
    <row r="1034" spans="1:19" x14ac:dyDescent="0.25">
      <c r="A1034" s="76" t="s">
        <v>11</v>
      </c>
      <c r="B1034" s="76" t="s">
        <v>45</v>
      </c>
      <c r="C1034" s="76">
        <v>11485</v>
      </c>
      <c r="D1034" s="76" t="s">
        <v>114</v>
      </c>
      <c r="E1034" s="76" t="s">
        <v>16</v>
      </c>
      <c r="F1034" s="76">
        <v>43</v>
      </c>
      <c r="G1034" s="76">
        <v>41</v>
      </c>
      <c r="H1034" s="76">
        <v>0</v>
      </c>
      <c r="I1034" s="76">
        <v>2</v>
      </c>
      <c r="J1034" s="76">
        <v>1</v>
      </c>
      <c r="K1034" s="76">
        <v>2</v>
      </c>
      <c r="L1034" s="76">
        <v>2</v>
      </c>
      <c r="M1034" s="76">
        <v>1</v>
      </c>
      <c r="N1034" s="76">
        <v>0</v>
      </c>
      <c r="O1034" s="76">
        <v>2</v>
      </c>
      <c r="P1034" s="76">
        <v>2</v>
      </c>
      <c r="Q1034" s="76">
        <v>1</v>
      </c>
      <c r="R1034" s="76">
        <v>1</v>
      </c>
      <c r="S1034" s="76">
        <v>14</v>
      </c>
    </row>
    <row r="1035" spans="1:19" x14ac:dyDescent="0.25">
      <c r="A1035" s="76" t="s">
        <v>11</v>
      </c>
      <c r="B1035" s="76" t="s">
        <v>45</v>
      </c>
      <c r="C1035" s="76">
        <v>11485</v>
      </c>
      <c r="D1035" s="76" t="s">
        <v>114</v>
      </c>
      <c r="E1035" s="76" t="s">
        <v>16</v>
      </c>
      <c r="F1035" s="76">
        <v>43</v>
      </c>
      <c r="G1035" s="76">
        <v>41</v>
      </c>
      <c r="H1035" s="76">
        <v>0</v>
      </c>
      <c r="I1035" s="76">
        <v>2</v>
      </c>
      <c r="J1035" s="76">
        <v>1</v>
      </c>
      <c r="K1035" s="76">
        <v>2</v>
      </c>
      <c r="L1035" s="76">
        <v>2</v>
      </c>
      <c r="M1035" s="76">
        <v>0</v>
      </c>
      <c r="N1035" s="76">
        <v>1</v>
      </c>
      <c r="O1035" s="76">
        <v>0</v>
      </c>
      <c r="P1035" s="76">
        <v>2</v>
      </c>
      <c r="Q1035" s="76">
        <v>0</v>
      </c>
      <c r="R1035" s="76">
        <v>1</v>
      </c>
      <c r="S1035" s="76">
        <v>11</v>
      </c>
    </row>
    <row r="1036" spans="1:19" x14ac:dyDescent="0.25">
      <c r="A1036" s="76" t="s">
        <v>11</v>
      </c>
      <c r="B1036" s="76" t="s">
        <v>46</v>
      </c>
      <c r="C1036" s="76">
        <v>11489</v>
      </c>
      <c r="D1036" s="76" t="s">
        <v>113</v>
      </c>
      <c r="E1036" s="76" t="s">
        <v>15</v>
      </c>
      <c r="F1036" s="76">
        <v>123</v>
      </c>
      <c r="G1036" s="76">
        <v>115</v>
      </c>
      <c r="H1036" s="76">
        <v>0</v>
      </c>
      <c r="I1036" s="76">
        <v>1</v>
      </c>
      <c r="J1036" s="76">
        <v>1</v>
      </c>
      <c r="K1036" s="76">
        <v>2</v>
      </c>
      <c r="L1036" s="76">
        <v>1</v>
      </c>
      <c r="M1036" s="76">
        <v>0</v>
      </c>
      <c r="N1036" s="76">
        <v>0</v>
      </c>
      <c r="O1036" s="76">
        <v>2</v>
      </c>
      <c r="P1036" s="76">
        <v>2</v>
      </c>
      <c r="Q1036" s="76">
        <v>2</v>
      </c>
      <c r="R1036" s="76">
        <v>2</v>
      </c>
      <c r="S1036" s="76">
        <v>13</v>
      </c>
    </row>
    <row r="1037" spans="1:19" x14ac:dyDescent="0.25">
      <c r="A1037" s="76" t="s">
        <v>11</v>
      </c>
      <c r="B1037" s="76" t="s">
        <v>46</v>
      </c>
      <c r="C1037" s="76">
        <v>11489</v>
      </c>
      <c r="D1037" s="76" t="s">
        <v>113</v>
      </c>
      <c r="E1037" s="76" t="s">
        <v>15</v>
      </c>
      <c r="F1037" s="76">
        <v>123</v>
      </c>
      <c r="G1037" s="76">
        <v>115</v>
      </c>
      <c r="H1037" s="76">
        <v>0</v>
      </c>
      <c r="I1037" s="76">
        <v>2</v>
      </c>
      <c r="J1037" s="76">
        <v>0</v>
      </c>
      <c r="K1037" s="76">
        <v>2</v>
      </c>
      <c r="L1037" s="76">
        <v>1</v>
      </c>
      <c r="M1037" s="76">
        <v>1</v>
      </c>
      <c r="N1037" s="76">
        <v>1</v>
      </c>
      <c r="O1037" s="76">
        <v>2</v>
      </c>
      <c r="P1037" s="76">
        <v>2</v>
      </c>
      <c r="Q1037" s="76">
        <v>1</v>
      </c>
      <c r="R1037" s="76">
        <v>2</v>
      </c>
      <c r="S1037" s="76">
        <v>14</v>
      </c>
    </row>
    <row r="1038" spans="1:19" x14ac:dyDescent="0.25">
      <c r="A1038" s="76" t="s">
        <v>11</v>
      </c>
      <c r="B1038" s="76" t="s">
        <v>46</v>
      </c>
      <c r="C1038" s="76">
        <v>11489</v>
      </c>
      <c r="D1038" s="76" t="s">
        <v>113</v>
      </c>
      <c r="E1038" s="76" t="s">
        <v>15</v>
      </c>
      <c r="F1038" s="76">
        <v>123</v>
      </c>
      <c r="G1038" s="76">
        <v>115</v>
      </c>
      <c r="H1038" s="76">
        <v>0</v>
      </c>
      <c r="I1038" s="76">
        <v>1</v>
      </c>
      <c r="J1038" s="76">
        <v>0</v>
      </c>
      <c r="K1038" s="76">
        <v>2</v>
      </c>
      <c r="L1038" s="76">
        <v>1</v>
      </c>
      <c r="M1038" s="76">
        <v>0</v>
      </c>
      <c r="N1038" s="76">
        <v>0</v>
      </c>
      <c r="O1038" s="76">
        <v>2</v>
      </c>
      <c r="P1038" s="76">
        <v>2</v>
      </c>
      <c r="Q1038" s="76">
        <v>2</v>
      </c>
      <c r="R1038" s="76">
        <v>2</v>
      </c>
      <c r="S1038" s="76">
        <v>12</v>
      </c>
    </row>
    <row r="1039" spans="1:19" x14ac:dyDescent="0.25">
      <c r="A1039" s="76" t="s">
        <v>11</v>
      </c>
      <c r="B1039" s="76" t="s">
        <v>46</v>
      </c>
      <c r="C1039" s="76">
        <v>11489</v>
      </c>
      <c r="D1039" s="76" t="s">
        <v>113</v>
      </c>
      <c r="E1039" s="76" t="s">
        <v>15</v>
      </c>
      <c r="F1039" s="76">
        <v>123</v>
      </c>
      <c r="G1039" s="76">
        <v>115</v>
      </c>
      <c r="H1039" s="76">
        <v>0</v>
      </c>
      <c r="I1039" s="76">
        <v>0</v>
      </c>
      <c r="J1039" s="76">
        <v>1</v>
      </c>
      <c r="K1039" s="76">
        <v>2</v>
      </c>
      <c r="L1039" s="76">
        <v>1</v>
      </c>
      <c r="M1039" s="76">
        <v>1</v>
      </c>
      <c r="N1039" s="76">
        <v>0</v>
      </c>
      <c r="O1039" s="76">
        <v>2</v>
      </c>
      <c r="P1039" s="76">
        <v>2</v>
      </c>
      <c r="Q1039" s="76">
        <v>2</v>
      </c>
      <c r="R1039" s="76">
        <v>2</v>
      </c>
      <c r="S1039" s="76">
        <v>13</v>
      </c>
    </row>
    <row r="1040" spans="1:19" x14ac:dyDescent="0.25">
      <c r="A1040" s="76" t="s">
        <v>11</v>
      </c>
      <c r="B1040" s="76" t="s">
        <v>46</v>
      </c>
      <c r="C1040" s="76">
        <v>11489</v>
      </c>
      <c r="D1040" s="76" t="s">
        <v>113</v>
      </c>
      <c r="E1040" s="76" t="s">
        <v>15</v>
      </c>
      <c r="F1040" s="76">
        <v>123</v>
      </c>
      <c r="G1040" s="76">
        <v>115</v>
      </c>
      <c r="H1040" s="76">
        <v>0</v>
      </c>
      <c r="I1040" s="76">
        <v>0</v>
      </c>
      <c r="J1040" s="76">
        <v>0</v>
      </c>
      <c r="K1040" s="76">
        <v>2</v>
      </c>
      <c r="L1040" s="76">
        <v>0</v>
      </c>
      <c r="M1040" s="76">
        <v>1</v>
      </c>
      <c r="N1040" s="76">
        <v>0</v>
      </c>
      <c r="O1040" s="76">
        <v>1</v>
      </c>
      <c r="P1040" s="76">
        <v>1</v>
      </c>
      <c r="Q1040" s="76">
        <v>1</v>
      </c>
      <c r="R1040" s="76">
        <v>2</v>
      </c>
      <c r="S1040" s="76">
        <v>8</v>
      </c>
    </row>
    <row r="1041" spans="1:19" x14ac:dyDescent="0.25">
      <c r="A1041" s="76" t="s">
        <v>11</v>
      </c>
      <c r="B1041" s="76" t="s">
        <v>46</v>
      </c>
      <c r="C1041" s="76">
        <v>11489</v>
      </c>
      <c r="D1041" s="76" t="s">
        <v>113</v>
      </c>
      <c r="E1041" s="76" t="s">
        <v>15</v>
      </c>
      <c r="F1041" s="76">
        <v>123</v>
      </c>
      <c r="G1041" s="76">
        <v>115</v>
      </c>
      <c r="H1041" s="76">
        <v>0</v>
      </c>
      <c r="I1041" s="76">
        <v>2</v>
      </c>
      <c r="J1041" s="76">
        <v>0</v>
      </c>
      <c r="K1041" s="76">
        <v>2</v>
      </c>
      <c r="L1041" s="76">
        <v>0</v>
      </c>
      <c r="M1041" s="76">
        <v>0</v>
      </c>
      <c r="N1041" s="76">
        <v>0</v>
      </c>
      <c r="O1041" s="76">
        <v>2</v>
      </c>
      <c r="P1041" s="76">
        <v>1</v>
      </c>
      <c r="Q1041" s="76">
        <v>2</v>
      </c>
      <c r="R1041" s="76">
        <v>2</v>
      </c>
      <c r="S1041" s="76">
        <v>11</v>
      </c>
    </row>
    <row r="1042" spans="1:19" x14ac:dyDescent="0.25">
      <c r="A1042" s="76" t="s">
        <v>11</v>
      </c>
      <c r="B1042" s="76" t="s">
        <v>46</v>
      </c>
      <c r="C1042" s="76">
        <v>11489</v>
      </c>
      <c r="D1042" s="76" t="s">
        <v>113</v>
      </c>
      <c r="E1042" s="76" t="s">
        <v>15</v>
      </c>
      <c r="F1042" s="76">
        <v>123</v>
      </c>
      <c r="G1042" s="76">
        <v>115</v>
      </c>
      <c r="H1042" s="76">
        <v>2</v>
      </c>
      <c r="I1042" s="76">
        <v>0</v>
      </c>
      <c r="J1042" s="76">
        <v>1</v>
      </c>
      <c r="K1042" s="76">
        <v>2</v>
      </c>
      <c r="L1042" s="76">
        <v>1</v>
      </c>
      <c r="M1042" s="76">
        <v>1</v>
      </c>
      <c r="N1042" s="76">
        <v>1</v>
      </c>
      <c r="O1042" s="76">
        <v>2</v>
      </c>
      <c r="P1042" s="76">
        <v>2</v>
      </c>
      <c r="Q1042" s="76">
        <v>2</v>
      </c>
      <c r="R1042" s="76">
        <v>2</v>
      </c>
      <c r="S1042" s="76">
        <v>16</v>
      </c>
    </row>
    <row r="1043" spans="1:19" x14ac:dyDescent="0.25">
      <c r="A1043" s="76" t="s">
        <v>11</v>
      </c>
      <c r="B1043" s="76" t="s">
        <v>46</v>
      </c>
      <c r="C1043" s="76">
        <v>11489</v>
      </c>
      <c r="D1043" s="76" t="s">
        <v>113</v>
      </c>
      <c r="E1043" s="76" t="s">
        <v>15</v>
      </c>
      <c r="F1043" s="76">
        <v>123</v>
      </c>
      <c r="G1043" s="76">
        <v>115</v>
      </c>
      <c r="H1043" s="76">
        <v>0</v>
      </c>
      <c r="I1043" s="76">
        <v>0</v>
      </c>
      <c r="J1043" s="76">
        <v>1</v>
      </c>
      <c r="K1043" s="76">
        <v>2</v>
      </c>
      <c r="L1043" s="76">
        <v>0</v>
      </c>
      <c r="M1043" s="76">
        <v>1</v>
      </c>
      <c r="N1043" s="76">
        <v>0</v>
      </c>
      <c r="O1043" s="76">
        <v>2</v>
      </c>
      <c r="P1043" s="76">
        <v>2</v>
      </c>
      <c r="Q1043" s="76">
        <v>1</v>
      </c>
      <c r="R1043" s="76">
        <v>2</v>
      </c>
      <c r="S1043" s="76">
        <v>11</v>
      </c>
    </row>
    <row r="1044" spans="1:19" x14ac:dyDescent="0.25">
      <c r="A1044" s="76" t="s">
        <v>11</v>
      </c>
      <c r="B1044" s="76" t="s">
        <v>46</v>
      </c>
      <c r="C1044" s="76">
        <v>11489</v>
      </c>
      <c r="D1044" s="76" t="s">
        <v>113</v>
      </c>
      <c r="E1044" s="76" t="s">
        <v>15</v>
      </c>
      <c r="F1044" s="76">
        <v>123</v>
      </c>
      <c r="G1044" s="76">
        <v>115</v>
      </c>
      <c r="H1044" s="76">
        <v>1</v>
      </c>
      <c r="I1044" s="76">
        <v>1</v>
      </c>
      <c r="J1044" s="76">
        <v>1</v>
      </c>
      <c r="K1044" s="76">
        <v>2</v>
      </c>
      <c r="L1044" s="76">
        <v>2</v>
      </c>
      <c r="M1044" s="76">
        <v>1</v>
      </c>
      <c r="N1044" s="76">
        <v>1</v>
      </c>
      <c r="O1044" s="76">
        <v>2</v>
      </c>
      <c r="P1044" s="76">
        <v>2</v>
      </c>
      <c r="Q1044" s="76">
        <v>1</v>
      </c>
      <c r="R1044" s="76">
        <v>2</v>
      </c>
      <c r="S1044" s="76">
        <v>16</v>
      </c>
    </row>
    <row r="1045" spans="1:19" x14ac:dyDescent="0.25">
      <c r="A1045" s="76" t="s">
        <v>11</v>
      </c>
      <c r="B1045" s="76" t="s">
        <v>46</v>
      </c>
      <c r="C1045" s="76">
        <v>11489</v>
      </c>
      <c r="D1045" s="76" t="s">
        <v>113</v>
      </c>
      <c r="E1045" s="76" t="s">
        <v>15</v>
      </c>
      <c r="F1045" s="76">
        <v>123</v>
      </c>
      <c r="G1045" s="76">
        <v>115</v>
      </c>
      <c r="H1045" s="76">
        <v>0</v>
      </c>
      <c r="I1045" s="76">
        <v>1</v>
      </c>
      <c r="J1045" s="76">
        <v>1</v>
      </c>
      <c r="K1045" s="76">
        <v>2</v>
      </c>
      <c r="L1045" s="76">
        <v>1</v>
      </c>
      <c r="M1045" s="76">
        <v>0</v>
      </c>
      <c r="N1045" s="76">
        <v>1</v>
      </c>
      <c r="O1045" s="76">
        <v>2</v>
      </c>
      <c r="P1045" s="76">
        <v>2</v>
      </c>
      <c r="Q1045" s="76">
        <v>2</v>
      </c>
      <c r="R1045" s="76">
        <v>2</v>
      </c>
      <c r="S1045" s="76">
        <v>14</v>
      </c>
    </row>
    <row r="1046" spans="1:19" x14ac:dyDescent="0.25">
      <c r="A1046" s="76" t="s">
        <v>11</v>
      </c>
      <c r="B1046" s="76" t="s">
        <v>46</v>
      </c>
      <c r="C1046" s="76">
        <v>11489</v>
      </c>
      <c r="D1046" s="76" t="s">
        <v>113</v>
      </c>
      <c r="E1046" s="76" t="s">
        <v>15</v>
      </c>
      <c r="F1046" s="76">
        <v>123</v>
      </c>
      <c r="G1046" s="76">
        <v>115</v>
      </c>
      <c r="H1046" s="76">
        <v>0</v>
      </c>
      <c r="I1046" s="76">
        <v>1</v>
      </c>
      <c r="J1046" s="76">
        <v>0</v>
      </c>
      <c r="K1046" s="76">
        <v>2</v>
      </c>
      <c r="L1046" s="76">
        <v>2</v>
      </c>
      <c r="M1046" s="76">
        <v>1</v>
      </c>
      <c r="N1046" s="76">
        <v>1</v>
      </c>
      <c r="O1046" s="76">
        <v>2</v>
      </c>
      <c r="P1046" s="76">
        <v>2</v>
      </c>
      <c r="Q1046" s="76">
        <v>2</v>
      </c>
      <c r="R1046" s="76">
        <v>2</v>
      </c>
      <c r="S1046" s="76">
        <v>15</v>
      </c>
    </row>
    <row r="1047" spans="1:19" x14ac:dyDescent="0.25">
      <c r="A1047" s="76" t="s">
        <v>11</v>
      </c>
      <c r="B1047" s="76" t="s">
        <v>46</v>
      </c>
      <c r="C1047" s="76">
        <v>11489</v>
      </c>
      <c r="D1047" s="76" t="s">
        <v>113</v>
      </c>
      <c r="E1047" s="76" t="s">
        <v>15</v>
      </c>
      <c r="F1047" s="76">
        <v>123</v>
      </c>
      <c r="G1047" s="76">
        <v>115</v>
      </c>
      <c r="H1047" s="76">
        <v>2</v>
      </c>
      <c r="I1047" s="76">
        <v>1</v>
      </c>
      <c r="J1047" s="76">
        <v>0</v>
      </c>
      <c r="K1047" s="76">
        <v>2</v>
      </c>
      <c r="L1047" s="76">
        <v>1</v>
      </c>
      <c r="M1047" s="76">
        <v>1</v>
      </c>
      <c r="N1047" s="76">
        <v>1</v>
      </c>
      <c r="O1047" s="76">
        <v>1</v>
      </c>
      <c r="P1047" s="76">
        <v>1</v>
      </c>
      <c r="Q1047" s="76">
        <v>2</v>
      </c>
      <c r="R1047" s="76">
        <v>2</v>
      </c>
      <c r="S1047" s="76">
        <v>14</v>
      </c>
    </row>
    <row r="1048" spans="1:19" x14ac:dyDescent="0.25">
      <c r="A1048" s="76" t="s">
        <v>11</v>
      </c>
      <c r="B1048" s="76" t="s">
        <v>46</v>
      </c>
      <c r="C1048" s="76">
        <v>11489</v>
      </c>
      <c r="D1048" s="76" t="s">
        <v>113</v>
      </c>
      <c r="E1048" s="76" t="s">
        <v>15</v>
      </c>
      <c r="F1048" s="76">
        <v>123</v>
      </c>
      <c r="G1048" s="76">
        <v>115</v>
      </c>
      <c r="H1048" s="76">
        <v>0</v>
      </c>
      <c r="I1048" s="76">
        <v>0</v>
      </c>
      <c r="J1048" s="76">
        <v>1</v>
      </c>
      <c r="K1048" s="76">
        <v>2</v>
      </c>
      <c r="L1048" s="76">
        <v>0</v>
      </c>
      <c r="M1048" s="76">
        <v>0</v>
      </c>
      <c r="N1048" s="76">
        <v>1</v>
      </c>
      <c r="O1048" s="76">
        <v>2</v>
      </c>
      <c r="P1048" s="76">
        <v>2</v>
      </c>
      <c r="Q1048" s="76">
        <v>2</v>
      </c>
      <c r="R1048" s="76">
        <v>2</v>
      </c>
      <c r="S1048" s="76">
        <v>12</v>
      </c>
    </row>
    <row r="1049" spans="1:19" x14ac:dyDescent="0.25">
      <c r="A1049" s="76" t="s">
        <v>11</v>
      </c>
      <c r="B1049" s="76" t="s">
        <v>46</v>
      </c>
      <c r="C1049" s="76">
        <v>11489</v>
      </c>
      <c r="D1049" s="76" t="s">
        <v>113</v>
      </c>
      <c r="E1049" s="76" t="s">
        <v>15</v>
      </c>
      <c r="F1049" s="76">
        <v>123</v>
      </c>
      <c r="G1049" s="76">
        <v>115</v>
      </c>
      <c r="H1049" s="76">
        <v>2</v>
      </c>
      <c r="I1049" s="76">
        <v>2</v>
      </c>
      <c r="J1049" s="76">
        <v>1</v>
      </c>
      <c r="K1049" s="76">
        <v>2</v>
      </c>
      <c r="L1049" s="76">
        <v>0</v>
      </c>
      <c r="M1049" s="76">
        <v>0</v>
      </c>
      <c r="N1049" s="76">
        <v>0</v>
      </c>
      <c r="O1049" s="76">
        <v>2</v>
      </c>
      <c r="P1049" s="76">
        <v>2</v>
      </c>
      <c r="Q1049" s="76">
        <v>2</v>
      </c>
      <c r="R1049" s="76">
        <v>2</v>
      </c>
      <c r="S1049" s="76">
        <v>15</v>
      </c>
    </row>
    <row r="1050" spans="1:19" x14ac:dyDescent="0.25">
      <c r="A1050" s="76" t="s">
        <v>11</v>
      </c>
      <c r="B1050" s="76" t="s">
        <v>46</v>
      </c>
      <c r="C1050" s="76">
        <v>11489</v>
      </c>
      <c r="D1050" s="76" t="s">
        <v>113</v>
      </c>
      <c r="E1050" s="76" t="s">
        <v>15</v>
      </c>
      <c r="F1050" s="76">
        <v>123</v>
      </c>
      <c r="G1050" s="76">
        <v>115</v>
      </c>
      <c r="H1050" s="76">
        <v>0</v>
      </c>
      <c r="I1050" s="76">
        <v>2</v>
      </c>
      <c r="J1050" s="76">
        <v>0</v>
      </c>
      <c r="K1050" s="76">
        <v>2</v>
      </c>
      <c r="L1050" s="76">
        <v>1</v>
      </c>
      <c r="M1050" s="76">
        <v>1</v>
      </c>
      <c r="N1050" s="76">
        <v>1</v>
      </c>
      <c r="O1050" s="76">
        <v>1</v>
      </c>
      <c r="P1050" s="76">
        <v>2</v>
      </c>
      <c r="Q1050" s="76">
        <v>1</v>
      </c>
      <c r="R1050" s="76">
        <v>2</v>
      </c>
      <c r="S1050" s="76">
        <v>13</v>
      </c>
    </row>
    <row r="1051" spans="1:19" x14ac:dyDescent="0.25">
      <c r="A1051" s="76" t="s">
        <v>11</v>
      </c>
      <c r="B1051" s="76" t="s">
        <v>46</v>
      </c>
      <c r="C1051" s="76">
        <v>11489</v>
      </c>
      <c r="D1051" s="76" t="s">
        <v>113</v>
      </c>
      <c r="E1051" s="76" t="s">
        <v>15</v>
      </c>
      <c r="F1051" s="76">
        <v>123</v>
      </c>
      <c r="G1051" s="76">
        <v>115</v>
      </c>
      <c r="H1051" s="76">
        <v>0</v>
      </c>
      <c r="I1051" s="76">
        <v>0</v>
      </c>
      <c r="J1051" s="76">
        <v>0</v>
      </c>
      <c r="K1051" s="76">
        <v>2</v>
      </c>
      <c r="L1051" s="76">
        <v>1</v>
      </c>
      <c r="M1051" s="76">
        <v>0</v>
      </c>
      <c r="N1051" s="76">
        <v>0</v>
      </c>
      <c r="O1051" s="76">
        <v>2</v>
      </c>
      <c r="P1051" s="76">
        <v>2</v>
      </c>
      <c r="Q1051" s="76">
        <v>1</v>
      </c>
      <c r="R1051" s="76">
        <v>2</v>
      </c>
      <c r="S1051" s="76">
        <v>10</v>
      </c>
    </row>
    <row r="1052" spans="1:19" x14ac:dyDescent="0.25">
      <c r="A1052" s="76" t="s">
        <v>11</v>
      </c>
      <c r="B1052" s="76" t="s">
        <v>46</v>
      </c>
      <c r="C1052" s="76">
        <v>11489</v>
      </c>
      <c r="D1052" s="76" t="s">
        <v>113</v>
      </c>
      <c r="E1052" s="76" t="s">
        <v>15</v>
      </c>
      <c r="F1052" s="76">
        <v>123</v>
      </c>
      <c r="G1052" s="76">
        <v>115</v>
      </c>
      <c r="H1052" s="76">
        <v>2</v>
      </c>
      <c r="I1052" s="76">
        <v>0</v>
      </c>
      <c r="J1052" s="76">
        <v>1</v>
      </c>
      <c r="K1052" s="76">
        <v>2</v>
      </c>
      <c r="L1052" s="76">
        <v>1</v>
      </c>
      <c r="M1052" s="76">
        <v>1</v>
      </c>
      <c r="N1052" s="76">
        <v>0</v>
      </c>
      <c r="O1052" s="76">
        <v>0</v>
      </c>
      <c r="P1052" s="76">
        <v>1</v>
      </c>
      <c r="Q1052" s="76">
        <v>2</v>
      </c>
      <c r="R1052" s="76">
        <v>2</v>
      </c>
      <c r="S1052" s="76">
        <v>12</v>
      </c>
    </row>
    <row r="1053" spans="1:19" x14ac:dyDescent="0.25">
      <c r="A1053" s="76" t="s">
        <v>11</v>
      </c>
      <c r="B1053" s="76" t="s">
        <v>46</v>
      </c>
      <c r="C1053" s="76">
        <v>11489</v>
      </c>
      <c r="D1053" s="76" t="s">
        <v>113</v>
      </c>
      <c r="E1053" s="76" t="s">
        <v>15</v>
      </c>
      <c r="F1053" s="76">
        <v>123</v>
      </c>
      <c r="G1053" s="76">
        <v>115</v>
      </c>
      <c r="H1053" s="76">
        <v>2</v>
      </c>
      <c r="I1053" s="76">
        <v>2</v>
      </c>
      <c r="J1053" s="76">
        <v>1</v>
      </c>
      <c r="K1053" s="76">
        <v>1</v>
      </c>
      <c r="L1053" s="76">
        <v>2</v>
      </c>
      <c r="M1053" s="76">
        <v>1</v>
      </c>
      <c r="N1053" s="76">
        <v>0</v>
      </c>
      <c r="O1053" s="76">
        <v>2</v>
      </c>
      <c r="P1053" s="76">
        <v>2</v>
      </c>
      <c r="Q1053" s="76">
        <v>2</v>
      </c>
      <c r="R1053" s="76">
        <v>2</v>
      </c>
      <c r="S1053" s="76">
        <v>17</v>
      </c>
    </row>
    <row r="1054" spans="1:19" x14ac:dyDescent="0.25">
      <c r="A1054" s="76" t="s">
        <v>11</v>
      </c>
      <c r="B1054" s="76" t="s">
        <v>46</v>
      </c>
      <c r="C1054" s="76">
        <v>11489</v>
      </c>
      <c r="D1054" s="76" t="s">
        <v>113</v>
      </c>
      <c r="E1054" s="76" t="s">
        <v>15</v>
      </c>
      <c r="F1054" s="76">
        <v>123</v>
      </c>
      <c r="G1054" s="76">
        <v>115</v>
      </c>
      <c r="H1054" s="76">
        <v>2</v>
      </c>
      <c r="I1054" s="76">
        <v>2</v>
      </c>
      <c r="J1054" s="76">
        <v>1</v>
      </c>
      <c r="K1054" s="76">
        <v>2</v>
      </c>
      <c r="L1054" s="76">
        <v>2</v>
      </c>
      <c r="M1054" s="76">
        <v>1</v>
      </c>
      <c r="N1054" s="76">
        <v>0</v>
      </c>
      <c r="O1054" s="76">
        <v>1</v>
      </c>
      <c r="P1054" s="76">
        <v>2</v>
      </c>
      <c r="Q1054" s="76">
        <v>2</v>
      </c>
      <c r="R1054" s="76">
        <v>2</v>
      </c>
      <c r="S1054" s="76">
        <v>17</v>
      </c>
    </row>
    <row r="1055" spans="1:19" x14ac:dyDescent="0.25">
      <c r="A1055" s="76" t="s">
        <v>11</v>
      </c>
      <c r="B1055" s="76" t="s">
        <v>46</v>
      </c>
      <c r="C1055" s="76">
        <v>11489</v>
      </c>
      <c r="D1055" s="76" t="s">
        <v>113</v>
      </c>
      <c r="E1055" s="76" t="s">
        <v>15</v>
      </c>
      <c r="F1055" s="76">
        <v>123</v>
      </c>
      <c r="G1055" s="76">
        <v>115</v>
      </c>
      <c r="H1055" s="76">
        <v>2</v>
      </c>
      <c r="I1055" s="76">
        <v>0</v>
      </c>
      <c r="J1055" s="76">
        <v>0</v>
      </c>
      <c r="K1055" s="76">
        <v>2</v>
      </c>
      <c r="L1055" s="76">
        <v>1</v>
      </c>
      <c r="M1055" s="76">
        <v>0</v>
      </c>
      <c r="N1055" s="76">
        <v>1</v>
      </c>
      <c r="O1055" s="76">
        <v>1</v>
      </c>
      <c r="P1055" s="76">
        <v>1</v>
      </c>
      <c r="Q1055" s="76">
        <v>1</v>
      </c>
      <c r="R1055" s="76">
        <v>1</v>
      </c>
      <c r="S1055" s="76">
        <v>10</v>
      </c>
    </row>
    <row r="1056" spans="1:19" x14ac:dyDescent="0.25">
      <c r="A1056" s="76" t="s">
        <v>11</v>
      </c>
      <c r="B1056" s="76" t="s">
        <v>46</v>
      </c>
      <c r="C1056" s="76">
        <v>11489</v>
      </c>
      <c r="D1056" s="76" t="s">
        <v>113</v>
      </c>
      <c r="E1056" s="76" t="s">
        <v>15</v>
      </c>
      <c r="F1056" s="76">
        <v>123</v>
      </c>
      <c r="G1056" s="76">
        <v>115</v>
      </c>
      <c r="H1056" s="76">
        <v>0</v>
      </c>
      <c r="I1056" s="76">
        <v>1</v>
      </c>
      <c r="J1056" s="76">
        <v>0</v>
      </c>
      <c r="K1056" s="76">
        <v>2</v>
      </c>
      <c r="L1056" s="76">
        <v>1</v>
      </c>
      <c r="M1056" s="76">
        <v>0</v>
      </c>
      <c r="N1056" s="76">
        <v>0</v>
      </c>
      <c r="O1056" s="76">
        <v>2</v>
      </c>
      <c r="P1056" s="76">
        <v>1</v>
      </c>
      <c r="Q1056" s="76">
        <v>1</v>
      </c>
      <c r="R1056" s="76">
        <v>0</v>
      </c>
      <c r="S1056" s="76">
        <v>8</v>
      </c>
    </row>
    <row r="1057" spans="1:19" x14ac:dyDescent="0.25">
      <c r="A1057" s="76" t="s">
        <v>11</v>
      </c>
      <c r="B1057" s="76" t="s">
        <v>46</v>
      </c>
      <c r="C1057" s="76">
        <v>11489</v>
      </c>
      <c r="D1057" s="76" t="s">
        <v>113</v>
      </c>
      <c r="E1057" s="76" t="s">
        <v>15</v>
      </c>
      <c r="F1057" s="76">
        <v>123</v>
      </c>
      <c r="G1057" s="76">
        <v>115</v>
      </c>
      <c r="H1057" s="76">
        <v>2</v>
      </c>
      <c r="I1057" s="76">
        <v>2</v>
      </c>
      <c r="J1057" s="76">
        <v>1</v>
      </c>
      <c r="K1057" s="76">
        <v>2</v>
      </c>
      <c r="L1057" s="76">
        <v>0</v>
      </c>
      <c r="M1057" s="76">
        <v>0</v>
      </c>
      <c r="N1057" s="76">
        <v>1</v>
      </c>
      <c r="O1057" s="76">
        <v>0</v>
      </c>
      <c r="P1057" s="76">
        <v>2</v>
      </c>
      <c r="Q1057" s="76">
        <v>2</v>
      </c>
      <c r="R1057" s="76">
        <v>2</v>
      </c>
      <c r="S1057" s="76">
        <v>14</v>
      </c>
    </row>
    <row r="1058" spans="1:19" x14ac:dyDescent="0.25">
      <c r="A1058" s="76" t="s">
        <v>11</v>
      </c>
      <c r="B1058" s="76" t="s">
        <v>46</v>
      </c>
      <c r="C1058" s="76">
        <v>11489</v>
      </c>
      <c r="D1058" s="76" t="s">
        <v>113</v>
      </c>
      <c r="E1058" s="76" t="s">
        <v>15</v>
      </c>
      <c r="F1058" s="76">
        <v>123</v>
      </c>
      <c r="G1058" s="76">
        <v>115</v>
      </c>
      <c r="H1058" s="76">
        <v>1</v>
      </c>
      <c r="I1058" s="76">
        <v>2</v>
      </c>
      <c r="J1058" s="76">
        <v>1</v>
      </c>
      <c r="K1058" s="76">
        <v>2</v>
      </c>
      <c r="L1058" s="76">
        <v>1</v>
      </c>
      <c r="M1058" s="76">
        <v>1</v>
      </c>
      <c r="N1058" s="76">
        <v>1</v>
      </c>
      <c r="O1058" s="76">
        <v>2</v>
      </c>
      <c r="P1058" s="76">
        <v>2</v>
      </c>
      <c r="Q1058" s="76">
        <v>2</v>
      </c>
      <c r="R1058" s="76">
        <v>2</v>
      </c>
      <c r="S1058" s="76">
        <v>17</v>
      </c>
    </row>
    <row r="1059" spans="1:19" x14ac:dyDescent="0.25">
      <c r="A1059" s="76" t="s">
        <v>11</v>
      </c>
      <c r="B1059" s="76" t="s">
        <v>46</v>
      </c>
      <c r="C1059" s="76">
        <v>11489</v>
      </c>
      <c r="D1059" s="76" t="s">
        <v>113</v>
      </c>
      <c r="E1059" s="76" t="s">
        <v>15</v>
      </c>
      <c r="F1059" s="76">
        <v>123</v>
      </c>
      <c r="G1059" s="76">
        <v>115</v>
      </c>
      <c r="H1059" s="76">
        <v>2</v>
      </c>
      <c r="I1059" s="76">
        <v>1</v>
      </c>
      <c r="J1059" s="76">
        <v>1</v>
      </c>
      <c r="K1059" s="76">
        <v>2</v>
      </c>
      <c r="L1059" s="76">
        <v>1</v>
      </c>
      <c r="M1059" s="76">
        <v>0</v>
      </c>
      <c r="N1059" s="76">
        <v>0</v>
      </c>
      <c r="O1059" s="76">
        <v>1</v>
      </c>
      <c r="P1059" s="76">
        <v>1</v>
      </c>
      <c r="Q1059" s="76">
        <v>2</v>
      </c>
      <c r="R1059" s="76">
        <v>2</v>
      </c>
      <c r="S1059" s="76">
        <v>13</v>
      </c>
    </row>
    <row r="1060" spans="1:19" x14ac:dyDescent="0.25">
      <c r="A1060" s="76" t="s">
        <v>11</v>
      </c>
      <c r="B1060" s="76" t="s">
        <v>46</v>
      </c>
      <c r="C1060" s="76">
        <v>11489</v>
      </c>
      <c r="D1060" s="76" t="s">
        <v>113</v>
      </c>
      <c r="E1060" s="76" t="s">
        <v>15</v>
      </c>
      <c r="F1060" s="76">
        <v>123</v>
      </c>
      <c r="G1060" s="76">
        <v>115</v>
      </c>
      <c r="H1060" s="76">
        <v>0</v>
      </c>
      <c r="I1060" s="76">
        <v>1</v>
      </c>
      <c r="J1060" s="76">
        <v>0</v>
      </c>
      <c r="K1060" s="76">
        <v>2</v>
      </c>
      <c r="L1060" s="76">
        <v>1</v>
      </c>
      <c r="M1060" s="76">
        <v>1</v>
      </c>
      <c r="N1060" s="76">
        <v>1</v>
      </c>
      <c r="O1060" s="76">
        <v>1</v>
      </c>
      <c r="P1060" s="76">
        <v>1</v>
      </c>
      <c r="Q1060" s="76">
        <v>2</v>
      </c>
      <c r="R1060" s="76">
        <v>2</v>
      </c>
      <c r="S1060" s="76">
        <v>12</v>
      </c>
    </row>
    <row r="1061" spans="1:19" x14ac:dyDescent="0.25">
      <c r="A1061" s="76" t="s">
        <v>11</v>
      </c>
      <c r="B1061" s="76" t="s">
        <v>46</v>
      </c>
      <c r="C1061" s="76">
        <v>11489</v>
      </c>
      <c r="D1061" s="76" t="s">
        <v>113</v>
      </c>
      <c r="E1061" s="76" t="s">
        <v>15</v>
      </c>
      <c r="F1061" s="76">
        <v>123</v>
      </c>
      <c r="G1061" s="76">
        <v>115</v>
      </c>
      <c r="H1061" s="76">
        <v>0</v>
      </c>
      <c r="I1061" s="76">
        <v>1</v>
      </c>
      <c r="J1061" s="76">
        <v>0</v>
      </c>
      <c r="K1061" s="76">
        <v>2</v>
      </c>
      <c r="L1061" s="76">
        <v>1</v>
      </c>
      <c r="M1061" s="76">
        <v>1</v>
      </c>
      <c r="N1061" s="76">
        <v>1</v>
      </c>
      <c r="O1061" s="76">
        <v>2</v>
      </c>
      <c r="P1061" s="76">
        <v>2</v>
      </c>
      <c r="Q1061" s="76">
        <v>2</v>
      </c>
      <c r="R1061" s="76">
        <v>2</v>
      </c>
      <c r="S1061" s="76">
        <v>14</v>
      </c>
    </row>
    <row r="1062" spans="1:19" x14ac:dyDescent="0.25">
      <c r="A1062" s="76" t="s">
        <v>11</v>
      </c>
      <c r="B1062" s="76" t="s">
        <v>46</v>
      </c>
      <c r="C1062" s="76">
        <v>11489</v>
      </c>
      <c r="D1062" s="76" t="s">
        <v>113</v>
      </c>
      <c r="E1062" s="76" t="s">
        <v>15</v>
      </c>
      <c r="F1062" s="76">
        <v>123</v>
      </c>
      <c r="G1062" s="76">
        <v>115</v>
      </c>
      <c r="H1062" s="76">
        <v>0</v>
      </c>
      <c r="I1062" s="76">
        <v>0</v>
      </c>
      <c r="J1062" s="76">
        <v>1</v>
      </c>
      <c r="K1062" s="76">
        <v>2</v>
      </c>
      <c r="L1062" s="76">
        <v>1</v>
      </c>
      <c r="M1062" s="76">
        <v>0</v>
      </c>
      <c r="N1062" s="76">
        <v>0</v>
      </c>
      <c r="O1062" s="76">
        <v>2</v>
      </c>
      <c r="P1062" s="76">
        <v>2</v>
      </c>
      <c r="Q1062" s="76">
        <v>2</v>
      </c>
      <c r="R1062" s="76">
        <v>2</v>
      </c>
      <c r="S1062" s="76">
        <v>12</v>
      </c>
    </row>
    <row r="1063" spans="1:19" x14ac:dyDescent="0.25">
      <c r="A1063" s="76" t="s">
        <v>11</v>
      </c>
      <c r="B1063" s="76" t="s">
        <v>46</v>
      </c>
      <c r="C1063" s="76">
        <v>11489</v>
      </c>
      <c r="D1063" s="76" t="s">
        <v>113</v>
      </c>
      <c r="E1063" s="76" t="s">
        <v>15</v>
      </c>
      <c r="F1063" s="76">
        <v>123</v>
      </c>
      <c r="G1063" s="76">
        <v>115</v>
      </c>
      <c r="H1063" s="76">
        <v>0</v>
      </c>
      <c r="I1063" s="76">
        <v>2</v>
      </c>
      <c r="J1063" s="76">
        <v>1</v>
      </c>
      <c r="K1063" s="76">
        <v>2</v>
      </c>
      <c r="L1063" s="76">
        <v>2</v>
      </c>
      <c r="M1063" s="76">
        <v>0</v>
      </c>
      <c r="N1063" s="76">
        <v>1</v>
      </c>
      <c r="O1063" s="76">
        <v>2</v>
      </c>
      <c r="P1063" s="76">
        <v>2</v>
      </c>
      <c r="Q1063" s="76">
        <v>2</v>
      </c>
      <c r="R1063" s="76">
        <v>2</v>
      </c>
      <c r="S1063" s="76">
        <v>16</v>
      </c>
    </row>
    <row r="1064" spans="1:19" x14ac:dyDescent="0.25">
      <c r="A1064" s="76" t="s">
        <v>11</v>
      </c>
      <c r="B1064" s="76" t="s">
        <v>46</v>
      </c>
      <c r="C1064" s="76">
        <v>11489</v>
      </c>
      <c r="D1064" s="76" t="s">
        <v>113</v>
      </c>
      <c r="E1064" s="76" t="s">
        <v>16</v>
      </c>
      <c r="F1064" s="76">
        <v>123</v>
      </c>
      <c r="G1064" s="76">
        <v>115</v>
      </c>
      <c r="H1064" s="76">
        <v>0</v>
      </c>
      <c r="I1064" s="76">
        <v>1</v>
      </c>
      <c r="J1064" s="76">
        <v>1</v>
      </c>
      <c r="K1064" s="76">
        <v>2</v>
      </c>
      <c r="L1064" s="76">
        <v>0</v>
      </c>
      <c r="M1064" s="76">
        <v>0</v>
      </c>
      <c r="N1064" s="76">
        <v>0</v>
      </c>
      <c r="O1064" s="76">
        <v>2</v>
      </c>
      <c r="P1064" s="76">
        <v>1</v>
      </c>
      <c r="Q1064" s="76">
        <v>2</v>
      </c>
      <c r="R1064" s="76">
        <v>1</v>
      </c>
      <c r="S1064" s="76">
        <v>10</v>
      </c>
    </row>
    <row r="1065" spans="1:19" x14ac:dyDescent="0.25">
      <c r="A1065" s="76" t="s">
        <v>11</v>
      </c>
      <c r="B1065" s="76" t="s">
        <v>46</v>
      </c>
      <c r="C1065" s="76">
        <v>11489</v>
      </c>
      <c r="D1065" s="76" t="s">
        <v>113</v>
      </c>
      <c r="E1065" s="76" t="s">
        <v>16</v>
      </c>
      <c r="F1065" s="76">
        <v>123</v>
      </c>
      <c r="G1065" s="76">
        <v>115</v>
      </c>
      <c r="H1065" s="76">
        <v>0</v>
      </c>
      <c r="I1065" s="76">
        <v>2</v>
      </c>
      <c r="J1065" s="76">
        <v>0</v>
      </c>
      <c r="K1065" s="76">
        <v>2</v>
      </c>
      <c r="L1065" s="76">
        <v>1</v>
      </c>
      <c r="M1065" s="76">
        <v>1</v>
      </c>
      <c r="N1065" s="76">
        <v>0</v>
      </c>
      <c r="O1065" s="76">
        <v>1</v>
      </c>
      <c r="P1065" s="76">
        <v>1</v>
      </c>
      <c r="Q1065" s="76">
        <v>2</v>
      </c>
      <c r="R1065" s="76">
        <v>2</v>
      </c>
      <c r="S1065" s="76">
        <v>12</v>
      </c>
    </row>
    <row r="1066" spans="1:19" x14ac:dyDescent="0.25">
      <c r="A1066" s="76" t="s">
        <v>11</v>
      </c>
      <c r="B1066" s="76" t="s">
        <v>46</v>
      </c>
      <c r="C1066" s="76">
        <v>11489</v>
      </c>
      <c r="D1066" s="76" t="s">
        <v>113</v>
      </c>
      <c r="E1066" s="76" t="s">
        <v>16</v>
      </c>
      <c r="F1066" s="76">
        <v>123</v>
      </c>
      <c r="G1066" s="76">
        <v>115</v>
      </c>
      <c r="H1066" s="76">
        <v>0</v>
      </c>
      <c r="I1066" s="76">
        <v>1</v>
      </c>
      <c r="J1066" s="76">
        <v>0</v>
      </c>
      <c r="K1066" s="76">
        <v>2</v>
      </c>
      <c r="L1066" s="76">
        <v>1</v>
      </c>
      <c r="M1066" s="76">
        <v>0</v>
      </c>
      <c r="N1066" s="76">
        <v>1</v>
      </c>
      <c r="O1066" s="76">
        <v>2</v>
      </c>
      <c r="P1066" s="76">
        <v>1</v>
      </c>
      <c r="Q1066" s="76">
        <v>2</v>
      </c>
      <c r="R1066" s="76">
        <v>2</v>
      </c>
      <c r="S1066" s="76">
        <v>12</v>
      </c>
    </row>
    <row r="1067" spans="1:19" x14ac:dyDescent="0.25">
      <c r="A1067" s="76" t="s">
        <v>11</v>
      </c>
      <c r="B1067" s="76" t="s">
        <v>46</v>
      </c>
      <c r="C1067" s="76">
        <v>11489</v>
      </c>
      <c r="D1067" s="76" t="s">
        <v>113</v>
      </c>
      <c r="E1067" s="76" t="s">
        <v>16</v>
      </c>
      <c r="F1067" s="76">
        <v>123</v>
      </c>
      <c r="G1067" s="76">
        <v>115</v>
      </c>
      <c r="H1067" s="76">
        <v>0</v>
      </c>
      <c r="I1067" s="76">
        <v>2</v>
      </c>
      <c r="J1067" s="76">
        <v>1</v>
      </c>
      <c r="K1067" s="76">
        <v>1</v>
      </c>
      <c r="L1067" s="76">
        <v>2</v>
      </c>
      <c r="M1067" s="76">
        <v>0</v>
      </c>
      <c r="N1067" s="76">
        <v>1</v>
      </c>
      <c r="O1067" s="76">
        <v>2</v>
      </c>
      <c r="P1067" s="76">
        <v>2</v>
      </c>
      <c r="Q1067" s="76">
        <v>2</v>
      </c>
      <c r="R1067" s="76">
        <v>1</v>
      </c>
      <c r="S1067" s="76">
        <v>14</v>
      </c>
    </row>
    <row r="1068" spans="1:19" x14ac:dyDescent="0.25">
      <c r="A1068" s="76" t="s">
        <v>11</v>
      </c>
      <c r="B1068" s="76" t="s">
        <v>46</v>
      </c>
      <c r="C1068" s="76">
        <v>11489</v>
      </c>
      <c r="D1068" s="76" t="s">
        <v>113</v>
      </c>
      <c r="E1068" s="76" t="s">
        <v>16</v>
      </c>
      <c r="F1068" s="76">
        <v>123</v>
      </c>
      <c r="G1068" s="76">
        <v>115</v>
      </c>
      <c r="H1068" s="76">
        <v>0</v>
      </c>
      <c r="I1068" s="76">
        <v>2</v>
      </c>
      <c r="J1068" s="76">
        <v>0</v>
      </c>
      <c r="K1068" s="76">
        <v>2</v>
      </c>
      <c r="L1068" s="76">
        <v>0</v>
      </c>
      <c r="M1068" s="76">
        <v>0</v>
      </c>
      <c r="N1068" s="76">
        <v>0</v>
      </c>
      <c r="O1068" s="76">
        <v>1</v>
      </c>
      <c r="P1068" s="76">
        <v>0</v>
      </c>
      <c r="Q1068" s="76">
        <v>2</v>
      </c>
      <c r="R1068" s="76">
        <v>1</v>
      </c>
      <c r="S1068" s="76">
        <v>8</v>
      </c>
    </row>
    <row r="1069" spans="1:19" x14ac:dyDescent="0.25">
      <c r="A1069" s="76" t="s">
        <v>11</v>
      </c>
      <c r="B1069" s="76" t="s">
        <v>46</v>
      </c>
      <c r="C1069" s="76">
        <v>11489</v>
      </c>
      <c r="D1069" s="76" t="s">
        <v>113</v>
      </c>
      <c r="E1069" s="76" t="s">
        <v>16</v>
      </c>
      <c r="F1069" s="76">
        <v>123</v>
      </c>
      <c r="G1069" s="76">
        <v>115</v>
      </c>
      <c r="H1069" s="76">
        <v>0</v>
      </c>
      <c r="I1069" s="76">
        <v>0</v>
      </c>
      <c r="J1069" s="76">
        <v>0</v>
      </c>
      <c r="K1069" s="76">
        <v>1</v>
      </c>
      <c r="L1069" s="76">
        <v>2</v>
      </c>
      <c r="M1069" s="76">
        <v>0</v>
      </c>
      <c r="N1069" s="76">
        <v>0</v>
      </c>
      <c r="O1069" s="76">
        <v>0</v>
      </c>
      <c r="P1069" s="76">
        <v>0</v>
      </c>
      <c r="Q1069" s="76">
        <v>0</v>
      </c>
      <c r="R1069" s="76">
        <v>1</v>
      </c>
      <c r="S1069" s="76">
        <v>4</v>
      </c>
    </row>
    <row r="1070" spans="1:19" x14ac:dyDescent="0.25">
      <c r="A1070" s="76" t="s">
        <v>11</v>
      </c>
      <c r="B1070" s="76" t="s">
        <v>46</v>
      </c>
      <c r="C1070" s="76">
        <v>11489</v>
      </c>
      <c r="D1070" s="76" t="s">
        <v>113</v>
      </c>
      <c r="E1070" s="76" t="s">
        <v>16</v>
      </c>
      <c r="F1070" s="76">
        <v>123</v>
      </c>
      <c r="G1070" s="76">
        <v>115</v>
      </c>
      <c r="H1070" s="76">
        <v>2</v>
      </c>
      <c r="I1070" s="76">
        <v>2</v>
      </c>
      <c r="J1070" s="76">
        <v>1</v>
      </c>
      <c r="K1070" s="76">
        <v>2</v>
      </c>
      <c r="L1070" s="76">
        <v>2</v>
      </c>
      <c r="M1070" s="76">
        <v>0</v>
      </c>
      <c r="N1070" s="76">
        <v>0</v>
      </c>
      <c r="O1070" s="76">
        <v>2</v>
      </c>
      <c r="P1070" s="76">
        <v>2</v>
      </c>
      <c r="Q1070" s="76">
        <v>2</v>
      </c>
      <c r="R1070" s="76">
        <v>2</v>
      </c>
      <c r="S1070" s="76">
        <v>17</v>
      </c>
    </row>
    <row r="1071" spans="1:19" x14ac:dyDescent="0.25">
      <c r="A1071" s="76" t="s">
        <v>11</v>
      </c>
      <c r="B1071" s="76" t="s">
        <v>46</v>
      </c>
      <c r="C1071" s="76">
        <v>11489</v>
      </c>
      <c r="D1071" s="76" t="s">
        <v>113</v>
      </c>
      <c r="E1071" s="76" t="s">
        <v>16</v>
      </c>
      <c r="F1071" s="76">
        <v>123</v>
      </c>
      <c r="G1071" s="76">
        <v>115</v>
      </c>
      <c r="H1071" s="76">
        <v>2</v>
      </c>
      <c r="I1071" s="76">
        <v>2</v>
      </c>
      <c r="J1071" s="76">
        <v>0</v>
      </c>
      <c r="K1071" s="76">
        <v>2</v>
      </c>
      <c r="L1071" s="76">
        <v>0</v>
      </c>
      <c r="M1071" s="76">
        <v>0</v>
      </c>
      <c r="N1071" s="76">
        <v>0</v>
      </c>
      <c r="O1071" s="76">
        <v>2</v>
      </c>
      <c r="P1071" s="76">
        <v>2</v>
      </c>
      <c r="Q1071" s="76">
        <v>2</v>
      </c>
      <c r="R1071" s="76">
        <v>1</v>
      </c>
      <c r="S1071" s="76">
        <v>13</v>
      </c>
    </row>
    <row r="1072" spans="1:19" x14ac:dyDescent="0.25">
      <c r="A1072" s="76" t="s">
        <v>11</v>
      </c>
      <c r="B1072" s="76" t="s">
        <v>46</v>
      </c>
      <c r="C1072" s="76">
        <v>11489</v>
      </c>
      <c r="D1072" s="76" t="s">
        <v>113</v>
      </c>
      <c r="E1072" s="76" t="s">
        <v>16</v>
      </c>
      <c r="F1072" s="76">
        <v>123</v>
      </c>
      <c r="G1072" s="76">
        <v>115</v>
      </c>
      <c r="H1072" s="76">
        <v>1</v>
      </c>
      <c r="I1072" s="76">
        <v>1</v>
      </c>
      <c r="J1072" s="76">
        <v>0</v>
      </c>
      <c r="K1072" s="76">
        <v>2</v>
      </c>
      <c r="L1072" s="76">
        <v>1</v>
      </c>
      <c r="M1072" s="76">
        <v>1</v>
      </c>
      <c r="N1072" s="76">
        <v>0</v>
      </c>
      <c r="O1072" s="76">
        <v>1</v>
      </c>
      <c r="P1072" s="76">
        <v>1</v>
      </c>
      <c r="Q1072" s="76">
        <v>1</v>
      </c>
      <c r="R1072" s="76">
        <v>1</v>
      </c>
      <c r="S1072" s="76">
        <v>10</v>
      </c>
    </row>
    <row r="1073" spans="1:19" x14ac:dyDescent="0.25">
      <c r="A1073" s="76" t="s">
        <v>11</v>
      </c>
      <c r="B1073" s="76" t="s">
        <v>46</v>
      </c>
      <c r="C1073" s="76">
        <v>11489</v>
      </c>
      <c r="D1073" s="76" t="s">
        <v>113</v>
      </c>
      <c r="E1073" s="76" t="s">
        <v>16</v>
      </c>
      <c r="F1073" s="76">
        <v>123</v>
      </c>
      <c r="G1073" s="76">
        <v>115</v>
      </c>
      <c r="H1073" s="76">
        <v>1</v>
      </c>
      <c r="I1073" s="76">
        <v>1</v>
      </c>
      <c r="J1073" s="76">
        <v>0</v>
      </c>
      <c r="K1073" s="76">
        <v>2</v>
      </c>
      <c r="L1073" s="76">
        <v>1</v>
      </c>
      <c r="M1073" s="76">
        <v>0</v>
      </c>
      <c r="N1073" s="76">
        <v>1</v>
      </c>
      <c r="O1073" s="76">
        <v>1</v>
      </c>
      <c r="P1073" s="76">
        <v>1</v>
      </c>
      <c r="Q1073" s="76">
        <v>1</v>
      </c>
      <c r="R1073" s="76">
        <v>1</v>
      </c>
      <c r="S1073" s="76">
        <v>10</v>
      </c>
    </row>
    <row r="1074" spans="1:19" x14ac:dyDescent="0.25">
      <c r="A1074" s="76" t="s">
        <v>11</v>
      </c>
      <c r="B1074" s="76" t="s">
        <v>46</v>
      </c>
      <c r="C1074" s="76">
        <v>11489</v>
      </c>
      <c r="D1074" s="76" t="s">
        <v>113</v>
      </c>
      <c r="E1074" s="76" t="s">
        <v>16</v>
      </c>
      <c r="F1074" s="76">
        <v>123</v>
      </c>
      <c r="G1074" s="76">
        <v>115</v>
      </c>
      <c r="H1074" s="76">
        <v>0</v>
      </c>
      <c r="I1074" s="76">
        <v>1</v>
      </c>
      <c r="J1074" s="76">
        <v>0</v>
      </c>
      <c r="K1074" s="76">
        <v>2</v>
      </c>
      <c r="L1074" s="76">
        <v>1</v>
      </c>
      <c r="M1074" s="76">
        <v>0</v>
      </c>
      <c r="N1074" s="76">
        <v>0</v>
      </c>
      <c r="O1074" s="76">
        <v>1</v>
      </c>
      <c r="P1074" s="76">
        <v>1</v>
      </c>
      <c r="Q1074" s="76">
        <v>1</v>
      </c>
      <c r="R1074" s="76">
        <v>1</v>
      </c>
      <c r="S1074" s="76">
        <v>8</v>
      </c>
    </row>
    <row r="1075" spans="1:19" x14ac:dyDescent="0.25">
      <c r="A1075" s="76" t="s">
        <v>11</v>
      </c>
      <c r="B1075" s="76" t="s">
        <v>46</v>
      </c>
      <c r="C1075" s="76">
        <v>11489</v>
      </c>
      <c r="D1075" s="76" t="s">
        <v>113</v>
      </c>
      <c r="E1075" s="76" t="s">
        <v>16</v>
      </c>
      <c r="F1075" s="76">
        <v>123</v>
      </c>
      <c r="G1075" s="76">
        <v>115</v>
      </c>
      <c r="H1075" s="76">
        <v>0</v>
      </c>
      <c r="I1075" s="76">
        <v>1</v>
      </c>
      <c r="J1075" s="76">
        <v>0</v>
      </c>
      <c r="K1075" s="76">
        <v>1</v>
      </c>
      <c r="L1075" s="76">
        <v>1</v>
      </c>
      <c r="M1075" s="76">
        <v>0</v>
      </c>
      <c r="N1075" s="76">
        <v>0</v>
      </c>
      <c r="O1075" s="76">
        <v>1</v>
      </c>
      <c r="P1075" s="76">
        <v>0</v>
      </c>
      <c r="Q1075" s="76">
        <v>2</v>
      </c>
      <c r="R1075" s="76">
        <v>1</v>
      </c>
      <c r="S1075" s="76">
        <v>7</v>
      </c>
    </row>
    <row r="1076" spans="1:19" x14ac:dyDescent="0.25">
      <c r="A1076" s="76" t="s">
        <v>11</v>
      </c>
      <c r="B1076" s="76" t="s">
        <v>46</v>
      </c>
      <c r="C1076" s="76">
        <v>11489</v>
      </c>
      <c r="D1076" s="76" t="s">
        <v>113</v>
      </c>
      <c r="E1076" s="76" t="s">
        <v>16</v>
      </c>
      <c r="F1076" s="76">
        <v>123</v>
      </c>
      <c r="G1076" s="76">
        <v>115</v>
      </c>
      <c r="H1076" s="76">
        <v>2</v>
      </c>
      <c r="I1076" s="76">
        <v>1</v>
      </c>
      <c r="J1076" s="76">
        <v>0</v>
      </c>
      <c r="K1076" s="76">
        <v>1</v>
      </c>
      <c r="L1076" s="76">
        <v>1</v>
      </c>
      <c r="M1076" s="76">
        <v>0</v>
      </c>
      <c r="N1076" s="76">
        <v>0</v>
      </c>
      <c r="O1076" s="76">
        <v>2</v>
      </c>
      <c r="P1076" s="76">
        <v>1</v>
      </c>
      <c r="Q1076" s="76">
        <v>2</v>
      </c>
      <c r="R1076" s="76">
        <v>1</v>
      </c>
      <c r="S1076" s="76">
        <v>11</v>
      </c>
    </row>
    <row r="1077" spans="1:19" x14ac:dyDescent="0.25">
      <c r="A1077" s="76" t="s">
        <v>11</v>
      </c>
      <c r="B1077" s="76" t="s">
        <v>46</v>
      </c>
      <c r="C1077" s="76">
        <v>11489</v>
      </c>
      <c r="D1077" s="76" t="s">
        <v>113</v>
      </c>
      <c r="E1077" s="76" t="s">
        <v>16</v>
      </c>
      <c r="F1077" s="76">
        <v>123</v>
      </c>
      <c r="G1077" s="76">
        <v>115</v>
      </c>
      <c r="H1077" s="76">
        <v>0</v>
      </c>
      <c r="I1077" s="76">
        <v>2</v>
      </c>
      <c r="J1077" s="76">
        <v>1</v>
      </c>
      <c r="K1077" s="76">
        <v>2</v>
      </c>
      <c r="L1077" s="76">
        <v>2</v>
      </c>
      <c r="M1077" s="76">
        <v>0</v>
      </c>
      <c r="N1077" s="76">
        <v>1</v>
      </c>
      <c r="O1077" s="76">
        <v>1</v>
      </c>
      <c r="P1077" s="76">
        <v>0</v>
      </c>
      <c r="Q1077" s="76">
        <v>1</v>
      </c>
      <c r="R1077" s="76">
        <v>2</v>
      </c>
      <c r="S1077" s="76">
        <v>12</v>
      </c>
    </row>
    <row r="1078" spans="1:19" x14ac:dyDescent="0.25">
      <c r="A1078" s="76" t="s">
        <v>11</v>
      </c>
      <c r="B1078" s="76" t="s">
        <v>46</v>
      </c>
      <c r="C1078" s="76">
        <v>11489</v>
      </c>
      <c r="D1078" s="76" t="s">
        <v>113</v>
      </c>
      <c r="E1078" s="76" t="s">
        <v>16</v>
      </c>
      <c r="F1078" s="76">
        <v>123</v>
      </c>
      <c r="G1078" s="76">
        <v>115</v>
      </c>
      <c r="H1078" s="76">
        <v>1</v>
      </c>
      <c r="I1078" s="76">
        <v>2</v>
      </c>
      <c r="J1078" s="76">
        <v>0</v>
      </c>
      <c r="K1078" s="76">
        <v>1</v>
      </c>
      <c r="L1078" s="76">
        <v>2</v>
      </c>
      <c r="M1078" s="76">
        <v>0</v>
      </c>
      <c r="N1078" s="76">
        <v>0</v>
      </c>
      <c r="O1078" s="76">
        <v>2</v>
      </c>
      <c r="P1078" s="76">
        <v>2</v>
      </c>
      <c r="Q1078" s="76">
        <v>2</v>
      </c>
      <c r="R1078" s="76">
        <v>1</v>
      </c>
      <c r="S1078" s="76">
        <v>13</v>
      </c>
    </row>
    <row r="1079" spans="1:19" x14ac:dyDescent="0.25">
      <c r="A1079" s="76" t="s">
        <v>11</v>
      </c>
      <c r="B1079" s="76" t="s">
        <v>46</v>
      </c>
      <c r="C1079" s="76">
        <v>11489</v>
      </c>
      <c r="D1079" s="76" t="s">
        <v>113</v>
      </c>
      <c r="E1079" s="76" t="s">
        <v>16</v>
      </c>
      <c r="F1079" s="76">
        <v>123</v>
      </c>
      <c r="G1079" s="76">
        <v>115</v>
      </c>
      <c r="H1079" s="76">
        <v>0</v>
      </c>
      <c r="I1079" s="76">
        <v>1</v>
      </c>
      <c r="J1079" s="76">
        <v>0</v>
      </c>
      <c r="K1079" s="76">
        <v>2</v>
      </c>
      <c r="L1079" s="76">
        <v>1</v>
      </c>
      <c r="M1079" s="76">
        <v>0</v>
      </c>
      <c r="N1079" s="76">
        <v>0</v>
      </c>
      <c r="O1079" s="76">
        <v>1</v>
      </c>
      <c r="P1079" s="76">
        <v>1</v>
      </c>
      <c r="Q1079" s="76">
        <v>1</v>
      </c>
      <c r="R1079" s="76">
        <v>1</v>
      </c>
      <c r="S1079" s="76">
        <v>8</v>
      </c>
    </row>
    <row r="1080" spans="1:19" x14ac:dyDescent="0.25">
      <c r="A1080" s="76" t="s">
        <v>11</v>
      </c>
      <c r="B1080" s="76" t="s">
        <v>46</v>
      </c>
      <c r="C1080" s="76">
        <v>11489</v>
      </c>
      <c r="D1080" s="76" t="s">
        <v>113</v>
      </c>
      <c r="E1080" s="76" t="s">
        <v>16</v>
      </c>
      <c r="F1080" s="76">
        <v>123</v>
      </c>
      <c r="G1080" s="76">
        <v>115</v>
      </c>
      <c r="H1080" s="76">
        <v>2</v>
      </c>
      <c r="I1080" s="76">
        <v>0</v>
      </c>
      <c r="J1080" s="76">
        <v>0</v>
      </c>
      <c r="K1080" s="76">
        <v>2</v>
      </c>
      <c r="L1080" s="76">
        <v>2</v>
      </c>
      <c r="M1080" s="76">
        <v>1</v>
      </c>
      <c r="N1080" s="76">
        <v>0</v>
      </c>
      <c r="O1080" s="76">
        <v>2</v>
      </c>
      <c r="P1080" s="76">
        <v>0</v>
      </c>
      <c r="Q1080" s="76">
        <v>1</v>
      </c>
      <c r="R1080" s="76">
        <v>1</v>
      </c>
      <c r="S1080" s="76">
        <v>11</v>
      </c>
    </row>
    <row r="1081" spans="1:19" x14ac:dyDescent="0.25">
      <c r="A1081" s="76" t="s">
        <v>11</v>
      </c>
      <c r="B1081" s="76" t="s">
        <v>46</v>
      </c>
      <c r="C1081" s="76">
        <v>11489</v>
      </c>
      <c r="D1081" s="76" t="s">
        <v>113</v>
      </c>
      <c r="E1081" s="76" t="s">
        <v>16</v>
      </c>
      <c r="F1081" s="76">
        <v>123</v>
      </c>
      <c r="G1081" s="76">
        <v>115</v>
      </c>
      <c r="H1081" s="76">
        <v>0</v>
      </c>
      <c r="I1081" s="76">
        <v>2</v>
      </c>
      <c r="J1081" s="76">
        <v>0</v>
      </c>
      <c r="K1081" s="76">
        <v>2</v>
      </c>
      <c r="L1081" s="76">
        <v>0</v>
      </c>
      <c r="M1081" s="76">
        <v>1</v>
      </c>
      <c r="N1081" s="76">
        <v>0</v>
      </c>
      <c r="O1081" s="76">
        <v>1</v>
      </c>
      <c r="P1081" s="76">
        <v>1</v>
      </c>
      <c r="Q1081" s="76">
        <v>1</v>
      </c>
      <c r="R1081" s="76">
        <v>1</v>
      </c>
      <c r="S1081" s="76">
        <v>9</v>
      </c>
    </row>
    <row r="1082" spans="1:19" x14ac:dyDescent="0.25">
      <c r="A1082" s="76" t="s">
        <v>11</v>
      </c>
      <c r="B1082" s="76" t="s">
        <v>46</v>
      </c>
      <c r="C1082" s="76">
        <v>11489</v>
      </c>
      <c r="D1082" s="76" t="s">
        <v>113</v>
      </c>
      <c r="E1082" s="76" t="s">
        <v>16</v>
      </c>
      <c r="F1082" s="76">
        <v>123</v>
      </c>
      <c r="G1082" s="76">
        <v>115</v>
      </c>
      <c r="H1082" s="76">
        <v>1</v>
      </c>
      <c r="I1082" s="76">
        <v>2</v>
      </c>
      <c r="J1082" s="76">
        <v>0</v>
      </c>
      <c r="K1082" s="76">
        <v>2</v>
      </c>
      <c r="L1082" s="76">
        <v>1</v>
      </c>
      <c r="M1082" s="76">
        <v>0</v>
      </c>
      <c r="N1082" s="76">
        <v>0</v>
      </c>
      <c r="O1082" s="76">
        <v>2</v>
      </c>
      <c r="P1082" s="76">
        <v>2</v>
      </c>
      <c r="Q1082" s="76">
        <v>0</v>
      </c>
      <c r="R1082" s="76">
        <v>1</v>
      </c>
      <c r="S1082" s="76">
        <v>11</v>
      </c>
    </row>
    <row r="1083" spans="1:19" x14ac:dyDescent="0.25">
      <c r="A1083" s="76" t="s">
        <v>11</v>
      </c>
      <c r="B1083" s="76" t="s">
        <v>46</v>
      </c>
      <c r="C1083" s="76">
        <v>11489</v>
      </c>
      <c r="D1083" s="76" t="s">
        <v>113</v>
      </c>
      <c r="E1083" s="76" t="s">
        <v>16</v>
      </c>
      <c r="F1083" s="76">
        <v>123</v>
      </c>
      <c r="G1083" s="76">
        <v>115</v>
      </c>
      <c r="H1083" s="76">
        <v>1</v>
      </c>
      <c r="I1083" s="76">
        <v>1</v>
      </c>
      <c r="J1083" s="76">
        <v>0</v>
      </c>
      <c r="K1083" s="76">
        <v>2</v>
      </c>
      <c r="L1083" s="76">
        <v>1</v>
      </c>
      <c r="M1083" s="76">
        <v>0</v>
      </c>
      <c r="N1083" s="76">
        <v>1</v>
      </c>
      <c r="O1083" s="76">
        <v>2</v>
      </c>
      <c r="P1083" s="76">
        <v>2</v>
      </c>
      <c r="Q1083" s="76">
        <v>2</v>
      </c>
      <c r="R1083" s="76">
        <v>2</v>
      </c>
      <c r="S1083" s="76">
        <v>14</v>
      </c>
    </row>
    <row r="1084" spans="1:19" x14ac:dyDescent="0.25">
      <c r="A1084" s="76" t="s">
        <v>11</v>
      </c>
      <c r="B1084" s="76" t="s">
        <v>46</v>
      </c>
      <c r="C1084" s="76">
        <v>11489</v>
      </c>
      <c r="D1084" s="76" t="s">
        <v>113</v>
      </c>
      <c r="E1084" s="76" t="s">
        <v>16</v>
      </c>
      <c r="F1084" s="76">
        <v>123</v>
      </c>
      <c r="G1084" s="76">
        <v>115</v>
      </c>
      <c r="H1084" s="76">
        <v>0</v>
      </c>
      <c r="I1084" s="76">
        <v>2</v>
      </c>
      <c r="J1084" s="76">
        <v>0</v>
      </c>
      <c r="K1084" s="76">
        <v>2</v>
      </c>
      <c r="L1084" s="76">
        <v>2</v>
      </c>
      <c r="M1084" s="76">
        <v>0</v>
      </c>
      <c r="N1084" s="76">
        <v>1</v>
      </c>
      <c r="O1084" s="76">
        <v>2</v>
      </c>
      <c r="P1084" s="76">
        <v>2</v>
      </c>
      <c r="Q1084" s="76">
        <v>2</v>
      </c>
      <c r="R1084" s="76">
        <v>1</v>
      </c>
      <c r="S1084" s="76">
        <v>14</v>
      </c>
    </row>
    <row r="1085" spans="1:19" x14ac:dyDescent="0.25">
      <c r="A1085" s="76" t="s">
        <v>11</v>
      </c>
      <c r="B1085" s="76" t="s">
        <v>46</v>
      </c>
      <c r="C1085" s="76">
        <v>11489</v>
      </c>
      <c r="D1085" s="76" t="s">
        <v>113</v>
      </c>
      <c r="E1085" s="76" t="s">
        <v>16</v>
      </c>
      <c r="F1085" s="76">
        <v>123</v>
      </c>
      <c r="G1085" s="76">
        <v>115</v>
      </c>
      <c r="H1085" s="76">
        <v>0</v>
      </c>
      <c r="I1085" s="76">
        <v>1</v>
      </c>
      <c r="J1085" s="76">
        <v>1</v>
      </c>
      <c r="K1085" s="76">
        <v>2</v>
      </c>
      <c r="L1085" s="76">
        <v>2</v>
      </c>
      <c r="M1085" s="76">
        <v>1</v>
      </c>
      <c r="N1085" s="76">
        <v>0</v>
      </c>
      <c r="O1085" s="76">
        <v>1</v>
      </c>
      <c r="P1085" s="76">
        <v>2</v>
      </c>
      <c r="Q1085" s="76">
        <v>2</v>
      </c>
      <c r="R1085" s="76">
        <v>1</v>
      </c>
      <c r="S1085" s="76">
        <v>13</v>
      </c>
    </row>
    <row r="1086" spans="1:19" x14ac:dyDescent="0.25">
      <c r="A1086" s="76" t="s">
        <v>11</v>
      </c>
      <c r="B1086" s="76" t="s">
        <v>46</v>
      </c>
      <c r="C1086" s="76">
        <v>11489</v>
      </c>
      <c r="D1086" s="76" t="s">
        <v>113</v>
      </c>
      <c r="E1086" s="76" t="s">
        <v>16</v>
      </c>
      <c r="F1086" s="76">
        <v>123</v>
      </c>
      <c r="G1086" s="76">
        <v>115</v>
      </c>
      <c r="H1086" s="76">
        <v>0</v>
      </c>
      <c r="I1086" s="76">
        <v>2</v>
      </c>
      <c r="J1086" s="76">
        <v>0</v>
      </c>
      <c r="K1086" s="76">
        <v>2</v>
      </c>
      <c r="L1086" s="76">
        <v>1</v>
      </c>
      <c r="M1086" s="76">
        <v>0</v>
      </c>
      <c r="N1086" s="76">
        <v>0</v>
      </c>
      <c r="O1086" s="76">
        <v>2</v>
      </c>
      <c r="P1086" s="76">
        <v>2</v>
      </c>
      <c r="Q1086" s="76">
        <v>1</v>
      </c>
      <c r="R1086" s="76">
        <v>1</v>
      </c>
      <c r="S1086" s="76">
        <v>11</v>
      </c>
    </row>
    <row r="1087" spans="1:19" x14ac:dyDescent="0.25">
      <c r="A1087" s="76" t="s">
        <v>11</v>
      </c>
      <c r="B1087" s="76" t="s">
        <v>46</v>
      </c>
      <c r="C1087" s="76">
        <v>11489</v>
      </c>
      <c r="D1087" s="76" t="s">
        <v>113</v>
      </c>
      <c r="E1087" s="76" t="s">
        <v>16</v>
      </c>
      <c r="F1087" s="76">
        <v>123</v>
      </c>
      <c r="G1087" s="76">
        <v>115</v>
      </c>
      <c r="H1087" s="76">
        <v>0</v>
      </c>
      <c r="I1087" s="76">
        <v>2</v>
      </c>
      <c r="J1087" s="76">
        <v>0</v>
      </c>
      <c r="K1087" s="76">
        <v>2</v>
      </c>
      <c r="L1087" s="76">
        <v>1</v>
      </c>
      <c r="M1087" s="76">
        <v>1</v>
      </c>
      <c r="N1087" s="76">
        <v>1</v>
      </c>
      <c r="O1087" s="76">
        <v>2</v>
      </c>
      <c r="P1087" s="76">
        <v>2</v>
      </c>
      <c r="Q1087" s="76">
        <v>2</v>
      </c>
      <c r="R1087" s="76">
        <v>1</v>
      </c>
      <c r="S1087" s="76">
        <v>14</v>
      </c>
    </row>
    <row r="1088" spans="1:19" x14ac:dyDescent="0.25">
      <c r="A1088" s="76" t="s">
        <v>11</v>
      </c>
      <c r="B1088" s="76" t="s">
        <v>46</v>
      </c>
      <c r="C1088" s="76">
        <v>11489</v>
      </c>
      <c r="D1088" s="76" t="s">
        <v>113</v>
      </c>
      <c r="E1088" s="76" t="s">
        <v>16</v>
      </c>
      <c r="F1088" s="76">
        <v>123</v>
      </c>
      <c r="G1088" s="76">
        <v>115</v>
      </c>
      <c r="H1088" s="76">
        <v>1</v>
      </c>
      <c r="I1088" s="76">
        <v>2</v>
      </c>
      <c r="J1088" s="76">
        <v>1</v>
      </c>
      <c r="K1088" s="76">
        <v>2</v>
      </c>
      <c r="L1088" s="76">
        <v>2</v>
      </c>
      <c r="M1088" s="76">
        <v>1</v>
      </c>
      <c r="N1088" s="76">
        <v>1</v>
      </c>
      <c r="O1088" s="76">
        <v>2</v>
      </c>
      <c r="P1088" s="76">
        <v>2</v>
      </c>
      <c r="Q1088" s="76">
        <v>1</v>
      </c>
      <c r="R1088" s="76">
        <v>2</v>
      </c>
      <c r="S1088" s="76">
        <v>17</v>
      </c>
    </row>
    <row r="1089" spans="1:19" x14ac:dyDescent="0.25">
      <c r="A1089" s="76" t="s">
        <v>11</v>
      </c>
      <c r="B1089" s="76" t="s">
        <v>46</v>
      </c>
      <c r="C1089" s="76">
        <v>11489</v>
      </c>
      <c r="D1089" s="76" t="s">
        <v>113</v>
      </c>
      <c r="E1089" s="76" t="s">
        <v>16</v>
      </c>
      <c r="F1089" s="76">
        <v>123</v>
      </c>
      <c r="G1089" s="76">
        <v>115</v>
      </c>
      <c r="H1089" s="76">
        <v>1</v>
      </c>
      <c r="I1089" s="76">
        <v>1</v>
      </c>
      <c r="J1089" s="76">
        <v>0</v>
      </c>
      <c r="K1089" s="76">
        <v>2</v>
      </c>
      <c r="L1089" s="76">
        <v>1</v>
      </c>
      <c r="M1089" s="76">
        <v>0</v>
      </c>
      <c r="N1089" s="76">
        <v>1</v>
      </c>
      <c r="O1089" s="76">
        <v>2</v>
      </c>
      <c r="P1089" s="76">
        <v>1</v>
      </c>
      <c r="Q1089" s="76">
        <v>2</v>
      </c>
      <c r="R1089" s="76">
        <v>1</v>
      </c>
      <c r="S1089" s="76">
        <v>12</v>
      </c>
    </row>
    <row r="1090" spans="1:19" x14ac:dyDescent="0.25">
      <c r="A1090" s="76" t="s">
        <v>11</v>
      </c>
      <c r="B1090" s="76" t="s">
        <v>46</v>
      </c>
      <c r="C1090" s="76">
        <v>11489</v>
      </c>
      <c r="D1090" s="76" t="s">
        <v>113</v>
      </c>
      <c r="E1090" s="76" t="s">
        <v>16</v>
      </c>
      <c r="F1090" s="76">
        <v>123</v>
      </c>
      <c r="G1090" s="76">
        <v>115</v>
      </c>
      <c r="H1090" s="76">
        <v>0</v>
      </c>
      <c r="I1090" s="76">
        <v>2</v>
      </c>
      <c r="J1090" s="76">
        <v>0</v>
      </c>
      <c r="K1090" s="76">
        <v>2</v>
      </c>
      <c r="L1090" s="76">
        <v>1</v>
      </c>
      <c r="M1090" s="76">
        <v>1</v>
      </c>
      <c r="N1090" s="76">
        <v>0</v>
      </c>
      <c r="O1090" s="76">
        <v>2</v>
      </c>
      <c r="P1090" s="76">
        <v>1</v>
      </c>
      <c r="Q1090" s="76">
        <v>2</v>
      </c>
      <c r="R1090" s="76">
        <v>1</v>
      </c>
      <c r="S1090" s="76">
        <v>12</v>
      </c>
    </row>
    <row r="1091" spans="1:19" x14ac:dyDescent="0.25">
      <c r="A1091" s="76" t="s">
        <v>11</v>
      </c>
      <c r="B1091" s="76" t="s">
        <v>46</v>
      </c>
      <c r="C1091" s="76">
        <v>11489</v>
      </c>
      <c r="D1091" s="76" t="s">
        <v>113</v>
      </c>
      <c r="E1091" s="76" t="s">
        <v>16</v>
      </c>
      <c r="F1091" s="76">
        <v>123</v>
      </c>
      <c r="G1091" s="76">
        <v>115</v>
      </c>
      <c r="H1091" s="76">
        <v>0</v>
      </c>
      <c r="I1091" s="76">
        <v>2</v>
      </c>
      <c r="J1091" s="76">
        <v>0</v>
      </c>
      <c r="K1091" s="76">
        <v>2</v>
      </c>
      <c r="L1091" s="76">
        <v>1</v>
      </c>
      <c r="M1091" s="76">
        <v>0</v>
      </c>
      <c r="N1091" s="76">
        <v>0</v>
      </c>
      <c r="O1091" s="76">
        <v>2</v>
      </c>
      <c r="P1091" s="76">
        <v>2</v>
      </c>
      <c r="Q1091" s="76">
        <v>1</v>
      </c>
      <c r="R1091" s="76">
        <v>2</v>
      </c>
      <c r="S1091" s="76">
        <v>12</v>
      </c>
    </row>
    <row r="1092" spans="1:19" x14ac:dyDescent="0.25">
      <c r="A1092" s="76" t="s">
        <v>11</v>
      </c>
      <c r="B1092" s="76" t="s">
        <v>46</v>
      </c>
      <c r="C1092" s="76">
        <v>11489</v>
      </c>
      <c r="D1092" s="76" t="s">
        <v>113</v>
      </c>
      <c r="E1092" s="76" t="s">
        <v>16</v>
      </c>
      <c r="F1092" s="76">
        <v>123</v>
      </c>
      <c r="G1092" s="76">
        <v>115</v>
      </c>
      <c r="H1092" s="76">
        <v>2</v>
      </c>
      <c r="I1092" s="76">
        <v>2</v>
      </c>
      <c r="J1092" s="76">
        <v>1</v>
      </c>
      <c r="K1092" s="76">
        <v>2</v>
      </c>
      <c r="L1092" s="76">
        <v>1</v>
      </c>
      <c r="M1092" s="76">
        <v>1</v>
      </c>
      <c r="N1092" s="76">
        <v>0</v>
      </c>
      <c r="O1092" s="76">
        <v>2</v>
      </c>
      <c r="P1092" s="76">
        <v>2</v>
      </c>
      <c r="Q1092" s="76">
        <v>2</v>
      </c>
      <c r="R1092" s="76">
        <v>1</v>
      </c>
      <c r="S1092" s="76">
        <v>16</v>
      </c>
    </row>
    <row r="1093" spans="1:19" x14ac:dyDescent="0.25">
      <c r="A1093" s="76" t="s">
        <v>11</v>
      </c>
      <c r="B1093" s="76" t="s">
        <v>46</v>
      </c>
      <c r="C1093" s="76">
        <v>11489</v>
      </c>
      <c r="D1093" s="76" t="s">
        <v>113</v>
      </c>
      <c r="E1093" s="76" t="s">
        <v>16</v>
      </c>
      <c r="F1093" s="76">
        <v>123</v>
      </c>
      <c r="G1093" s="76">
        <v>115</v>
      </c>
      <c r="H1093" s="76">
        <v>1</v>
      </c>
      <c r="I1093" s="76">
        <v>2</v>
      </c>
      <c r="J1093" s="76">
        <v>0</v>
      </c>
      <c r="K1093" s="76">
        <v>2</v>
      </c>
      <c r="L1093" s="76">
        <v>2</v>
      </c>
      <c r="M1093" s="76">
        <v>1</v>
      </c>
      <c r="N1093" s="76">
        <v>0</v>
      </c>
      <c r="O1093" s="76">
        <v>2</v>
      </c>
      <c r="P1093" s="76">
        <v>1</v>
      </c>
      <c r="Q1093" s="76">
        <v>1</v>
      </c>
      <c r="R1093" s="76">
        <v>2</v>
      </c>
      <c r="S1093" s="76">
        <v>14</v>
      </c>
    </row>
    <row r="1094" spans="1:19" x14ac:dyDescent="0.25">
      <c r="A1094" s="76" t="s">
        <v>11</v>
      </c>
      <c r="B1094" s="76" t="s">
        <v>46</v>
      </c>
      <c r="C1094" s="76">
        <v>11489</v>
      </c>
      <c r="D1094" s="76" t="s">
        <v>113</v>
      </c>
      <c r="E1094" s="76" t="s">
        <v>16</v>
      </c>
      <c r="F1094" s="76">
        <v>123</v>
      </c>
      <c r="G1094" s="76">
        <v>115</v>
      </c>
      <c r="H1094" s="76">
        <v>2</v>
      </c>
      <c r="I1094" s="76">
        <v>2</v>
      </c>
      <c r="J1094" s="76">
        <v>0</v>
      </c>
      <c r="K1094" s="76">
        <v>2</v>
      </c>
      <c r="L1094" s="76">
        <v>1</v>
      </c>
      <c r="M1094" s="76">
        <v>1</v>
      </c>
      <c r="N1094" s="76">
        <v>1</v>
      </c>
      <c r="O1094" s="76">
        <v>2</v>
      </c>
      <c r="P1094" s="76">
        <v>2</v>
      </c>
      <c r="Q1094" s="76">
        <v>1</v>
      </c>
      <c r="R1094" s="76">
        <v>1</v>
      </c>
      <c r="S1094" s="76">
        <v>15</v>
      </c>
    </row>
    <row r="1095" spans="1:19" x14ac:dyDescent="0.25">
      <c r="A1095" s="76" t="s">
        <v>11</v>
      </c>
      <c r="B1095" s="76" t="s">
        <v>46</v>
      </c>
      <c r="C1095" s="76">
        <v>11489</v>
      </c>
      <c r="D1095" s="76" t="s">
        <v>113</v>
      </c>
      <c r="E1095" s="76" t="s">
        <v>16</v>
      </c>
      <c r="F1095" s="76">
        <v>123</v>
      </c>
      <c r="G1095" s="76">
        <v>115</v>
      </c>
      <c r="H1095" s="76">
        <v>0</v>
      </c>
      <c r="I1095" s="76">
        <v>0</v>
      </c>
      <c r="J1095" s="76">
        <v>1</v>
      </c>
      <c r="K1095" s="76">
        <v>1</v>
      </c>
      <c r="L1095" s="76">
        <v>1</v>
      </c>
      <c r="M1095" s="76">
        <v>0</v>
      </c>
      <c r="N1095" s="76">
        <v>0</v>
      </c>
      <c r="O1095" s="76">
        <v>1</v>
      </c>
      <c r="P1095" s="76">
        <v>0</v>
      </c>
      <c r="Q1095" s="76">
        <v>2</v>
      </c>
      <c r="R1095" s="76">
        <v>2</v>
      </c>
      <c r="S1095" s="76">
        <v>8</v>
      </c>
    </row>
    <row r="1096" spans="1:19" x14ac:dyDescent="0.25">
      <c r="A1096" s="76" t="s">
        <v>11</v>
      </c>
      <c r="B1096" s="76" t="s">
        <v>46</v>
      </c>
      <c r="C1096" s="76">
        <v>11489</v>
      </c>
      <c r="D1096" s="76" t="s">
        <v>113</v>
      </c>
      <c r="E1096" s="76" t="s">
        <v>28</v>
      </c>
      <c r="F1096" s="76">
        <v>123</v>
      </c>
      <c r="G1096" s="76">
        <v>115</v>
      </c>
      <c r="H1096" s="76">
        <v>1</v>
      </c>
      <c r="I1096" s="76">
        <v>2</v>
      </c>
      <c r="J1096" s="76">
        <v>1</v>
      </c>
      <c r="K1096" s="76">
        <v>2</v>
      </c>
      <c r="L1096" s="76">
        <v>1</v>
      </c>
      <c r="M1096" s="76">
        <v>1</v>
      </c>
      <c r="N1096" s="76">
        <v>1</v>
      </c>
      <c r="O1096" s="76">
        <v>2</v>
      </c>
      <c r="P1096" s="76">
        <v>2</v>
      </c>
      <c r="Q1096" s="76">
        <v>1</v>
      </c>
      <c r="R1096" s="76">
        <v>1</v>
      </c>
      <c r="S1096" s="76">
        <v>15</v>
      </c>
    </row>
    <row r="1097" spans="1:19" x14ac:dyDescent="0.25">
      <c r="A1097" s="76" t="s">
        <v>11</v>
      </c>
      <c r="B1097" s="76" t="s">
        <v>46</v>
      </c>
      <c r="C1097" s="76">
        <v>11489</v>
      </c>
      <c r="D1097" s="76" t="s">
        <v>113</v>
      </c>
      <c r="E1097" s="76" t="s">
        <v>28</v>
      </c>
      <c r="F1097" s="76">
        <v>123</v>
      </c>
      <c r="G1097" s="76">
        <v>115</v>
      </c>
      <c r="H1097" s="76">
        <v>1</v>
      </c>
      <c r="I1097" s="76">
        <v>2</v>
      </c>
      <c r="J1097" s="76">
        <v>1</v>
      </c>
      <c r="K1097" s="76">
        <v>2</v>
      </c>
      <c r="L1097" s="76">
        <v>2</v>
      </c>
      <c r="M1097" s="76">
        <v>1</v>
      </c>
      <c r="N1097" s="76">
        <v>1</v>
      </c>
      <c r="O1097" s="76">
        <v>2</v>
      </c>
      <c r="P1097" s="76">
        <v>2</v>
      </c>
      <c r="Q1097" s="76">
        <v>1</v>
      </c>
      <c r="R1097" s="76">
        <v>1</v>
      </c>
      <c r="S1097" s="76">
        <v>16</v>
      </c>
    </row>
    <row r="1098" spans="1:19" x14ac:dyDescent="0.25">
      <c r="A1098" s="76" t="s">
        <v>11</v>
      </c>
      <c r="B1098" s="76" t="s">
        <v>46</v>
      </c>
      <c r="C1098" s="76">
        <v>11489</v>
      </c>
      <c r="D1098" s="76" t="s">
        <v>113</v>
      </c>
      <c r="E1098" s="76" t="s">
        <v>28</v>
      </c>
      <c r="F1098" s="76">
        <v>123</v>
      </c>
      <c r="G1098" s="76">
        <v>115</v>
      </c>
      <c r="H1098" s="76">
        <v>2</v>
      </c>
      <c r="I1098" s="76">
        <v>2</v>
      </c>
      <c r="J1098" s="76">
        <v>1</v>
      </c>
      <c r="K1098" s="76">
        <v>2</v>
      </c>
      <c r="L1098" s="76">
        <v>1</v>
      </c>
      <c r="M1098" s="76">
        <v>1</v>
      </c>
      <c r="N1098" s="76">
        <v>0</v>
      </c>
      <c r="O1098" s="76">
        <v>2</v>
      </c>
      <c r="P1098" s="76">
        <v>2</v>
      </c>
      <c r="Q1098" s="76">
        <v>1</v>
      </c>
      <c r="R1098" s="76">
        <v>2</v>
      </c>
      <c r="S1098" s="76">
        <v>16</v>
      </c>
    </row>
    <row r="1099" spans="1:19" x14ac:dyDescent="0.25">
      <c r="A1099" s="76" t="s">
        <v>11</v>
      </c>
      <c r="B1099" s="76" t="s">
        <v>46</v>
      </c>
      <c r="C1099" s="76">
        <v>11489</v>
      </c>
      <c r="D1099" s="76" t="s">
        <v>113</v>
      </c>
      <c r="E1099" s="76" t="s">
        <v>28</v>
      </c>
      <c r="F1099" s="76">
        <v>123</v>
      </c>
      <c r="G1099" s="76">
        <v>115</v>
      </c>
      <c r="H1099" s="76">
        <v>0</v>
      </c>
      <c r="I1099" s="76">
        <v>2</v>
      </c>
      <c r="J1099" s="76">
        <v>0</v>
      </c>
      <c r="K1099" s="76">
        <v>1</v>
      </c>
      <c r="L1099" s="76">
        <v>1</v>
      </c>
      <c r="M1099" s="76">
        <v>0</v>
      </c>
      <c r="N1099" s="76">
        <v>0</v>
      </c>
      <c r="O1099" s="76">
        <v>2</v>
      </c>
      <c r="P1099" s="76">
        <v>1</v>
      </c>
      <c r="Q1099" s="76">
        <v>0</v>
      </c>
      <c r="R1099" s="76">
        <v>2</v>
      </c>
      <c r="S1099" s="76">
        <v>9</v>
      </c>
    </row>
    <row r="1100" spans="1:19" x14ac:dyDescent="0.25">
      <c r="A1100" s="76" t="s">
        <v>11</v>
      </c>
      <c r="B1100" s="76" t="s">
        <v>46</v>
      </c>
      <c r="C1100" s="76">
        <v>11489</v>
      </c>
      <c r="D1100" s="76" t="s">
        <v>113</v>
      </c>
      <c r="E1100" s="76" t="s">
        <v>28</v>
      </c>
      <c r="F1100" s="76">
        <v>123</v>
      </c>
      <c r="G1100" s="76">
        <v>115</v>
      </c>
      <c r="H1100" s="76">
        <v>0</v>
      </c>
      <c r="I1100" s="76">
        <v>0</v>
      </c>
      <c r="J1100" s="76">
        <v>0</v>
      </c>
      <c r="K1100" s="76">
        <v>2</v>
      </c>
      <c r="L1100" s="76">
        <v>1</v>
      </c>
      <c r="M1100" s="76">
        <v>0</v>
      </c>
      <c r="N1100" s="76">
        <v>0</v>
      </c>
      <c r="O1100" s="76">
        <v>1</v>
      </c>
      <c r="P1100" s="76">
        <v>1</v>
      </c>
      <c r="Q1100" s="76">
        <v>1</v>
      </c>
      <c r="R1100" s="76">
        <v>2</v>
      </c>
      <c r="S1100" s="76">
        <v>8</v>
      </c>
    </row>
    <row r="1101" spans="1:19" x14ac:dyDescent="0.25">
      <c r="A1101" s="76" t="s">
        <v>11</v>
      </c>
      <c r="B1101" s="76" t="s">
        <v>46</v>
      </c>
      <c r="C1101" s="76">
        <v>11489</v>
      </c>
      <c r="D1101" s="76" t="s">
        <v>113</v>
      </c>
      <c r="E1101" s="76" t="s">
        <v>28</v>
      </c>
      <c r="F1101" s="76">
        <v>123</v>
      </c>
      <c r="G1101" s="76">
        <v>115</v>
      </c>
      <c r="H1101" s="76">
        <v>0</v>
      </c>
      <c r="I1101" s="76">
        <v>2</v>
      </c>
      <c r="J1101" s="76">
        <v>1</v>
      </c>
      <c r="K1101" s="76">
        <v>2</v>
      </c>
      <c r="L1101" s="76">
        <v>1</v>
      </c>
      <c r="M1101" s="76">
        <v>1</v>
      </c>
      <c r="N1101" s="76">
        <v>0</v>
      </c>
      <c r="O1101" s="76">
        <v>1</v>
      </c>
      <c r="P1101" s="76">
        <v>2</v>
      </c>
      <c r="Q1101" s="76">
        <v>0</v>
      </c>
      <c r="R1101" s="76">
        <v>2</v>
      </c>
      <c r="S1101" s="76">
        <v>12</v>
      </c>
    </row>
    <row r="1102" spans="1:19" x14ac:dyDescent="0.25">
      <c r="A1102" s="76" t="s">
        <v>11</v>
      </c>
      <c r="B1102" s="76" t="s">
        <v>46</v>
      </c>
      <c r="C1102" s="76">
        <v>11489</v>
      </c>
      <c r="D1102" s="76" t="s">
        <v>113</v>
      </c>
      <c r="E1102" s="76" t="s">
        <v>28</v>
      </c>
      <c r="F1102" s="76">
        <v>123</v>
      </c>
      <c r="G1102" s="76">
        <v>115</v>
      </c>
      <c r="H1102" s="76">
        <v>0</v>
      </c>
      <c r="I1102" s="76">
        <v>1</v>
      </c>
      <c r="J1102" s="76">
        <v>0</v>
      </c>
      <c r="K1102" s="76">
        <v>1</v>
      </c>
      <c r="L1102" s="76">
        <v>1</v>
      </c>
      <c r="M1102" s="76">
        <v>0</v>
      </c>
      <c r="N1102" s="76">
        <v>1</v>
      </c>
      <c r="O1102" s="76">
        <v>2</v>
      </c>
      <c r="P1102" s="76">
        <v>2</v>
      </c>
      <c r="Q1102" s="76">
        <v>1</v>
      </c>
      <c r="R1102" s="76">
        <v>1</v>
      </c>
      <c r="S1102" s="76">
        <v>10</v>
      </c>
    </row>
    <row r="1103" spans="1:19" x14ac:dyDescent="0.25">
      <c r="A1103" s="76" t="s">
        <v>11</v>
      </c>
      <c r="B1103" s="76" t="s">
        <v>46</v>
      </c>
      <c r="C1103" s="76">
        <v>11489</v>
      </c>
      <c r="D1103" s="76" t="s">
        <v>113</v>
      </c>
      <c r="E1103" s="76" t="s">
        <v>28</v>
      </c>
      <c r="F1103" s="76">
        <v>123</v>
      </c>
      <c r="G1103" s="76">
        <v>115</v>
      </c>
      <c r="H1103" s="76">
        <v>0</v>
      </c>
      <c r="I1103" s="76">
        <v>2</v>
      </c>
      <c r="J1103" s="76">
        <v>1</v>
      </c>
      <c r="K1103" s="76">
        <v>1</v>
      </c>
      <c r="L1103" s="76">
        <v>0</v>
      </c>
      <c r="M1103" s="76">
        <v>0</v>
      </c>
      <c r="N1103" s="76">
        <v>0</v>
      </c>
      <c r="O1103" s="76">
        <v>0</v>
      </c>
      <c r="P1103" s="76">
        <v>0</v>
      </c>
      <c r="Q1103" s="76">
        <v>0</v>
      </c>
      <c r="R1103" s="76">
        <v>1</v>
      </c>
      <c r="S1103" s="76">
        <v>5</v>
      </c>
    </row>
    <row r="1104" spans="1:19" x14ac:dyDescent="0.25">
      <c r="A1104" s="76" t="s">
        <v>11</v>
      </c>
      <c r="B1104" s="76" t="s">
        <v>46</v>
      </c>
      <c r="C1104" s="76">
        <v>11489</v>
      </c>
      <c r="D1104" s="76" t="s">
        <v>113</v>
      </c>
      <c r="E1104" s="76" t="s">
        <v>28</v>
      </c>
      <c r="F1104" s="76">
        <v>123</v>
      </c>
      <c r="G1104" s="76">
        <v>115</v>
      </c>
      <c r="H1104" s="76">
        <v>0</v>
      </c>
      <c r="I1104" s="76">
        <v>2</v>
      </c>
      <c r="J1104" s="76">
        <v>1</v>
      </c>
      <c r="K1104" s="76">
        <v>2</v>
      </c>
      <c r="L1104" s="76">
        <v>2</v>
      </c>
      <c r="M1104" s="76">
        <v>0</v>
      </c>
      <c r="N1104" s="76">
        <v>0</v>
      </c>
      <c r="O1104" s="76">
        <v>1</v>
      </c>
      <c r="P1104" s="76">
        <v>2</v>
      </c>
      <c r="Q1104" s="76">
        <v>0</v>
      </c>
      <c r="R1104" s="76">
        <v>2</v>
      </c>
      <c r="S1104" s="76">
        <v>12</v>
      </c>
    </row>
    <row r="1105" spans="1:19" x14ac:dyDescent="0.25">
      <c r="A1105" s="76" t="s">
        <v>11</v>
      </c>
      <c r="B1105" s="76" t="s">
        <v>46</v>
      </c>
      <c r="C1105" s="76">
        <v>11489</v>
      </c>
      <c r="D1105" s="76" t="s">
        <v>113</v>
      </c>
      <c r="E1105" s="76" t="s">
        <v>28</v>
      </c>
      <c r="F1105" s="76">
        <v>123</v>
      </c>
      <c r="G1105" s="76">
        <v>115</v>
      </c>
      <c r="H1105" s="76">
        <v>0</v>
      </c>
      <c r="I1105" s="76">
        <v>1</v>
      </c>
      <c r="J1105" s="76">
        <v>1</v>
      </c>
      <c r="K1105" s="76">
        <v>2</v>
      </c>
      <c r="L1105" s="76">
        <v>1</v>
      </c>
      <c r="M1105" s="76">
        <v>1</v>
      </c>
      <c r="N1105" s="76">
        <v>0</v>
      </c>
      <c r="O1105" s="76">
        <v>1</v>
      </c>
      <c r="P1105" s="76">
        <v>1</v>
      </c>
      <c r="Q1105" s="76">
        <v>2</v>
      </c>
      <c r="R1105" s="76">
        <v>1</v>
      </c>
      <c r="S1105" s="76">
        <v>11</v>
      </c>
    </row>
    <row r="1106" spans="1:19" x14ac:dyDescent="0.25">
      <c r="A1106" s="76" t="s">
        <v>11</v>
      </c>
      <c r="B1106" s="76" t="s">
        <v>46</v>
      </c>
      <c r="C1106" s="76">
        <v>11489</v>
      </c>
      <c r="D1106" s="76" t="s">
        <v>113</v>
      </c>
      <c r="E1106" s="76" t="s">
        <v>28</v>
      </c>
      <c r="F1106" s="76">
        <v>123</v>
      </c>
      <c r="G1106" s="76">
        <v>115</v>
      </c>
      <c r="H1106" s="76">
        <v>0</v>
      </c>
      <c r="I1106" s="76">
        <v>1</v>
      </c>
      <c r="J1106" s="76">
        <v>1</v>
      </c>
      <c r="K1106" s="76">
        <v>2</v>
      </c>
      <c r="L1106" s="76">
        <v>1</v>
      </c>
      <c r="M1106" s="76">
        <v>1</v>
      </c>
      <c r="N1106" s="76">
        <v>1</v>
      </c>
      <c r="O1106" s="76">
        <v>1</v>
      </c>
      <c r="P1106" s="76">
        <v>2</v>
      </c>
      <c r="Q1106" s="76">
        <v>1</v>
      </c>
      <c r="R1106" s="76">
        <v>2</v>
      </c>
      <c r="S1106" s="76">
        <v>13</v>
      </c>
    </row>
    <row r="1107" spans="1:19" x14ac:dyDescent="0.25">
      <c r="A1107" s="76" t="s">
        <v>11</v>
      </c>
      <c r="B1107" s="76" t="s">
        <v>46</v>
      </c>
      <c r="C1107" s="76">
        <v>11489</v>
      </c>
      <c r="D1107" s="76" t="s">
        <v>113</v>
      </c>
      <c r="E1107" s="76" t="s">
        <v>28</v>
      </c>
      <c r="F1107" s="76">
        <v>123</v>
      </c>
      <c r="G1107" s="76">
        <v>115</v>
      </c>
      <c r="H1107" s="76">
        <v>0</v>
      </c>
      <c r="I1107" s="76">
        <v>0</v>
      </c>
      <c r="J1107" s="76">
        <v>0</v>
      </c>
      <c r="K1107" s="76">
        <v>2</v>
      </c>
      <c r="L1107" s="76">
        <v>2</v>
      </c>
      <c r="M1107" s="76">
        <v>0</v>
      </c>
      <c r="N1107" s="76">
        <v>0</v>
      </c>
      <c r="O1107" s="76">
        <v>2</v>
      </c>
      <c r="P1107" s="76">
        <v>0</v>
      </c>
      <c r="Q1107" s="76">
        <v>1</v>
      </c>
      <c r="R1107" s="76">
        <v>0</v>
      </c>
      <c r="S1107" s="76">
        <v>7</v>
      </c>
    </row>
    <row r="1108" spans="1:19" x14ac:dyDescent="0.25">
      <c r="A1108" s="76" t="s">
        <v>11</v>
      </c>
      <c r="B1108" s="76" t="s">
        <v>46</v>
      </c>
      <c r="C1108" s="76">
        <v>11489</v>
      </c>
      <c r="D1108" s="76" t="s">
        <v>113</v>
      </c>
      <c r="E1108" s="76" t="s">
        <v>28</v>
      </c>
      <c r="F1108" s="76">
        <v>123</v>
      </c>
      <c r="G1108" s="76">
        <v>115</v>
      </c>
      <c r="H1108" s="76">
        <v>0</v>
      </c>
      <c r="I1108" s="76">
        <v>2</v>
      </c>
      <c r="J1108" s="76">
        <v>1</v>
      </c>
      <c r="K1108" s="76">
        <v>2</v>
      </c>
      <c r="L1108" s="76">
        <v>0</v>
      </c>
      <c r="M1108" s="76">
        <v>1</v>
      </c>
      <c r="N1108" s="76">
        <v>0</v>
      </c>
      <c r="O1108" s="76">
        <v>2</v>
      </c>
      <c r="P1108" s="76">
        <v>0</v>
      </c>
      <c r="Q1108" s="76">
        <v>2</v>
      </c>
      <c r="R1108" s="76">
        <v>1</v>
      </c>
      <c r="S1108" s="76">
        <v>11</v>
      </c>
    </row>
    <row r="1109" spans="1:19" x14ac:dyDescent="0.25">
      <c r="A1109" s="76" t="s">
        <v>11</v>
      </c>
      <c r="B1109" s="76" t="s">
        <v>46</v>
      </c>
      <c r="C1109" s="76">
        <v>11489</v>
      </c>
      <c r="D1109" s="76" t="s">
        <v>113</v>
      </c>
      <c r="E1109" s="76" t="s">
        <v>28</v>
      </c>
      <c r="F1109" s="76">
        <v>123</v>
      </c>
      <c r="G1109" s="76">
        <v>115</v>
      </c>
      <c r="H1109" s="76">
        <v>0</v>
      </c>
      <c r="I1109" s="76">
        <v>1</v>
      </c>
      <c r="J1109" s="76">
        <v>0</v>
      </c>
      <c r="K1109" s="76">
        <v>2</v>
      </c>
      <c r="L1109" s="76">
        <v>2</v>
      </c>
      <c r="M1109" s="76">
        <v>1</v>
      </c>
      <c r="N1109" s="76">
        <v>0</v>
      </c>
      <c r="O1109" s="76">
        <v>1</v>
      </c>
      <c r="P1109" s="76">
        <v>2</v>
      </c>
      <c r="Q1109" s="76">
        <v>2</v>
      </c>
      <c r="R1109" s="76">
        <v>1</v>
      </c>
      <c r="S1109" s="76">
        <v>12</v>
      </c>
    </row>
    <row r="1110" spans="1:19" x14ac:dyDescent="0.25">
      <c r="A1110" s="76" t="s">
        <v>11</v>
      </c>
      <c r="B1110" s="76" t="s">
        <v>46</v>
      </c>
      <c r="C1110" s="76">
        <v>11489</v>
      </c>
      <c r="D1110" s="76" t="s">
        <v>113</v>
      </c>
      <c r="E1110" s="76" t="s">
        <v>28</v>
      </c>
      <c r="F1110" s="76">
        <v>123</v>
      </c>
      <c r="G1110" s="76">
        <v>115</v>
      </c>
      <c r="H1110" s="76">
        <v>0</v>
      </c>
      <c r="I1110" s="76">
        <v>0</v>
      </c>
      <c r="J1110" s="76">
        <v>0</v>
      </c>
      <c r="K1110" s="76">
        <v>2</v>
      </c>
      <c r="L1110" s="76">
        <v>1</v>
      </c>
      <c r="M1110" s="76">
        <v>0</v>
      </c>
      <c r="N1110" s="76">
        <v>0</v>
      </c>
      <c r="O1110" s="76">
        <v>0</v>
      </c>
      <c r="P1110" s="76">
        <v>1</v>
      </c>
      <c r="Q1110" s="76">
        <v>2</v>
      </c>
      <c r="R1110" s="76">
        <v>0</v>
      </c>
      <c r="S1110" s="76">
        <v>6</v>
      </c>
    </row>
    <row r="1111" spans="1:19" x14ac:dyDescent="0.25">
      <c r="A1111" s="76" t="s">
        <v>11</v>
      </c>
      <c r="B1111" s="76" t="s">
        <v>46</v>
      </c>
      <c r="C1111" s="76">
        <v>11489</v>
      </c>
      <c r="D1111" s="76" t="s">
        <v>113</v>
      </c>
      <c r="E1111" s="76" t="s">
        <v>28</v>
      </c>
      <c r="F1111" s="76">
        <v>123</v>
      </c>
      <c r="G1111" s="76">
        <v>115</v>
      </c>
      <c r="H1111" s="76">
        <v>0</v>
      </c>
      <c r="I1111" s="76">
        <v>1</v>
      </c>
      <c r="J1111" s="76">
        <v>1</v>
      </c>
      <c r="K1111" s="76">
        <v>2</v>
      </c>
      <c r="L1111" s="76">
        <v>2</v>
      </c>
      <c r="M1111" s="76">
        <v>0</v>
      </c>
      <c r="N1111" s="76">
        <v>1</v>
      </c>
      <c r="O1111" s="76">
        <v>1</v>
      </c>
      <c r="P1111" s="76">
        <v>2</v>
      </c>
      <c r="Q1111" s="76">
        <v>2</v>
      </c>
      <c r="R1111" s="76">
        <v>1</v>
      </c>
      <c r="S1111" s="76">
        <v>13</v>
      </c>
    </row>
    <row r="1112" spans="1:19" x14ac:dyDescent="0.25">
      <c r="A1112" s="76" t="s">
        <v>11</v>
      </c>
      <c r="B1112" s="76" t="s">
        <v>46</v>
      </c>
      <c r="C1112" s="76">
        <v>11489</v>
      </c>
      <c r="D1112" s="76" t="s">
        <v>113</v>
      </c>
      <c r="E1112" s="76" t="s">
        <v>28</v>
      </c>
      <c r="F1112" s="76">
        <v>123</v>
      </c>
      <c r="G1112" s="76">
        <v>115</v>
      </c>
      <c r="H1112" s="76">
        <v>0</v>
      </c>
      <c r="I1112" s="76">
        <v>1</v>
      </c>
      <c r="J1112" s="76">
        <v>1</v>
      </c>
      <c r="K1112" s="76">
        <v>2</v>
      </c>
      <c r="L1112" s="76">
        <v>0</v>
      </c>
      <c r="M1112" s="76">
        <v>1</v>
      </c>
      <c r="N1112" s="76">
        <v>1</v>
      </c>
      <c r="O1112" s="76">
        <v>1</v>
      </c>
      <c r="P1112" s="76">
        <v>1</v>
      </c>
      <c r="Q1112" s="76">
        <v>2</v>
      </c>
      <c r="R1112" s="76">
        <v>0</v>
      </c>
      <c r="S1112" s="76">
        <v>10</v>
      </c>
    </row>
    <row r="1113" spans="1:19" x14ac:dyDescent="0.25">
      <c r="A1113" s="76" t="s">
        <v>11</v>
      </c>
      <c r="B1113" s="76" t="s">
        <v>46</v>
      </c>
      <c r="C1113" s="76">
        <v>11489</v>
      </c>
      <c r="D1113" s="76" t="s">
        <v>113</v>
      </c>
      <c r="E1113" s="76" t="s">
        <v>28</v>
      </c>
      <c r="F1113" s="76">
        <v>123</v>
      </c>
      <c r="G1113" s="76">
        <v>115</v>
      </c>
      <c r="H1113" s="76">
        <v>0</v>
      </c>
      <c r="I1113" s="76">
        <v>0</v>
      </c>
      <c r="J1113" s="76">
        <v>1</v>
      </c>
      <c r="K1113" s="76">
        <v>1</v>
      </c>
      <c r="L1113" s="76">
        <v>0</v>
      </c>
      <c r="M1113" s="76">
        <v>0</v>
      </c>
      <c r="N1113" s="76">
        <v>0</v>
      </c>
      <c r="O1113" s="76">
        <v>2</v>
      </c>
      <c r="P1113" s="76">
        <v>2</v>
      </c>
      <c r="Q1113" s="76">
        <v>2</v>
      </c>
      <c r="R1113" s="76">
        <v>1</v>
      </c>
      <c r="S1113" s="76">
        <v>9</v>
      </c>
    </row>
    <row r="1114" spans="1:19" x14ac:dyDescent="0.25">
      <c r="A1114" s="76" t="s">
        <v>11</v>
      </c>
      <c r="B1114" s="76" t="s">
        <v>46</v>
      </c>
      <c r="C1114" s="76">
        <v>11489</v>
      </c>
      <c r="D1114" s="76" t="s">
        <v>113</v>
      </c>
      <c r="E1114" s="76" t="s">
        <v>28</v>
      </c>
      <c r="F1114" s="76">
        <v>123</v>
      </c>
      <c r="G1114" s="76">
        <v>115</v>
      </c>
      <c r="H1114" s="76">
        <v>0</v>
      </c>
      <c r="I1114" s="76">
        <v>2</v>
      </c>
      <c r="J1114" s="76">
        <v>1</v>
      </c>
      <c r="K1114" s="76">
        <v>2</v>
      </c>
      <c r="L1114" s="76">
        <v>0</v>
      </c>
      <c r="M1114" s="76">
        <v>0</v>
      </c>
      <c r="N1114" s="76">
        <v>0</v>
      </c>
      <c r="O1114" s="76">
        <v>0</v>
      </c>
      <c r="P1114" s="76">
        <v>2</v>
      </c>
      <c r="Q1114" s="76">
        <v>1</v>
      </c>
      <c r="R1114" s="76">
        <v>0</v>
      </c>
      <c r="S1114" s="76">
        <v>8</v>
      </c>
    </row>
    <row r="1115" spans="1:19" x14ac:dyDescent="0.25">
      <c r="A1115" s="76" t="s">
        <v>11</v>
      </c>
      <c r="B1115" s="76" t="s">
        <v>46</v>
      </c>
      <c r="C1115" s="76">
        <v>11489</v>
      </c>
      <c r="D1115" s="76" t="s">
        <v>113</v>
      </c>
      <c r="E1115" s="76" t="s">
        <v>28</v>
      </c>
      <c r="F1115" s="76">
        <v>123</v>
      </c>
      <c r="G1115" s="76">
        <v>115</v>
      </c>
      <c r="H1115" s="76">
        <v>0</v>
      </c>
      <c r="I1115" s="76">
        <v>1</v>
      </c>
      <c r="J1115" s="76">
        <v>1</v>
      </c>
      <c r="K1115" s="76">
        <v>2</v>
      </c>
      <c r="L1115" s="76">
        <v>2</v>
      </c>
      <c r="M1115" s="76">
        <v>0</v>
      </c>
      <c r="N1115" s="76">
        <v>0</v>
      </c>
      <c r="O1115" s="76">
        <v>2</v>
      </c>
      <c r="P1115" s="76">
        <v>1</v>
      </c>
      <c r="Q1115" s="76">
        <v>2</v>
      </c>
      <c r="R1115" s="76">
        <v>2</v>
      </c>
      <c r="S1115" s="76">
        <v>13</v>
      </c>
    </row>
    <row r="1116" spans="1:19" x14ac:dyDescent="0.25">
      <c r="A1116" s="76" t="s">
        <v>11</v>
      </c>
      <c r="B1116" s="76" t="s">
        <v>46</v>
      </c>
      <c r="C1116" s="76">
        <v>11489</v>
      </c>
      <c r="D1116" s="76" t="s">
        <v>113</v>
      </c>
      <c r="E1116" s="76" t="s">
        <v>28</v>
      </c>
      <c r="F1116" s="76">
        <v>123</v>
      </c>
      <c r="G1116" s="76">
        <v>115</v>
      </c>
      <c r="H1116" s="76">
        <v>0</v>
      </c>
      <c r="I1116" s="76">
        <v>1</v>
      </c>
      <c r="J1116" s="76">
        <v>1</v>
      </c>
      <c r="K1116" s="76">
        <v>2</v>
      </c>
      <c r="L1116" s="76">
        <v>2</v>
      </c>
      <c r="M1116" s="76">
        <v>0</v>
      </c>
      <c r="N1116" s="76">
        <v>0</v>
      </c>
      <c r="O1116" s="76">
        <v>2</v>
      </c>
      <c r="P1116" s="76">
        <v>0</v>
      </c>
      <c r="Q1116" s="76">
        <v>2</v>
      </c>
      <c r="R1116" s="76">
        <v>2</v>
      </c>
      <c r="S1116" s="76">
        <v>12</v>
      </c>
    </row>
    <row r="1117" spans="1:19" x14ac:dyDescent="0.25">
      <c r="A1117" s="76" t="s">
        <v>11</v>
      </c>
      <c r="B1117" s="76" t="s">
        <v>46</v>
      </c>
      <c r="C1117" s="76">
        <v>11489</v>
      </c>
      <c r="D1117" s="76" t="s">
        <v>113</v>
      </c>
      <c r="E1117" s="76" t="s">
        <v>28</v>
      </c>
      <c r="F1117" s="76">
        <v>123</v>
      </c>
      <c r="G1117" s="76">
        <v>115</v>
      </c>
      <c r="H1117" s="76">
        <v>0</v>
      </c>
      <c r="I1117" s="76">
        <v>1</v>
      </c>
      <c r="J1117" s="76">
        <v>1</v>
      </c>
      <c r="K1117" s="76">
        <v>2</v>
      </c>
      <c r="L1117" s="76">
        <v>0</v>
      </c>
      <c r="M1117" s="76">
        <v>1</v>
      </c>
      <c r="N1117" s="76">
        <v>0</v>
      </c>
      <c r="O1117" s="76">
        <v>2</v>
      </c>
      <c r="P1117" s="76">
        <v>0</v>
      </c>
      <c r="Q1117" s="76">
        <v>2</v>
      </c>
      <c r="R1117" s="76">
        <v>0</v>
      </c>
      <c r="S1117" s="76">
        <v>9</v>
      </c>
    </row>
    <row r="1118" spans="1:19" x14ac:dyDescent="0.25">
      <c r="A1118" s="76" t="s">
        <v>11</v>
      </c>
      <c r="B1118" s="76" t="s">
        <v>46</v>
      </c>
      <c r="C1118" s="76">
        <v>11489</v>
      </c>
      <c r="D1118" s="76" t="s">
        <v>113</v>
      </c>
      <c r="E1118" s="76" t="s">
        <v>28</v>
      </c>
      <c r="F1118" s="76">
        <v>123</v>
      </c>
      <c r="G1118" s="76">
        <v>115</v>
      </c>
      <c r="H1118" s="76">
        <v>0</v>
      </c>
      <c r="I1118" s="76">
        <v>2</v>
      </c>
      <c r="J1118" s="76">
        <v>1</v>
      </c>
      <c r="K1118" s="76">
        <v>2</v>
      </c>
      <c r="L1118" s="76">
        <v>1</v>
      </c>
      <c r="M1118" s="76">
        <v>1</v>
      </c>
      <c r="N1118" s="76">
        <v>0</v>
      </c>
      <c r="O1118" s="76">
        <v>2</v>
      </c>
      <c r="P1118" s="76">
        <v>2</v>
      </c>
      <c r="Q1118" s="76">
        <v>2</v>
      </c>
      <c r="R1118" s="76">
        <v>1</v>
      </c>
      <c r="S1118" s="76">
        <v>14</v>
      </c>
    </row>
    <row r="1119" spans="1:19" x14ac:dyDescent="0.25">
      <c r="A1119" s="76" t="s">
        <v>11</v>
      </c>
      <c r="B1119" s="76" t="s">
        <v>46</v>
      </c>
      <c r="C1119" s="76">
        <v>11489</v>
      </c>
      <c r="D1119" s="76" t="s">
        <v>113</v>
      </c>
      <c r="E1119" s="76" t="s">
        <v>28</v>
      </c>
      <c r="F1119" s="76">
        <v>123</v>
      </c>
      <c r="G1119" s="76">
        <v>115</v>
      </c>
      <c r="H1119" s="76">
        <v>0</v>
      </c>
      <c r="I1119" s="76">
        <v>1</v>
      </c>
      <c r="J1119" s="76">
        <v>1</v>
      </c>
      <c r="K1119" s="76">
        <v>2</v>
      </c>
      <c r="L1119" s="76">
        <v>0</v>
      </c>
      <c r="M1119" s="76">
        <v>0</v>
      </c>
      <c r="N1119" s="76">
        <v>0</v>
      </c>
      <c r="O1119" s="76">
        <v>1</v>
      </c>
      <c r="P1119" s="76">
        <v>1</v>
      </c>
      <c r="Q1119" s="76">
        <v>2</v>
      </c>
      <c r="R1119" s="76">
        <v>2</v>
      </c>
      <c r="S1119" s="76">
        <v>10</v>
      </c>
    </row>
    <row r="1120" spans="1:19" x14ac:dyDescent="0.25">
      <c r="A1120" s="76" t="s">
        <v>11</v>
      </c>
      <c r="B1120" s="76" t="s">
        <v>46</v>
      </c>
      <c r="C1120" s="76">
        <v>11489</v>
      </c>
      <c r="D1120" s="76" t="s">
        <v>113</v>
      </c>
      <c r="E1120" s="76" t="s">
        <v>28</v>
      </c>
      <c r="F1120" s="76">
        <v>123</v>
      </c>
      <c r="G1120" s="76">
        <v>115</v>
      </c>
      <c r="H1120" s="76">
        <v>0</v>
      </c>
      <c r="I1120" s="76">
        <v>2</v>
      </c>
      <c r="J1120" s="76">
        <v>0</v>
      </c>
      <c r="K1120" s="76">
        <v>2</v>
      </c>
      <c r="L1120" s="76">
        <v>2</v>
      </c>
      <c r="M1120" s="76">
        <v>0</v>
      </c>
      <c r="N1120" s="76">
        <v>1</v>
      </c>
      <c r="O1120" s="76">
        <v>2</v>
      </c>
      <c r="P1120" s="76">
        <v>2</v>
      </c>
      <c r="Q1120" s="76">
        <v>2</v>
      </c>
      <c r="R1120" s="76">
        <v>2</v>
      </c>
      <c r="S1120" s="76">
        <v>15</v>
      </c>
    </row>
    <row r="1121" spans="1:19" x14ac:dyDescent="0.25">
      <c r="A1121" s="76" t="s">
        <v>11</v>
      </c>
      <c r="B1121" s="76" t="s">
        <v>46</v>
      </c>
      <c r="C1121" s="76">
        <v>11489</v>
      </c>
      <c r="D1121" s="76" t="s">
        <v>113</v>
      </c>
      <c r="E1121" s="76" t="s">
        <v>28</v>
      </c>
      <c r="F1121" s="76">
        <v>123</v>
      </c>
      <c r="G1121" s="76">
        <v>115</v>
      </c>
      <c r="H1121" s="76">
        <v>0</v>
      </c>
      <c r="I1121" s="76">
        <v>2</v>
      </c>
      <c r="J1121" s="76">
        <v>0</v>
      </c>
      <c r="K1121" s="76">
        <v>2</v>
      </c>
      <c r="L1121" s="76">
        <v>2</v>
      </c>
      <c r="M1121" s="76">
        <v>0</v>
      </c>
      <c r="N1121" s="76">
        <v>0</v>
      </c>
      <c r="O1121" s="76">
        <v>2</v>
      </c>
      <c r="P1121" s="76">
        <v>2</v>
      </c>
      <c r="Q1121" s="76">
        <v>2</v>
      </c>
      <c r="R1121" s="76">
        <v>1</v>
      </c>
      <c r="S1121" s="76">
        <v>13</v>
      </c>
    </row>
    <row r="1122" spans="1:19" x14ac:dyDescent="0.25">
      <c r="A1122" s="76" t="s">
        <v>11</v>
      </c>
      <c r="B1122" s="76" t="s">
        <v>46</v>
      </c>
      <c r="C1122" s="76">
        <v>11489</v>
      </c>
      <c r="D1122" s="76" t="s">
        <v>113</v>
      </c>
      <c r="E1122" s="76" t="s">
        <v>28</v>
      </c>
      <c r="F1122" s="76">
        <v>123</v>
      </c>
      <c r="G1122" s="76">
        <v>115</v>
      </c>
      <c r="H1122" s="76">
        <v>0</v>
      </c>
      <c r="I1122" s="76">
        <v>2</v>
      </c>
      <c r="J1122" s="76">
        <v>0</v>
      </c>
      <c r="K1122" s="76">
        <v>2</v>
      </c>
      <c r="L1122" s="76">
        <v>1</v>
      </c>
      <c r="M1122" s="76">
        <v>0</v>
      </c>
      <c r="N1122" s="76">
        <v>1</v>
      </c>
      <c r="O1122" s="76">
        <v>2</v>
      </c>
      <c r="P1122" s="76">
        <v>1</v>
      </c>
      <c r="Q1122" s="76">
        <v>2</v>
      </c>
      <c r="R1122" s="76">
        <v>1</v>
      </c>
      <c r="S1122" s="76">
        <v>12</v>
      </c>
    </row>
    <row r="1123" spans="1:19" x14ac:dyDescent="0.25">
      <c r="A1123" s="76" t="s">
        <v>11</v>
      </c>
      <c r="B1123" s="76" t="s">
        <v>46</v>
      </c>
      <c r="C1123" s="76">
        <v>11489</v>
      </c>
      <c r="D1123" s="76" t="s">
        <v>113</v>
      </c>
      <c r="E1123" s="76" t="s">
        <v>30</v>
      </c>
      <c r="F1123" s="76">
        <v>123</v>
      </c>
      <c r="G1123" s="76">
        <v>115</v>
      </c>
      <c r="H1123" s="76">
        <v>2</v>
      </c>
      <c r="I1123" s="76">
        <v>1</v>
      </c>
      <c r="J1123" s="76">
        <v>0</v>
      </c>
      <c r="K1123" s="76">
        <v>2</v>
      </c>
      <c r="L1123" s="76">
        <v>1</v>
      </c>
      <c r="M1123" s="76">
        <v>1</v>
      </c>
      <c r="N1123" s="76">
        <v>1</v>
      </c>
      <c r="O1123" s="76">
        <v>2</v>
      </c>
      <c r="P1123" s="76">
        <v>1</v>
      </c>
      <c r="Q1123" s="76">
        <v>0</v>
      </c>
      <c r="R1123" s="76">
        <v>1</v>
      </c>
      <c r="S1123" s="76">
        <v>12</v>
      </c>
    </row>
    <row r="1124" spans="1:19" x14ac:dyDescent="0.25">
      <c r="A1124" s="76" t="s">
        <v>11</v>
      </c>
      <c r="B1124" s="76" t="s">
        <v>46</v>
      </c>
      <c r="C1124" s="76">
        <v>11489</v>
      </c>
      <c r="D1124" s="76" t="s">
        <v>113</v>
      </c>
      <c r="E1124" s="76" t="s">
        <v>30</v>
      </c>
      <c r="F1124" s="76">
        <v>123</v>
      </c>
      <c r="G1124" s="76">
        <v>115</v>
      </c>
      <c r="H1124" s="76">
        <v>2</v>
      </c>
      <c r="I1124" s="76">
        <v>2</v>
      </c>
      <c r="J1124" s="76">
        <v>0</v>
      </c>
      <c r="K1124" s="76">
        <v>2</v>
      </c>
      <c r="L1124" s="76">
        <v>0</v>
      </c>
      <c r="M1124" s="76">
        <v>0</v>
      </c>
      <c r="N1124" s="76">
        <v>0</v>
      </c>
      <c r="O1124" s="76">
        <v>2</v>
      </c>
      <c r="P1124" s="76">
        <v>1</v>
      </c>
      <c r="Q1124" s="76">
        <v>2</v>
      </c>
      <c r="R1124" s="76">
        <v>1</v>
      </c>
      <c r="S1124" s="76">
        <v>12</v>
      </c>
    </row>
    <row r="1125" spans="1:19" x14ac:dyDescent="0.25">
      <c r="A1125" s="76" t="s">
        <v>11</v>
      </c>
      <c r="B1125" s="76" t="s">
        <v>46</v>
      </c>
      <c r="C1125" s="76">
        <v>11489</v>
      </c>
      <c r="D1125" s="76" t="s">
        <v>113</v>
      </c>
      <c r="E1125" s="76" t="s">
        <v>30</v>
      </c>
      <c r="F1125" s="76">
        <v>123</v>
      </c>
      <c r="G1125" s="76">
        <v>115</v>
      </c>
      <c r="H1125" s="76">
        <v>0</v>
      </c>
      <c r="I1125" s="76">
        <v>2</v>
      </c>
      <c r="J1125" s="76">
        <v>1</v>
      </c>
      <c r="K1125" s="76">
        <v>2</v>
      </c>
      <c r="L1125" s="76">
        <v>1</v>
      </c>
      <c r="M1125" s="76">
        <v>1</v>
      </c>
      <c r="N1125" s="76">
        <v>1</v>
      </c>
      <c r="O1125" s="76">
        <v>1</v>
      </c>
      <c r="P1125" s="76">
        <v>1</v>
      </c>
      <c r="Q1125" s="76">
        <v>2</v>
      </c>
      <c r="R1125" s="76">
        <v>1</v>
      </c>
      <c r="S1125" s="76">
        <v>13</v>
      </c>
    </row>
    <row r="1126" spans="1:19" x14ac:dyDescent="0.25">
      <c r="A1126" s="76" t="s">
        <v>11</v>
      </c>
      <c r="B1126" s="76" t="s">
        <v>46</v>
      </c>
      <c r="C1126" s="76">
        <v>11489</v>
      </c>
      <c r="D1126" s="76" t="s">
        <v>113</v>
      </c>
      <c r="E1126" s="76" t="s">
        <v>30</v>
      </c>
      <c r="F1126" s="76">
        <v>123</v>
      </c>
      <c r="G1126" s="76">
        <v>115</v>
      </c>
      <c r="H1126" s="76">
        <v>1</v>
      </c>
      <c r="I1126" s="76">
        <v>1</v>
      </c>
      <c r="J1126" s="76">
        <v>0</v>
      </c>
      <c r="K1126" s="76">
        <v>2</v>
      </c>
      <c r="L1126" s="76">
        <v>1</v>
      </c>
      <c r="M1126" s="76">
        <v>1</v>
      </c>
      <c r="N1126" s="76">
        <v>1</v>
      </c>
      <c r="O1126" s="76">
        <v>2</v>
      </c>
      <c r="P1126" s="76">
        <v>0</v>
      </c>
      <c r="Q1126" s="76">
        <v>1</v>
      </c>
      <c r="R1126" s="76">
        <v>1</v>
      </c>
      <c r="S1126" s="76">
        <v>11</v>
      </c>
    </row>
    <row r="1127" spans="1:19" x14ac:dyDescent="0.25">
      <c r="A1127" s="76" t="s">
        <v>11</v>
      </c>
      <c r="B1127" s="76" t="s">
        <v>46</v>
      </c>
      <c r="C1127" s="76">
        <v>11489</v>
      </c>
      <c r="D1127" s="76" t="s">
        <v>113</v>
      </c>
      <c r="E1127" s="76" t="s">
        <v>30</v>
      </c>
      <c r="F1127" s="76">
        <v>123</v>
      </c>
      <c r="G1127" s="76">
        <v>115</v>
      </c>
      <c r="H1127" s="76">
        <v>2</v>
      </c>
      <c r="I1127" s="76">
        <v>2</v>
      </c>
      <c r="J1127" s="76">
        <v>0</v>
      </c>
      <c r="K1127" s="76">
        <v>2</v>
      </c>
      <c r="L1127" s="76">
        <v>2</v>
      </c>
      <c r="M1127" s="76">
        <v>1</v>
      </c>
      <c r="N1127" s="76">
        <v>0</v>
      </c>
      <c r="O1127" s="76">
        <v>2</v>
      </c>
      <c r="P1127" s="76">
        <v>1</v>
      </c>
      <c r="Q1127" s="76">
        <v>1</v>
      </c>
      <c r="R1127" s="76">
        <v>0</v>
      </c>
      <c r="S1127" s="76">
        <v>13</v>
      </c>
    </row>
    <row r="1128" spans="1:19" x14ac:dyDescent="0.25">
      <c r="A1128" s="76" t="s">
        <v>11</v>
      </c>
      <c r="B1128" s="76" t="s">
        <v>46</v>
      </c>
      <c r="C1128" s="76">
        <v>11489</v>
      </c>
      <c r="D1128" s="76" t="s">
        <v>113</v>
      </c>
      <c r="E1128" s="76" t="s">
        <v>30</v>
      </c>
      <c r="F1128" s="76">
        <v>123</v>
      </c>
      <c r="G1128" s="76">
        <v>115</v>
      </c>
      <c r="H1128" s="76">
        <v>1</v>
      </c>
      <c r="I1128" s="76">
        <v>0</v>
      </c>
      <c r="J1128" s="76">
        <v>0</v>
      </c>
      <c r="K1128" s="76">
        <v>2</v>
      </c>
      <c r="L1128" s="76">
        <v>0</v>
      </c>
      <c r="M1128" s="76">
        <v>1</v>
      </c>
      <c r="N1128" s="76">
        <v>1</v>
      </c>
      <c r="O1128" s="76">
        <v>1</v>
      </c>
      <c r="P1128" s="76">
        <v>1</v>
      </c>
      <c r="Q1128" s="76">
        <v>1</v>
      </c>
      <c r="R1128" s="76">
        <v>1</v>
      </c>
      <c r="S1128" s="76">
        <v>9</v>
      </c>
    </row>
    <row r="1129" spans="1:19" x14ac:dyDescent="0.25">
      <c r="A1129" s="76" t="s">
        <v>11</v>
      </c>
      <c r="B1129" s="76" t="s">
        <v>46</v>
      </c>
      <c r="C1129" s="76">
        <v>11489</v>
      </c>
      <c r="D1129" s="76" t="s">
        <v>113</v>
      </c>
      <c r="E1129" s="76" t="s">
        <v>30</v>
      </c>
      <c r="F1129" s="76">
        <v>123</v>
      </c>
      <c r="G1129" s="76">
        <v>115</v>
      </c>
      <c r="H1129" s="76">
        <v>0</v>
      </c>
      <c r="I1129" s="76">
        <v>1</v>
      </c>
      <c r="J1129" s="76">
        <v>0</v>
      </c>
      <c r="K1129" s="76">
        <v>2</v>
      </c>
      <c r="L1129" s="76">
        <v>0</v>
      </c>
      <c r="M1129" s="76">
        <v>0</v>
      </c>
      <c r="N1129" s="76">
        <v>0</v>
      </c>
      <c r="O1129" s="76">
        <v>1</v>
      </c>
      <c r="P1129" s="76">
        <v>2</v>
      </c>
      <c r="Q1129" s="76">
        <v>2</v>
      </c>
      <c r="R1129" s="76">
        <v>1</v>
      </c>
      <c r="S1129" s="76">
        <v>9</v>
      </c>
    </row>
    <row r="1130" spans="1:19" x14ac:dyDescent="0.25">
      <c r="A1130" s="76" t="s">
        <v>11</v>
      </c>
      <c r="B1130" s="76" t="s">
        <v>46</v>
      </c>
      <c r="C1130" s="76">
        <v>11489</v>
      </c>
      <c r="D1130" s="76" t="s">
        <v>113</v>
      </c>
      <c r="E1130" s="76" t="s">
        <v>30</v>
      </c>
      <c r="F1130" s="76">
        <v>123</v>
      </c>
      <c r="G1130" s="76">
        <v>115</v>
      </c>
      <c r="H1130" s="76">
        <v>1</v>
      </c>
      <c r="I1130" s="76">
        <v>1</v>
      </c>
      <c r="J1130" s="76">
        <v>1</v>
      </c>
      <c r="K1130" s="76">
        <v>2</v>
      </c>
      <c r="L1130" s="76">
        <v>2</v>
      </c>
      <c r="M1130" s="76">
        <v>1</v>
      </c>
      <c r="N1130" s="76">
        <v>0</v>
      </c>
      <c r="O1130" s="76">
        <v>2</v>
      </c>
      <c r="P1130" s="76">
        <v>2</v>
      </c>
      <c r="Q1130" s="76">
        <v>2</v>
      </c>
      <c r="R1130" s="76">
        <v>2</v>
      </c>
      <c r="S1130" s="76">
        <v>16</v>
      </c>
    </row>
    <row r="1131" spans="1:19" x14ac:dyDescent="0.25">
      <c r="A1131" s="76" t="s">
        <v>11</v>
      </c>
      <c r="B1131" s="76" t="s">
        <v>46</v>
      </c>
      <c r="C1131" s="76">
        <v>11489</v>
      </c>
      <c r="D1131" s="76" t="s">
        <v>113</v>
      </c>
      <c r="E1131" s="76" t="s">
        <v>30</v>
      </c>
      <c r="F1131" s="76">
        <v>123</v>
      </c>
      <c r="G1131" s="76">
        <v>115</v>
      </c>
      <c r="H1131" s="76">
        <v>1</v>
      </c>
      <c r="I1131" s="76">
        <v>1</v>
      </c>
      <c r="J1131" s="76">
        <v>0</v>
      </c>
      <c r="K1131" s="76">
        <v>2</v>
      </c>
      <c r="L1131" s="76">
        <v>1</v>
      </c>
      <c r="M1131" s="76">
        <v>1</v>
      </c>
      <c r="N1131" s="76">
        <v>0</v>
      </c>
      <c r="O1131" s="76">
        <v>2</v>
      </c>
      <c r="P1131" s="76">
        <v>2</v>
      </c>
      <c r="Q1131" s="76">
        <v>1</v>
      </c>
      <c r="R1131" s="76">
        <v>2</v>
      </c>
      <c r="S1131" s="76">
        <v>13</v>
      </c>
    </row>
    <row r="1132" spans="1:19" x14ac:dyDescent="0.25">
      <c r="A1132" s="76" t="s">
        <v>11</v>
      </c>
      <c r="B1132" s="76" t="s">
        <v>46</v>
      </c>
      <c r="C1132" s="76">
        <v>11489</v>
      </c>
      <c r="D1132" s="76" t="s">
        <v>113</v>
      </c>
      <c r="E1132" s="76" t="s">
        <v>30</v>
      </c>
      <c r="F1132" s="76">
        <v>123</v>
      </c>
      <c r="G1132" s="76">
        <v>115</v>
      </c>
      <c r="H1132" s="76">
        <v>1</v>
      </c>
      <c r="I1132" s="76">
        <v>1</v>
      </c>
      <c r="J1132" s="76">
        <v>0</v>
      </c>
      <c r="K1132" s="76">
        <v>2</v>
      </c>
      <c r="L1132" s="76">
        <v>1</v>
      </c>
      <c r="M1132" s="76">
        <v>1</v>
      </c>
      <c r="N1132" s="76">
        <v>0</v>
      </c>
      <c r="O1132" s="76">
        <v>1</v>
      </c>
      <c r="P1132" s="76">
        <v>2</v>
      </c>
      <c r="Q1132" s="76">
        <v>2</v>
      </c>
      <c r="R1132" s="76">
        <v>1</v>
      </c>
      <c r="S1132" s="76">
        <v>12</v>
      </c>
    </row>
    <row r="1133" spans="1:19" x14ac:dyDescent="0.25">
      <c r="A1133" s="76" t="s">
        <v>11</v>
      </c>
      <c r="B1133" s="76" t="s">
        <v>46</v>
      </c>
      <c r="C1133" s="76">
        <v>11489</v>
      </c>
      <c r="D1133" s="76" t="s">
        <v>113</v>
      </c>
      <c r="E1133" s="76" t="s">
        <v>30</v>
      </c>
      <c r="F1133" s="76">
        <v>123</v>
      </c>
      <c r="G1133" s="76">
        <v>115</v>
      </c>
      <c r="H1133" s="76">
        <v>2</v>
      </c>
      <c r="I1133" s="76">
        <v>2</v>
      </c>
      <c r="J1133" s="76">
        <v>0</v>
      </c>
      <c r="K1133" s="76">
        <v>2</v>
      </c>
      <c r="L1133" s="76">
        <v>0</v>
      </c>
      <c r="M1133" s="76">
        <v>1</v>
      </c>
      <c r="N1133" s="76">
        <v>1</v>
      </c>
      <c r="O1133" s="76">
        <v>1</v>
      </c>
      <c r="P1133" s="76">
        <v>0</v>
      </c>
      <c r="Q1133" s="76">
        <v>2</v>
      </c>
      <c r="R1133" s="76">
        <v>1</v>
      </c>
      <c r="S1133" s="76">
        <v>12</v>
      </c>
    </row>
    <row r="1134" spans="1:19" x14ac:dyDescent="0.25">
      <c r="A1134" s="76" t="s">
        <v>11</v>
      </c>
      <c r="B1134" s="76" t="s">
        <v>46</v>
      </c>
      <c r="C1134" s="76">
        <v>11489</v>
      </c>
      <c r="D1134" s="76" t="s">
        <v>113</v>
      </c>
      <c r="E1134" s="76" t="s">
        <v>30</v>
      </c>
      <c r="F1134" s="76">
        <v>123</v>
      </c>
      <c r="G1134" s="76">
        <v>115</v>
      </c>
      <c r="H1134" s="76">
        <v>1</v>
      </c>
      <c r="I1134" s="76">
        <v>1</v>
      </c>
      <c r="J1134" s="76">
        <v>1</v>
      </c>
      <c r="K1134" s="76">
        <v>2</v>
      </c>
      <c r="L1134" s="76">
        <v>2</v>
      </c>
      <c r="M1134" s="76">
        <v>1</v>
      </c>
      <c r="N1134" s="76">
        <v>1</v>
      </c>
      <c r="O1134" s="76">
        <v>0</v>
      </c>
      <c r="P1134" s="76">
        <v>2</v>
      </c>
      <c r="Q1134" s="76">
        <v>1</v>
      </c>
      <c r="R1134" s="76">
        <v>2</v>
      </c>
      <c r="S1134" s="76">
        <v>14</v>
      </c>
    </row>
    <row r="1135" spans="1:19" x14ac:dyDescent="0.25">
      <c r="A1135" s="76" t="s">
        <v>11</v>
      </c>
      <c r="B1135" s="76" t="s">
        <v>46</v>
      </c>
      <c r="C1135" s="76">
        <v>11489</v>
      </c>
      <c r="D1135" s="76" t="s">
        <v>113</v>
      </c>
      <c r="E1135" s="76" t="s">
        <v>30</v>
      </c>
      <c r="F1135" s="76">
        <v>123</v>
      </c>
      <c r="G1135" s="76">
        <v>115</v>
      </c>
      <c r="H1135" s="76">
        <v>2</v>
      </c>
      <c r="I1135" s="76">
        <v>1</v>
      </c>
      <c r="J1135" s="76">
        <v>0</v>
      </c>
      <c r="K1135" s="76">
        <v>2</v>
      </c>
      <c r="L1135" s="76">
        <v>1</v>
      </c>
      <c r="M1135" s="76">
        <v>1</v>
      </c>
      <c r="N1135" s="76">
        <v>1</v>
      </c>
      <c r="O1135" s="76">
        <v>0</v>
      </c>
      <c r="P1135" s="76">
        <v>1</v>
      </c>
      <c r="Q1135" s="76">
        <v>2</v>
      </c>
      <c r="R1135" s="76">
        <v>2</v>
      </c>
      <c r="S1135" s="76">
        <v>13</v>
      </c>
    </row>
    <row r="1136" spans="1:19" x14ac:dyDescent="0.25">
      <c r="A1136" s="76" t="s">
        <v>11</v>
      </c>
      <c r="B1136" s="76" t="s">
        <v>46</v>
      </c>
      <c r="C1136" s="76">
        <v>11489</v>
      </c>
      <c r="D1136" s="76" t="s">
        <v>113</v>
      </c>
      <c r="E1136" s="76" t="s">
        <v>30</v>
      </c>
      <c r="F1136" s="76">
        <v>123</v>
      </c>
      <c r="G1136" s="76">
        <v>115</v>
      </c>
      <c r="H1136" s="76">
        <v>2</v>
      </c>
      <c r="I1136" s="76">
        <v>2</v>
      </c>
      <c r="J1136" s="76">
        <v>1</v>
      </c>
      <c r="K1136" s="76">
        <v>2</v>
      </c>
      <c r="L1136" s="76">
        <v>2</v>
      </c>
      <c r="M1136" s="76">
        <v>1</v>
      </c>
      <c r="N1136" s="76">
        <v>1</v>
      </c>
      <c r="O1136" s="76">
        <v>1</v>
      </c>
      <c r="P1136" s="76">
        <v>1</v>
      </c>
      <c r="Q1136" s="76">
        <v>1</v>
      </c>
      <c r="R1136" s="76">
        <v>2</v>
      </c>
      <c r="S1136" s="76">
        <v>16</v>
      </c>
    </row>
    <row r="1137" spans="1:19" x14ac:dyDescent="0.25">
      <c r="A1137" s="76" t="s">
        <v>11</v>
      </c>
      <c r="B1137" s="76" t="s">
        <v>46</v>
      </c>
      <c r="C1137" s="76">
        <v>11489</v>
      </c>
      <c r="D1137" s="76" t="s">
        <v>113</v>
      </c>
      <c r="E1137" s="76" t="s">
        <v>30</v>
      </c>
      <c r="F1137" s="76">
        <v>123</v>
      </c>
      <c r="G1137" s="76">
        <v>115</v>
      </c>
      <c r="H1137" s="76">
        <v>2</v>
      </c>
      <c r="I1137" s="76">
        <v>1</v>
      </c>
      <c r="J1137" s="76">
        <v>1</v>
      </c>
      <c r="K1137" s="76">
        <v>2</v>
      </c>
      <c r="L1137" s="76">
        <v>2</v>
      </c>
      <c r="M1137" s="76">
        <v>1</v>
      </c>
      <c r="N1137" s="76">
        <v>0</v>
      </c>
      <c r="O1137" s="76">
        <v>2</v>
      </c>
      <c r="P1137" s="76">
        <v>1</v>
      </c>
      <c r="Q1137" s="76">
        <v>2</v>
      </c>
      <c r="R1137" s="76">
        <v>2</v>
      </c>
      <c r="S1137" s="76">
        <v>16</v>
      </c>
    </row>
    <row r="1138" spans="1:19" x14ac:dyDescent="0.25">
      <c r="A1138" s="76" t="s">
        <v>11</v>
      </c>
      <c r="B1138" s="76" t="s">
        <v>46</v>
      </c>
      <c r="C1138" s="76">
        <v>11489</v>
      </c>
      <c r="D1138" s="76" t="s">
        <v>113</v>
      </c>
      <c r="E1138" s="76" t="s">
        <v>30</v>
      </c>
      <c r="F1138" s="76">
        <v>123</v>
      </c>
      <c r="G1138" s="76">
        <v>115</v>
      </c>
      <c r="H1138" s="76">
        <v>0</v>
      </c>
      <c r="I1138" s="76">
        <v>2</v>
      </c>
      <c r="J1138" s="76">
        <v>0</v>
      </c>
      <c r="K1138" s="76">
        <v>2</v>
      </c>
      <c r="L1138" s="76">
        <v>0</v>
      </c>
      <c r="M1138" s="76">
        <v>1</v>
      </c>
      <c r="N1138" s="76">
        <v>0</v>
      </c>
      <c r="O1138" s="76">
        <v>0</v>
      </c>
      <c r="P1138" s="76">
        <v>0</v>
      </c>
      <c r="Q1138" s="76">
        <v>2</v>
      </c>
      <c r="R1138" s="76">
        <v>0</v>
      </c>
      <c r="S1138" s="76">
        <v>7</v>
      </c>
    </row>
    <row r="1139" spans="1:19" x14ac:dyDescent="0.25">
      <c r="A1139" s="76" t="s">
        <v>11</v>
      </c>
      <c r="B1139" s="76" t="s">
        <v>46</v>
      </c>
      <c r="C1139" s="76">
        <v>11489</v>
      </c>
      <c r="D1139" s="76" t="s">
        <v>113</v>
      </c>
      <c r="E1139" s="76" t="s">
        <v>30</v>
      </c>
      <c r="F1139" s="76">
        <v>123</v>
      </c>
      <c r="G1139" s="76">
        <v>115</v>
      </c>
      <c r="H1139" s="76">
        <v>1</v>
      </c>
      <c r="I1139" s="76">
        <v>0</v>
      </c>
      <c r="J1139" s="76">
        <v>0</v>
      </c>
      <c r="K1139" s="76">
        <v>2</v>
      </c>
      <c r="L1139" s="76">
        <v>1</v>
      </c>
      <c r="M1139" s="76">
        <v>1</v>
      </c>
      <c r="N1139" s="76">
        <v>0</v>
      </c>
      <c r="O1139" s="76">
        <v>2</v>
      </c>
      <c r="P1139" s="76">
        <v>0</v>
      </c>
      <c r="Q1139" s="76">
        <v>1</v>
      </c>
      <c r="R1139" s="76">
        <v>1</v>
      </c>
      <c r="S1139" s="76">
        <v>9</v>
      </c>
    </row>
    <row r="1140" spans="1:19" x14ac:dyDescent="0.25">
      <c r="A1140" s="76" t="s">
        <v>11</v>
      </c>
      <c r="B1140" s="76" t="s">
        <v>46</v>
      </c>
      <c r="C1140" s="76">
        <v>11489</v>
      </c>
      <c r="D1140" s="76" t="s">
        <v>113</v>
      </c>
      <c r="E1140" s="76" t="s">
        <v>30</v>
      </c>
      <c r="F1140" s="76">
        <v>123</v>
      </c>
      <c r="G1140" s="76">
        <v>115</v>
      </c>
      <c r="H1140" s="76">
        <v>2</v>
      </c>
      <c r="I1140" s="76">
        <v>1</v>
      </c>
      <c r="J1140" s="76">
        <v>0</v>
      </c>
      <c r="K1140" s="76">
        <v>2</v>
      </c>
      <c r="L1140" s="76">
        <v>1</v>
      </c>
      <c r="M1140" s="76">
        <v>1</v>
      </c>
      <c r="N1140" s="76">
        <v>1</v>
      </c>
      <c r="O1140" s="76">
        <v>2</v>
      </c>
      <c r="P1140" s="76">
        <v>2</v>
      </c>
      <c r="Q1140" s="76">
        <v>2</v>
      </c>
      <c r="R1140" s="76">
        <v>1</v>
      </c>
      <c r="S1140" s="76">
        <v>15</v>
      </c>
    </row>
    <row r="1141" spans="1:19" x14ac:dyDescent="0.25">
      <c r="A1141" s="76" t="s">
        <v>11</v>
      </c>
      <c r="B1141" s="76" t="s">
        <v>46</v>
      </c>
      <c r="C1141" s="76">
        <v>11489</v>
      </c>
      <c r="D1141" s="76" t="s">
        <v>113</v>
      </c>
      <c r="E1141" s="76" t="s">
        <v>30</v>
      </c>
      <c r="F1141" s="76">
        <v>123</v>
      </c>
      <c r="G1141" s="76">
        <v>115</v>
      </c>
      <c r="H1141" s="76">
        <v>0</v>
      </c>
      <c r="I1141" s="76">
        <v>0</v>
      </c>
      <c r="J1141" s="76">
        <v>1</v>
      </c>
      <c r="K1141" s="76">
        <v>2</v>
      </c>
      <c r="L1141" s="76">
        <v>1</v>
      </c>
      <c r="M1141" s="76">
        <v>1</v>
      </c>
      <c r="N1141" s="76">
        <v>1</v>
      </c>
      <c r="O1141" s="76">
        <v>1</v>
      </c>
      <c r="P1141" s="76">
        <v>2</v>
      </c>
      <c r="Q1141" s="76">
        <v>2</v>
      </c>
      <c r="R1141" s="76">
        <v>0</v>
      </c>
      <c r="S1141" s="76">
        <v>11</v>
      </c>
    </row>
    <row r="1142" spans="1:19" x14ac:dyDescent="0.25">
      <c r="A1142" s="76" t="s">
        <v>11</v>
      </c>
      <c r="B1142" s="76" t="s">
        <v>46</v>
      </c>
      <c r="C1142" s="76">
        <v>11489</v>
      </c>
      <c r="D1142" s="76" t="s">
        <v>113</v>
      </c>
      <c r="E1142" s="76" t="s">
        <v>30</v>
      </c>
      <c r="F1142" s="76">
        <v>123</v>
      </c>
      <c r="G1142" s="76">
        <v>115</v>
      </c>
      <c r="H1142" s="76">
        <v>2</v>
      </c>
      <c r="I1142" s="76">
        <v>1</v>
      </c>
      <c r="J1142" s="76">
        <v>0</v>
      </c>
      <c r="K1142" s="76">
        <v>2</v>
      </c>
      <c r="L1142" s="76">
        <v>1</v>
      </c>
      <c r="M1142" s="76">
        <v>1</v>
      </c>
      <c r="N1142" s="76">
        <v>1</v>
      </c>
      <c r="O1142" s="76">
        <v>0</v>
      </c>
      <c r="P1142" s="76">
        <v>2</v>
      </c>
      <c r="Q1142" s="76">
        <v>1</v>
      </c>
      <c r="R1142" s="76">
        <v>1</v>
      </c>
      <c r="S1142" s="76">
        <v>12</v>
      </c>
    </row>
    <row r="1143" spans="1:19" x14ac:dyDescent="0.25">
      <c r="A1143" s="76" t="s">
        <v>11</v>
      </c>
      <c r="B1143" s="76" t="s">
        <v>46</v>
      </c>
      <c r="C1143" s="76">
        <v>11489</v>
      </c>
      <c r="D1143" s="76" t="s">
        <v>113</v>
      </c>
      <c r="E1143" s="76" t="s">
        <v>30</v>
      </c>
      <c r="F1143" s="76">
        <v>123</v>
      </c>
      <c r="G1143" s="76">
        <v>115</v>
      </c>
      <c r="H1143" s="76">
        <v>1</v>
      </c>
      <c r="I1143" s="76">
        <v>1</v>
      </c>
      <c r="J1143" s="76">
        <v>1</v>
      </c>
      <c r="K1143" s="76">
        <v>2</v>
      </c>
      <c r="L1143" s="76">
        <v>1</v>
      </c>
      <c r="M1143" s="76">
        <v>1</v>
      </c>
      <c r="N1143" s="76">
        <v>0</v>
      </c>
      <c r="O1143" s="76">
        <v>1</v>
      </c>
      <c r="P1143" s="76">
        <v>2</v>
      </c>
      <c r="Q1143" s="76">
        <v>2</v>
      </c>
      <c r="R1143" s="76">
        <v>1</v>
      </c>
      <c r="S1143" s="76">
        <v>13</v>
      </c>
    </row>
    <row r="1144" spans="1:19" x14ac:dyDescent="0.25">
      <c r="A1144" s="76" t="s">
        <v>11</v>
      </c>
      <c r="B1144" s="76" t="s">
        <v>46</v>
      </c>
      <c r="C1144" s="76">
        <v>11489</v>
      </c>
      <c r="D1144" s="76" t="s">
        <v>113</v>
      </c>
      <c r="E1144" s="76" t="s">
        <v>30</v>
      </c>
      <c r="F1144" s="76">
        <v>123</v>
      </c>
      <c r="G1144" s="76">
        <v>115</v>
      </c>
      <c r="H1144" s="76">
        <v>2</v>
      </c>
      <c r="I1144" s="76">
        <v>1</v>
      </c>
      <c r="J1144" s="76">
        <v>1</v>
      </c>
      <c r="K1144" s="76">
        <v>2</v>
      </c>
      <c r="L1144" s="76">
        <v>1</v>
      </c>
      <c r="M1144" s="76">
        <v>1</v>
      </c>
      <c r="N1144" s="76">
        <v>1</v>
      </c>
      <c r="O1144" s="76">
        <v>2</v>
      </c>
      <c r="P1144" s="76">
        <v>2</v>
      </c>
      <c r="Q1144" s="76">
        <v>1</v>
      </c>
      <c r="R1144" s="76">
        <v>1</v>
      </c>
      <c r="S1144" s="76">
        <v>15</v>
      </c>
    </row>
    <row r="1145" spans="1:19" x14ac:dyDescent="0.25">
      <c r="A1145" s="76" t="s">
        <v>11</v>
      </c>
      <c r="B1145" s="76" t="s">
        <v>46</v>
      </c>
      <c r="C1145" s="76">
        <v>11489</v>
      </c>
      <c r="D1145" s="76" t="s">
        <v>113</v>
      </c>
      <c r="E1145" s="76" t="s">
        <v>30</v>
      </c>
      <c r="F1145" s="76">
        <v>123</v>
      </c>
      <c r="G1145" s="76">
        <v>115</v>
      </c>
      <c r="H1145" s="76">
        <v>2</v>
      </c>
      <c r="I1145" s="76">
        <v>0</v>
      </c>
      <c r="J1145" s="76">
        <v>1</v>
      </c>
      <c r="K1145" s="76">
        <v>2</v>
      </c>
      <c r="L1145" s="76">
        <v>1</v>
      </c>
      <c r="M1145" s="76">
        <v>1</v>
      </c>
      <c r="N1145" s="76">
        <v>0</v>
      </c>
      <c r="O1145" s="76">
        <v>2</v>
      </c>
      <c r="P1145" s="76">
        <v>1</v>
      </c>
      <c r="Q1145" s="76">
        <v>1</v>
      </c>
      <c r="R1145" s="76">
        <v>1</v>
      </c>
      <c r="S1145" s="76">
        <v>12</v>
      </c>
    </row>
    <row r="1146" spans="1:19" x14ac:dyDescent="0.25">
      <c r="A1146" s="76" t="s">
        <v>11</v>
      </c>
      <c r="B1146" s="76" t="s">
        <v>46</v>
      </c>
      <c r="C1146" s="76">
        <v>11489</v>
      </c>
      <c r="D1146" s="76" t="s">
        <v>113</v>
      </c>
      <c r="E1146" s="76" t="s">
        <v>30</v>
      </c>
      <c r="F1146" s="76">
        <v>123</v>
      </c>
      <c r="G1146" s="76">
        <v>115</v>
      </c>
      <c r="H1146" s="76">
        <v>2</v>
      </c>
      <c r="I1146" s="76">
        <v>1</v>
      </c>
      <c r="J1146" s="76">
        <v>1</v>
      </c>
      <c r="K1146" s="76">
        <v>2</v>
      </c>
      <c r="L1146" s="76">
        <v>1</v>
      </c>
      <c r="M1146" s="76">
        <v>1</v>
      </c>
      <c r="N1146" s="76">
        <v>1</v>
      </c>
      <c r="O1146" s="76">
        <v>2</v>
      </c>
      <c r="P1146" s="76">
        <v>2</v>
      </c>
      <c r="Q1146" s="76">
        <v>1</v>
      </c>
      <c r="R1146" s="76">
        <v>1</v>
      </c>
      <c r="S1146" s="76">
        <v>15</v>
      </c>
    </row>
    <row r="1147" spans="1:19" x14ac:dyDescent="0.25">
      <c r="A1147" s="76" t="s">
        <v>11</v>
      </c>
      <c r="B1147" s="76" t="s">
        <v>46</v>
      </c>
      <c r="C1147" s="76">
        <v>11489</v>
      </c>
      <c r="D1147" s="76" t="s">
        <v>113</v>
      </c>
      <c r="E1147" s="76" t="s">
        <v>30</v>
      </c>
      <c r="F1147" s="76">
        <v>123</v>
      </c>
      <c r="G1147" s="76">
        <v>115</v>
      </c>
      <c r="H1147" s="76">
        <v>1</v>
      </c>
      <c r="I1147" s="76">
        <v>2</v>
      </c>
      <c r="J1147" s="76">
        <v>1</v>
      </c>
      <c r="K1147" s="76">
        <v>1</v>
      </c>
      <c r="L1147" s="76">
        <v>1</v>
      </c>
      <c r="M1147" s="76">
        <v>1</v>
      </c>
      <c r="N1147" s="76">
        <v>0</v>
      </c>
      <c r="O1147" s="76">
        <v>2</v>
      </c>
      <c r="P1147" s="76">
        <v>2</v>
      </c>
      <c r="Q1147" s="76">
        <v>1</v>
      </c>
      <c r="R1147" s="76">
        <v>1</v>
      </c>
      <c r="S1147" s="76">
        <v>13</v>
      </c>
    </row>
    <row r="1148" spans="1:19" x14ac:dyDescent="0.25">
      <c r="A1148" s="76" t="s">
        <v>11</v>
      </c>
      <c r="B1148" s="76" t="s">
        <v>46</v>
      </c>
      <c r="C1148" s="76">
        <v>11489</v>
      </c>
      <c r="D1148" s="76" t="s">
        <v>113</v>
      </c>
      <c r="E1148" s="76" t="s">
        <v>30</v>
      </c>
      <c r="F1148" s="76">
        <v>123</v>
      </c>
      <c r="G1148" s="76">
        <v>115</v>
      </c>
      <c r="H1148" s="76">
        <v>1</v>
      </c>
      <c r="I1148" s="76">
        <v>1</v>
      </c>
      <c r="J1148" s="76">
        <v>1</v>
      </c>
      <c r="K1148" s="76">
        <v>2</v>
      </c>
      <c r="L1148" s="76">
        <v>1</v>
      </c>
      <c r="M1148" s="76">
        <v>1</v>
      </c>
      <c r="N1148" s="76">
        <v>0</v>
      </c>
      <c r="O1148" s="76">
        <v>2</v>
      </c>
      <c r="P1148" s="76">
        <v>1</v>
      </c>
      <c r="Q1148" s="76">
        <v>1</v>
      </c>
      <c r="R1148" s="76">
        <v>1</v>
      </c>
      <c r="S1148" s="76">
        <v>12</v>
      </c>
    </row>
    <row r="1149" spans="1:19" x14ac:dyDescent="0.25">
      <c r="A1149" s="76" t="s">
        <v>11</v>
      </c>
      <c r="B1149" s="76" t="s">
        <v>48</v>
      </c>
      <c r="C1149" s="76">
        <v>11495</v>
      </c>
      <c r="D1149" s="76" t="s">
        <v>113</v>
      </c>
      <c r="E1149" s="76" t="s">
        <v>15</v>
      </c>
      <c r="F1149" s="76">
        <v>47</v>
      </c>
      <c r="G1149" s="76">
        <v>45</v>
      </c>
      <c r="H1149" s="76">
        <v>2</v>
      </c>
      <c r="I1149" s="76">
        <v>2</v>
      </c>
      <c r="J1149" s="76">
        <v>1</v>
      </c>
      <c r="K1149" s="76">
        <v>2</v>
      </c>
      <c r="L1149" s="76">
        <v>0</v>
      </c>
      <c r="M1149" s="76">
        <v>1</v>
      </c>
      <c r="N1149" s="76">
        <v>1</v>
      </c>
      <c r="O1149" s="76">
        <v>2</v>
      </c>
      <c r="P1149" s="76">
        <v>2</v>
      </c>
      <c r="Q1149" s="76">
        <v>2</v>
      </c>
      <c r="R1149" s="76">
        <v>2</v>
      </c>
      <c r="S1149" s="76">
        <v>17</v>
      </c>
    </row>
    <row r="1150" spans="1:19" x14ac:dyDescent="0.25">
      <c r="A1150" s="76" t="s">
        <v>11</v>
      </c>
      <c r="B1150" s="76" t="s">
        <v>48</v>
      </c>
      <c r="C1150" s="76">
        <v>11495</v>
      </c>
      <c r="D1150" s="76" t="s">
        <v>113</v>
      </c>
      <c r="E1150" s="76" t="s">
        <v>15</v>
      </c>
      <c r="F1150" s="76">
        <v>47</v>
      </c>
      <c r="G1150" s="76">
        <v>45</v>
      </c>
      <c r="H1150" s="76">
        <v>0</v>
      </c>
      <c r="I1150" s="76">
        <v>2</v>
      </c>
      <c r="J1150" s="76">
        <v>0</v>
      </c>
      <c r="K1150" s="76">
        <v>2</v>
      </c>
      <c r="L1150" s="76">
        <v>2</v>
      </c>
      <c r="M1150" s="76">
        <v>0</v>
      </c>
      <c r="N1150" s="76">
        <v>0</v>
      </c>
      <c r="O1150" s="76">
        <v>2</v>
      </c>
      <c r="P1150" s="76">
        <v>0</v>
      </c>
      <c r="Q1150" s="76">
        <v>1</v>
      </c>
      <c r="R1150" s="76">
        <v>0</v>
      </c>
      <c r="S1150" s="76">
        <v>9</v>
      </c>
    </row>
    <row r="1151" spans="1:19" x14ac:dyDescent="0.25">
      <c r="A1151" s="76" t="s">
        <v>11</v>
      </c>
      <c r="B1151" s="76" t="s">
        <v>48</v>
      </c>
      <c r="C1151" s="76">
        <v>11495</v>
      </c>
      <c r="D1151" s="76" t="s">
        <v>113</v>
      </c>
      <c r="E1151" s="76" t="s">
        <v>15</v>
      </c>
      <c r="F1151" s="76">
        <v>47</v>
      </c>
      <c r="G1151" s="76">
        <v>45</v>
      </c>
      <c r="H1151" s="76">
        <v>1</v>
      </c>
      <c r="I1151" s="76">
        <v>2</v>
      </c>
      <c r="J1151" s="76">
        <v>1</v>
      </c>
      <c r="K1151" s="76">
        <v>1</v>
      </c>
      <c r="L1151" s="76">
        <v>1</v>
      </c>
      <c r="M1151" s="76">
        <v>1</v>
      </c>
      <c r="N1151" s="76">
        <v>0</v>
      </c>
      <c r="O1151" s="76">
        <v>1</v>
      </c>
      <c r="P1151" s="76">
        <v>2</v>
      </c>
      <c r="Q1151" s="76">
        <v>2</v>
      </c>
      <c r="R1151" s="76">
        <v>2</v>
      </c>
      <c r="S1151" s="76">
        <v>14</v>
      </c>
    </row>
    <row r="1152" spans="1:19" x14ac:dyDescent="0.25">
      <c r="A1152" s="76" t="s">
        <v>11</v>
      </c>
      <c r="B1152" s="76" t="s">
        <v>48</v>
      </c>
      <c r="C1152" s="76">
        <v>11495</v>
      </c>
      <c r="D1152" s="76" t="s">
        <v>113</v>
      </c>
      <c r="E1152" s="76" t="s">
        <v>15</v>
      </c>
      <c r="F1152" s="76">
        <v>47</v>
      </c>
      <c r="G1152" s="76">
        <v>45</v>
      </c>
      <c r="H1152" s="76">
        <v>2</v>
      </c>
      <c r="I1152" s="76">
        <v>1</v>
      </c>
      <c r="J1152" s="76">
        <v>1</v>
      </c>
      <c r="K1152" s="76">
        <v>2</v>
      </c>
      <c r="L1152" s="76">
        <v>2</v>
      </c>
      <c r="M1152" s="76">
        <v>1</v>
      </c>
      <c r="N1152" s="76">
        <v>0</v>
      </c>
      <c r="O1152" s="76">
        <v>2</v>
      </c>
      <c r="P1152" s="76">
        <v>2</v>
      </c>
      <c r="Q1152" s="76">
        <v>2</v>
      </c>
      <c r="R1152" s="76">
        <v>2</v>
      </c>
      <c r="S1152" s="76">
        <v>17</v>
      </c>
    </row>
    <row r="1153" spans="1:19" x14ac:dyDescent="0.25">
      <c r="A1153" s="76" t="s">
        <v>11</v>
      </c>
      <c r="B1153" s="76" t="s">
        <v>48</v>
      </c>
      <c r="C1153" s="76">
        <v>11495</v>
      </c>
      <c r="D1153" s="76" t="s">
        <v>113</v>
      </c>
      <c r="E1153" s="76" t="s">
        <v>15</v>
      </c>
      <c r="F1153" s="76">
        <v>47</v>
      </c>
      <c r="G1153" s="76">
        <v>45</v>
      </c>
      <c r="H1153" s="76">
        <v>0</v>
      </c>
      <c r="I1153" s="76">
        <v>0</v>
      </c>
      <c r="J1153" s="76">
        <v>0</v>
      </c>
      <c r="K1153" s="76">
        <v>1</v>
      </c>
      <c r="L1153" s="76">
        <v>0</v>
      </c>
      <c r="M1153" s="76">
        <v>0</v>
      </c>
      <c r="N1153" s="76">
        <v>0</v>
      </c>
      <c r="O1153" s="76">
        <v>1</v>
      </c>
      <c r="P1153" s="76">
        <v>0</v>
      </c>
      <c r="Q1153" s="76">
        <v>0</v>
      </c>
      <c r="R1153" s="76">
        <v>1</v>
      </c>
      <c r="S1153" s="76">
        <v>3</v>
      </c>
    </row>
    <row r="1154" spans="1:19" x14ac:dyDescent="0.25">
      <c r="A1154" s="76" t="s">
        <v>11</v>
      </c>
      <c r="B1154" s="76" t="s">
        <v>48</v>
      </c>
      <c r="C1154" s="76">
        <v>11495</v>
      </c>
      <c r="D1154" s="76" t="s">
        <v>113</v>
      </c>
      <c r="E1154" s="76" t="s">
        <v>15</v>
      </c>
      <c r="F1154" s="76">
        <v>47</v>
      </c>
      <c r="G1154" s="76">
        <v>45</v>
      </c>
      <c r="H1154" s="76">
        <v>2</v>
      </c>
      <c r="I1154" s="76">
        <v>2</v>
      </c>
      <c r="J1154" s="76">
        <v>0</v>
      </c>
      <c r="K1154" s="76">
        <v>2</v>
      </c>
      <c r="L1154" s="76">
        <v>2</v>
      </c>
      <c r="M1154" s="76">
        <v>1</v>
      </c>
      <c r="N1154" s="76">
        <v>1</v>
      </c>
      <c r="O1154" s="76">
        <v>2</v>
      </c>
      <c r="P1154" s="76">
        <v>2</v>
      </c>
      <c r="Q1154" s="76">
        <v>2</v>
      </c>
      <c r="R1154" s="76">
        <v>2</v>
      </c>
      <c r="S1154" s="76">
        <v>18</v>
      </c>
    </row>
    <row r="1155" spans="1:19" x14ac:dyDescent="0.25">
      <c r="A1155" s="76" t="s">
        <v>11</v>
      </c>
      <c r="B1155" s="76" t="s">
        <v>48</v>
      </c>
      <c r="C1155" s="76">
        <v>11495</v>
      </c>
      <c r="D1155" s="76" t="s">
        <v>113</v>
      </c>
      <c r="E1155" s="76" t="s">
        <v>15</v>
      </c>
      <c r="F1155" s="76">
        <v>47</v>
      </c>
      <c r="G1155" s="76">
        <v>45</v>
      </c>
      <c r="H1155" s="76">
        <v>2</v>
      </c>
      <c r="I1155" s="76">
        <v>2</v>
      </c>
      <c r="J1155" s="76">
        <v>1</v>
      </c>
      <c r="K1155" s="76">
        <v>2</v>
      </c>
      <c r="L1155" s="76">
        <v>2</v>
      </c>
      <c r="M1155" s="76">
        <v>0</v>
      </c>
      <c r="N1155" s="76">
        <v>0</v>
      </c>
      <c r="O1155" s="76">
        <v>2</v>
      </c>
      <c r="P1155" s="76">
        <v>2</v>
      </c>
      <c r="Q1155" s="76">
        <v>2</v>
      </c>
      <c r="R1155" s="76">
        <v>1</v>
      </c>
      <c r="S1155" s="76">
        <v>16</v>
      </c>
    </row>
    <row r="1156" spans="1:19" x14ac:dyDescent="0.25">
      <c r="A1156" s="76" t="s">
        <v>11</v>
      </c>
      <c r="B1156" s="76" t="s">
        <v>48</v>
      </c>
      <c r="C1156" s="76">
        <v>11495</v>
      </c>
      <c r="D1156" s="76" t="s">
        <v>113</v>
      </c>
      <c r="E1156" s="76" t="s">
        <v>15</v>
      </c>
      <c r="F1156" s="76">
        <v>47</v>
      </c>
      <c r="G1156" s="76">
        <v>45</v>
      </c>
      <c r="H1156" s="76">
        <v>0</v>
      </c>
      <c r="I1156" s="76">
        <v>1</v>
      </c>
      <c r="J1156" s="76">
        <v>0</v>
      </c>
      <c r="K1156" s="76">
        <v>2</v>
      </c>
      <c r="L1156" s="76">
        <v>1</v>
      </c>
      <c r="M1156" s="76">
        <v>1</v>
      </c>
      <c r="N1156" s="76">
        <v>0</v>
      </c>
      <c r="O1156" s="76">
        <v>2</v>
      </c>
      <c r="P1156" s="76">
        <v>2</v>
      </c>
      <c r="Q1156" s="76">
        <v>0</v>
      </c>
      <c r="R1156" s="76">
        <v>2</v>
      </c>
      <c r="S1156" s="76">
        <v>11</v>
      </c>
    </row>
    <row r="1157" spans="1:19" x14ac:dyDescent="0.25">
      <c r="A1157" s="76" t="s">
        <v>11</v>
      </c>
      <c r="B1157" s="76" t="s">
        <v>48</v>
      </c>
      <c r="C1157" s="76">
        <v>11495</v>
      </c>
      <c r="D1157" s="76" t="s">
        <v>113</v>
      </c>
      <c r="E1157" s="76" t="s">
        <v>15</v>
      </c>
      <c r="F1157" s="76">
        <v>47</v>
      </c>
      <c r="G1157" s="76">
        <v>45</v>
      </c>
      <c r="H1157" s="76">
        <v>1</v>
      </c>
      <c r="I1157" s="76">
        <v>1</v>
      </c>
      <c r="J1157" s="76">
        <v>0</v>
      </c>
      <c r="K1157" s="76">
        <v>2</v>
      </c>
      <c r="L1157" s="76">
        <v>1</v>
      </c>
      <c r="M1157" s="76">
        <v>0</v>
      </c>
      <c r="N1157" s="76">
        <v>0</v>
      </c>
      <c r="O1157" s="76">
        <v>2</v>
      </c>
      <c r="P1157" s="76">
        <v>1</v>
      </c>
      <c r="Q1157" s="76">
        <v>0</v>
      </c>
      <c r="R1157" s="76">
        <v>1</v>
      </c>
      <c r="S1157" s="76">
        <v>9</v>
      </c>
    </row>
    <row r="1158" spans="1:19" x14ac:dyDescent="0.25">
      <c r="A1158" s="76" t="s">
        <v>11</v>
      </c>
      <c r="B1158" s="76" t="s">
        <v>48</v>
      </c>
      <c r="C1158" s="76">
        <v>11495</v>
      </c>
      <c r="D1158" s="76" t="s">
        <v>113</v>
      </c>
      <c r="E1158" s="76" t="s">
        <v>15</v>
      </c>
      <c r="F1158" s="76">
        <v>47</v>
      </c>
      <c r="G1158" s="76">
        <v>45</v>
      </c>
      <c r="H1158" s="76">
        <v>0</v>
      </c>
      <c r="I1158" s="76">
        <v>0</v>
      </c>
      <c r="J1158" s="76">
        <v>0</v>
      </c>
      <c r="K1158" s="76">
        <v>2</v>
      </c>
      <c r="L1158" s="76">
        <v>2</v>
      </c>
      <c r="M1158" s="76">
        <v>1</v>
      </c>
      <c r="N1158" s="76">
        <v>0</v>
      </c>
      <c r="O1158" s="76">
        <v>1</v>
      </c>
      <c r="P1158" s="76">
        <v>1</v>
      </c>
      <c r="Q1158" s="76">
        <v>1</v>
      </c>
      <c r="R1158" s="76">
        <v>2</v>
      </c>
      <c r="S1158" s="76">
        <v>10</v>
      </c>
    </row>
    <row r="1159" spans="1:19" x14ac:dyDescent="0.25">
      <c r="A1159" s="76" t="s">
        <v>11</v>
      </c>
      <c r="B1159" s="76" t="s">
        <v>48</v>
      </c>
      <c r="C1159" s="76">
        <v>11495</v>
      </c>
      <c r="D1159" s="76" t="s">
        <v>113</v>
      </c>
      <c r="E1159" s="76" t="s">
        <v>15</v>
      </c>
      <c r="F1159" s="76">
        <v>47</v>
      </c>
      <c r="G1159" s="76">
        <v>45</v>
      </c>
      <c r="H1159" s="76">
        <v>0</v>
      </c>
      <c r="I1159" s="76">
        <v>2</v>
      </c>
      <c r="J1159" s="76">
        <v>0</v>
      </c>
      <c r="K1159" s="76">
        <v>2</v>
      </c>
      <c r="L1159" s="76">
        <v>0</v>
      </c>
      <c r="M1159" s="76">
        <v>1</v>
      </c>
      <c r="N1159" s="76">
        <v>0</v>
      </c>
      <c r="O1159" s="76">
        <v>1</v>
      </c>
      <c r="P1159" s="76">
        <v>2</v>
      </c>
      <c r="Q1159" s="76">
        <v>1</v>
      </c>
      <c r="R1159" s="76">
        <v>1</v>
      </c>
      <c r="S1159" s="76">
        <v>10</v>
      </c>
    </row>
    <row r="1160" spans="1:19" x14ac:dyDescent="0.25">
      <c r="A1160" s="76" t="s">
        <v>11</v>
      </c>
      <c r="B1160" s="76" t="s">
        <v>48</v>
      </c>
      <c r="C1160" s="76">
        <v>11495</v>
      </c>
      <c r="D1160" s="76" t="s">
        <v>113</v>
      </c>
      <c r="E1160" s="76" t="s">
        <v>15</v>
      </c>
      <c r="F1160" s="76">
        <v>47</v>
      </c>
      <c r="G1160" s="76">
        <v>45</v>
      </c>
      <c r="H1160" s="76">
        <v>0</v>
      </c>
      <c r="I1160" s="76">
        <v>2</v>
      </c>
      <c r="J1160" s="76">
        <v>0</v>
      </c>
      <c r="K1160" s="76">
        <v>2</v>
      </c>
      <c r="L1160" s="76">
        <v>2</v>
      </c>
      <c r="M1160" s="76">
        <v>0</v>
      </c>
      <c r="N1160" s="76">
        <v>0</v>
      </c>
      <c r="O1160" s="76">
        <v>2</v>
      </c>
      <c r="P1160" s="76">
        <v>1</v>
      </c>
      <c r="Q1160" s="76">
        <v>0</v>
      </c>
      <c r="R1160" s="76">
        <v>2</v>
      </c>
      <c r="S1160" s="76">
        <v>11</v>
      </c>
    </row>
    <row r="1161" spans="1:19" x14ac:dyDescent="0.25">
      <c r="A1161" s="76" t="s">
        <v>11</v>
      </c>
      <c r="B1161" s="76" t="s">
        <v>48</v>
      </c>
      <c r="C1161" s="76">
        <v>11495</v>
      </c>
      <c r="D1161" s="76" t="s">
        <v>113</v>
      </c>
      <c r="E1161" s="76" t="s">
        <v>15</v>
      </c>
      <c r="F1161" s="76">
        <v>47</v>
      </c>
      <c r="G1161" s="76">
        <v>45</v>
      </c>
      <c r="H1161" s="76">
        <v>0</v>
      </c>
      <c r="I1161" s="76">
        <v>1</v>
      </c>
      <c r="J1161" s="76">
        <v>0</v>
      </c>
      <c r="K1161" s="76">
        <v>2</v>
      </c>
      <c r="L1161" s="76">
        <v>2</v>
      </c>
      <c r="M1161" s="76">
        <v>0</v>
      </c>
      <c r="N1161" s="76">
        <v>0</v>
      </c>
      <c r="O1161" s="76">
        <v>0</v>
      </c>
      <c r="P1161" s="76">
        <v>2</v>
      </c>
      <c r="Q1161" s="76">
        <v>2</v>
      </c>
      <c r="R1161" s="76">
        <v>2</v>
      </c>
      <c r="S1161" s="76">
        <v>11</v>
      </c>
    </row>
    <row r="1162" spans="1:19" x14ac:dyDescent="0.25">
      <c r="A1162" s="76" t="s">
        <v>11</v>
      </c>
      <c r="B1162" s="76" t="s">
        <v>48</v>
      </c>
      <c r="C1162" s="76">
        <v>11495</v>
      </c>
      <c r="D1162" s="76" t="s">
        <v>113</v>
      </c>
      <c r="E1162" s="76" t="s">
        <v>15</v>
      </c>
      <c r="F1162" s="76">
        <v>47</v>
      </c>
      <c r="G1162" s="76">
        <v>45</v>
      </c>
      <c r="H1162" s="76">
        <v>0</v>
      </c>
      <c r="I1162" s="76">
        <v>0</v>
      </c>
      <c r="J1162" s="76">
        <v>0</v>
      </c>
      <c r="K1162" s="76">
        <v>2</v>
      </c>
      <c r="L1162" s="76">
        <v>1</v>
      </c>
      <c r="M1162" s="76">
        <v>1</v>
      </c>
      <c r="N1162" s="76">
        <v>0</v>
      </c>
      <c r="O1162" s="76">
        <v>2</v>
      </c>
      <c r="P1162" s="76">
        <v>1</v>
      </c>
      <c r="Q1162" s="76">
        <v>2</v>
      </c>
      <c r="R1162" s="76">
        <v>2</v>
      </c>
      <c r="S1162" s="76">
        <v>11</v>
      </c>
    </row>
    <row r="1163" spans="1:19" x14ac:dyDescent="0.25">
      <c r="A1163" s="76" t="s">
        <v>11</v>
      </c>
      <c r="B1163" s="76" t="s">
        <v>48</v>
      </c>
      <c r="C1163" s="76">
        <v>11495</v>
      </c>
      <c r="D1163" s="76" t="s">
        <v>113</v>
      </c>
      <c r="E1163" s="76" t="s">
        <v>15</v>
      </c>
      <c r="F1163" s="76">
        <v>47</v>
      </c>
      <c r="G1163" s="76">
        <v>45</v>
      </c>
      <c r="H1163" s="76">
        <v>2</v>
      </c>
      <c r="I1163" s="76">
        <v>2</v>
      </c>
      <c r="J1163" s="76">
        <v>1</v>
      </c>
      <c r="K1163" s="76">
        <v>2</v>
      </c>
      <c r="L1163" s="76">
        <v>2</v>
      </c>
      <c r="M1163" s="76">
        <v>1</v>
      </c>
      <c r="N1163" s="76">
        <v>1</v>
      </c>
      <c r="O1163" s="76">
        <v>2</v>
      </c>
      <c r="P1163" s="76">
        <v>2</v>
      </c>
      <c r="Q1163" s="76">
        <v>2</v>
      </c>
      <c r="R1163" s="76">
        <v>2</v>
      </c>
      <c r="S1163" s="76">
        <v>19</v>
      </c>
    </row>
    <row r="1164" spans="1:19" x14ac:dyDescent="0.25">
      <c r="A1164" s="76" t="s">
        <v>11</v>
      </c>
      <c r="B1164" s="76" t="s">
        <v>48</v>
      </c>
      <c r="C1164" s="76">
        <v>11495</v>
      </c>
      <c r="D1164" s="76" t="s">
        <v>113</v>
      </c>
      <c r="E1164" s="76" t="s">
        <v>15</v>
      </c>
      <c r="F1164" s="76">
        <v>47</v>
      </c>
      <c r="G1164" s="76">
        <v>45</v>
      </c>
      <c r="H1164" s="76">
        <v>2</v>
      </c>
      <c r="I1164" s="76">
        <v>1</v>
      </c>
      <c r="J1164" s="76">
        <v>1</v>
      </c>
      <c r="K1164" s="76">
        <v>2</v>
      </c>
      <c r="L1164" s="76">
        <v>0</v>
      </c>
      <c r="M1164" s="76">
        <v>1</v>
      </c>
      <c r="N1164" s="76">
        <v>0</v>
      </c>
      <c r="O1164" s="76">
        <v>1</v>
      </c>
      <c r="P1164" s="76">
        <v>2</v>
      </c>
      <c r="Q1164" s="76">
        <v>0</v>
      </c>
      <c r="R1164" s="76">
        <v>2</v>
      </c>
      <c r="S1164" s="76">
        <v>12</v>
      </c>
    </row>
    <row r="1165" spans="1:19" x14ac:dyDescent="0.25">
      <c r="A1165" s="76" t="s">
        <v>11</v>
      </c>
      <c r="B1165" s="76" t="s">
        <v>48</v>
      </c>
      <c r="C1165" s="76">
        <v>11495</v>
      </c>
      <c r="D1165" s="76" t="s">
        <v>113</v>
      </c>
      <c r="E1165" s="76" t="s">
        <v>15</v>
      </c>
      <c r="F1165" s="76">
        <v>47</v>
      </c>
      <c r="G1165" s="76">
        <v>45</v>
      </c>
      <c r="H1165" s="76">
        <v>2</v>
      </c>
      <c r="I1165" s="76">
        <v>1</v>
      </c>
      <c r="J1165" s="76">
        <v>1</v>
      </c>
      <c r="K1165" s="76">
        <v>2</v>
      </c>
      <c r="L1165" s="76">
        <v>2</v>
      </c>
      <c r="M1165" s="76">
        <v>1</v>
      </c>
      <c r="N1165" s="76">
        <v>1</v>
      </c>
      <c r="O1165" s="76">
        <v>2</v>
      </c>
      <c r="P1165" s="76">
        <v>1</v>
      </c>
      <c r="Q1165" s="76">
        <v>2</v>
      </c>
      <c r="R1165" s="76">
        <v>2</v>
      </c>
      <c r="S1165" s="76">
        <v>17</v>
      </c>
    </row>
    <row r="1166" spans="1:19" x14ac:dyDescent="0.25">
      <c r="A1166" s="76" t="s">
        <v>11</v>
      </c>
      <c r="B1166" s="76" t="s">
        <v>48</v>
      </c>
      <c r="C1166" s="76">
        <v>11495</v>
      </c>
      <c r="D1166" s="76" t="s">
        <v>113</v>
      </c>
      <c r="E1166" s="76" t="s">
        <v>15</v>
      </c>
      <c r="F1166" s="76">
        <v>47</v>
      </c>
      <c r="G1166" s="76">
        <v>45</v>
      </c>
      <c r="H1166" s="76">
        <v>0</v>
      </c>
      <c r="I1166" s="76">
        <v>2</v>
      </c>
      <c r="J1166" s="76">
        <v>1</v>
      </c>
      <c r="K1166" s="76">
        <v>2</v>
      </c>
      <c r="L1166" s="76">
        <v>2</v>
      </c>
      <c r="M1166" s="76">
        <v>0</v>
      </c>
      <c r="N1166" s="76">
        <v>0</v>
      </c>
      <c r="O1166" s="76">
        <v>1</v>
      </c>
      <c r="P1166" s="76">
        <v>1</v>
      </c>
      <c r="Q1166" s="76">
        <v>0</v>
      </c>
      <c r="R1166" s="76">
        <v>1</v>
      </c>
      <c r="S1166" s="76">
        <v>10</v>
      </c>
    </row>
    <row r="1167" spans="1:19" x14ac:dyDescent="0.25">
      <c r="A1167" s="76" t="s">
        <v>11</v>
      </c>
      <c r="B1167" s="76" t="s">
        <v>48</v>
      </c>
      <c r="C1167" s="76">
        <v>11495</v>
      </c>
      <c r="D1167" s="76" t="s">
        <v>113</v>
      </c>
      <c r="E1167" s="76" t="s">
        <v>15</v>
      </c>
      <c r="F1167" s="76">
        <v>47</v>
      </c>
      <c r="G1167" s="76">
        <v>45</v>
      </c>
      <c r="H1167" s="76">
        <v>2</v>
      </c>
      <c r="I1167" s="76">
        <v>2</v>
      </c>
      <c r="J1167" s="76">
        <v>1</v>
      </c>
      <c r="K1167" s="76">
        <v>2</v>
      </c>
      <c r="L1167" s="76">
        <v>2</v>
      </c>
      <c r="M1167" s="76">
        <v>1</v>
      </c>
      <c r="N1167" s="76">
        <v>0</v>
      </c>
      <c r="O1167" s="76">
        <v>2</v>
      </c>
      <c r="P1167" s="76">
        <v>1</v>
      </c>
      <c r="Q1167" s="76">
        <v>2</v>
      </c>
      <c r="R1167" s="76">
        <v>2</v>
      </c>
      <c r="S1167" s="76">
        <v>17</v>
      </c>
    </row>
    <row r="1168" spans="1:19" x14ac:dyDescent="0.25">
      <c r="A1168" s="76" t="s">
        <v>11</v>
      </c>
      <c r="B1168" s="76" t="s">
        <v>48</v>
      </c>
      <c r="C1168" s="76">
        <v>11495</v>
      </c>
      <c r="D1168" s="76" t="s">
        <v>113</v>
      </c>
      <c r="E1168" s="76" t="s">
        <v>15</v>
      </c>
      <c r="F1168" s="76">
        <v>47</v>
      </c>
      <c r="G1168" s="76">
        <v>45</v>
      </c>
      <c r="H1168" s="76">
        <v>2</v>
      </c>
      <c r="I1168" s="76">
        <v>2</v>
      </c>
      <c r="J1168" s="76">
        <v>1</v>
      </c>
      <c r="K1168" s="76">
        <v>2</v>
      </c>
      <c r="L1168" s="76">
        <v>1</v>
      </c>
      <c r="M1168" s="76">
        <v>1</v>
      </c>
      <c r="N1168" s="76">
        <v>0</v>
      </c>
      <c r="O1168" s="76">
        <v>2</v>
      </c>
      <c r="P1168" s="76">
        <v>1</v>
      </c>
      <c r="Q1168" s="76">
        <v>2</v>
      </c>
      <c r="R1168" s="76">
        <v>1</v>
      </c>
      <c r="S1168" s="76">
        <v>15</v>
      </c>
    </row>
    <row r="1169" spans="1:19" x14ac:dyDescent="0.25">
      <c r="A1169" s="76" t="s">
        <v>11</v>
      </c>
      <c r="B1169" s="76" t="s">
        <v>48</v>
      </c>
      <c r="C1169" s="76">
        <v>11495</v>
      </c>
      <c r="D1169" s="76" t="s">
        <v>113</v>
      </c>
      <c r="E1169" s="76" t="s">
        <v>15</v>
      </c>
      <c r="F1169" s="76">
        <v>47</v>
      </c>
      <c r="G1169" s="76">
        <v>45</v>
      </c>
      <c r="H1169" s="76">
        <v>2</v>
      </c>
      <c r="I1169" s="76">
        <v>2</v>
      </c>
      <c r="J1169" s="76">
        <v>1</v>
      </c>
      <c r="K1169" s="76">
        <v>2</v>
      </c>
      <c r="L1169" s="76">
        <v>1</v>
      </c>
      <c r="M1169" s="76">
        <v>0</v>
      </c>
      <c r="N1169" s="76">
        <v>0</v>
      </c>
      <c r="O1169" s="76">
        <v>2</v>
      </c>
      <c r="P1169" s="76">
        <v>0</v>
      </c>
      <c r="Q1169" s="76">
        <v>1</v>
      </c>
      <c r="R1169" s="76">
        <v>2</v>
      </c>
      <c r="S1169" s="76">
        <v>13</v>
      </c>
    </row>
    <row r="1170" spans="1:19" x14ac:dyDescent="0.25">
      <c r="A1170" s="76" t="s">
        <v>11</v>
      </c>
      <c r="B1170" s="76" t="s">
        <v>48</v>
      </c>
      <c r="C1170" s="76">
        <v>11495</v>
      </c>
      <c r="D1170" s="76" t="s">
        <v>113</v>
      </c>
      <c r="E1170" s="76" t="s">
        <v>15</v>
      </c>
      <c r="F1170" s="76">
        <v>47</v>
      </c>
      <c r="G1170" s="76">
        <v>45</v>
      </c>
      <c r="H1170" s="76">
        <v>0</v>
      </c>
      <c r="I1170" s="76">
        <v>1</v>
      </c>
      <c r="J1170" s="76">
        <v>0</v>
      </c>
      <c r="K1170" s="76">
        <v>2</v>
      </c>
      <c r="L1170" s="76">
        <v>1</v>
      </c>
      <c r="M1170" s="76">
        <v>0</v>
      </c>
      <c r="N1170" s="76">
        <v>0</v>
      </c>
      <c r="O1170" s="76">
        <v>0</v>
      </c>
      <c r="P1170" s="76">
        <v>2</v>
      </c>
      <c r="Q1170" s="76">
        <v>1</v>
      </c>
      <c r="R1170" s="76">
        <v>2</v>
      </c>
      <c r="S1170" s="76">
        <v>9</v>
      </c>
    </row>
    <row r="1171" spans="1:19" x14ac:dyDescent="0.25">
      <c r="A1171" s="76" t="s">
        <v>11</v>
      </c>
      <c r="B1171" s="76" t="s">
        <v>48</v>
      </c>
      <c r="C1171" s="76">
        <v>11495</v>
      </c>
      <c r="D1171" s="76" t="s">
        <v>113</v>
      </c>
      <c r="E1171" s="76" t="s">
        <v>15</v>
      </c>
      <c r="F1171" s="76">
        <v>47</v>
      </c>
      <c r="G1171" s="76">
        <v>45</v>
      </c>
      <c r="H1171" s="76">
        <v>0</v>
      </c>
      <c r="I1171" s="76">
        <v>2</v>
      </c>
      <c r="J1171" s="76">
        <v>1</v>
      </c>
      <c r="K1171" s="76">
        <v>2</v>
      </c>
      <c r="L1171" s="76">
        <v>1</v>
      </c>
      <c r="M1171" s="76">
        <v>1</v>
      </c>
      <c r="N1171" s="76">
        <v>0</v>
      </c>
      <c r="O1171" s="76">
        <v>2</v>
      </c>
      <c r="P1171" s="76">
        <v>0</v>
      </c>
      <c r="Q1171" s="76">
        <v>2</v>
      </c>
      <c r="R1171" s="76">
        <v>1</v>
      </c>
      <c r="S1171" s="76">
        <v>12</v>
      </c>
    </row>
    <row r="1172" spans="1:19" x14ac:dyDescent="0.25">
      <c r="A1172" s="76" t="s">
        <v>11</v>
      </c>
      <c r="B1172" s="76" t="s">
        <v>48</v>
      </c>
      <c r="C1172" s="76">
        <v>11495</v>
      </c>
      <c r="D1172" s="76" t="s">
        <v>113</v>
      </c>
      <c r="E1172" s="76" t="s">
        <v>15</v>
      </c>
      <c r="F1172" s="76">
        <v>47</v>
      </c>
      <c r="G1172" s="76">
        <v>45</v>
      </c>
      <c r="H1172" s="76">
        <v>0</v>
      </c>
      <c r="I1172" s="76">
        <v>0</v>
      </c>
      <c r="J1172" s="76">
        <v>0</v>
      </c>
      <c r="K1172" s="76">
        <v>2</v>
      </c>
      <c r="L1172" s="76">
        <v>1</v>
      </c>
      <c r="M1172" s="76">
        <v>0</v>
      </c>
      <c r="N1172" s="76">
        <v>0</v>
      </c>
      <c r="O1172" s="76">
        <v>1</v>
      </c>
      <c r="P1172" s="76">
        <v>1</v>
      </c>
      <c r="Q1172" s="76">
        <v>0</v>
      </c>
      <c r="R1172" s="76">
        <v>1</v>
      </c>
      <c r="S1172" s="76">
        <v>6</v>
      </c>
    </row>
    <row r="1173" spans="1:19" x14ac:dyDescent="0.25">
      <c r="A1173" s="76" t="s">
        <v>11</v>
      </c>
      <c r="B1173" s="76" t="s">
        <v>48</v>
      </c>
      <c r="C1173" s="76">
        <v>11495</v>
      </c>
      <c r="D1173" s="76" t="s">
        <v>113</v>
      </c>
      <c r="E1173" s="76" t="s">
        <v>16</v>
      </c>
      <c r="F1173" s="76">
        <v>47</v>
      </c>
      <c r="G1173" s="76">
        <v>45</v>
      </c>
      <c r="H1173" s="76">
        <v>0</v>
      </c>
      <c r="I1173" s="76">
        <v>0</v>
      </c>
      <c r="J1173" s="76">
        <v>1</v>
      </c>
      <c r="K1173" s="76">
        <v>2</v>
      </c>
      <c r="L1173" s="76">
        <v>1</v>
      </c>
      <c r="M1173" s="76">
        <v>1</v>
      </c>
      <c r="N1173" s="76">
        <v>0</v>
      </c>
      <c r="O1173" s="76">
        <v>2</v>
      </c>
      <c r="P1173" s="76">
        <v>0</v>
      </c>
      <c r="Q1173" s="76">
        <v>1</v>
      </c>
      <c r="R1173" s="76">
        <v>1</v>
      </c>
      <c r="S1173" s="76">
        <v>9</v>
      </c>
    </row>
    <row r="1174" spans="1:19" x14ac:dyDescent="0.25">
      <c r="A1174" s="76" t="s">
        <v>11</v>
      </c>
      <c r="B1174" s="76" t="s">
        <v>48</v>
      </c>
      <c r="C1174" s="76">
        <v>11495</v>
      </c>
      <c r="D1174" s="76" t="s">
        <v>113</v>
      </c>
      <c r="E1174" s="76" t="s">
        <v>16</v>
      </c>
      <c r="F1174" s="76">
        <v>47</v>
      </c>
      <c r="G1174" s="76">
        <v>45</v>
      </c>
      <c r="H1174" s="76">
        <v>0</v>
      </c>
      <c r="I1174" s="76">
        <v>1</v>
      </c>
      <c r="J1174" s="76">
        <v>1</v>
      </c>
      <c r="K1174" s="76">
        <v>2</v>
      </c>
      <c r="L1174" s="76">
        <v>2</v>
      </c>
      <c r="M1174" s="76">
        <v>1</v>
      </c>
      <c r="N1174" s="76">
        <v>1</v>
      </c>
      <c r="O1174" s="76">
        <v>2</v>
      </c>
      <c r="P1174" s="76">
        <v>2</v>
      </c>
      <c r="Q1174" s="76">
        <v>2</v>
      </c>
      <c r="R1174" s="76">
        <v>2</v>
      </c>
      <c r="S1174" s="76">
        <v>16</v>
      </c>
    </row>
    <row r="1175" spans="1:19" x14ac:dyDescent="0.25">
      <c r="A1175" s="76" t="s">
        <v>11</v>
      </c>
      <c r="B1175" s="76" t="s">
        <v>48</v>
      </c>
      <c r="C1175" s="76">
        <v>11495</v>
      </c>
      <c r="D1175" s="76" t="s">
        <v>113</v>
      </c>
      <c r="E1175" s="76" t="s">
        <v>16</v>
      </c>
      <c r="F1175" s="76">
        <v>47</v>
      </c>
      <c r="G1175" s="76">
        <v>45</v>
      </c>
      <c r="H1175" s="76">
        <v>0</v>
      </c>
      <c r="I1175" s="76">
        <v>2</v>
      </c>
      <c r="J1175" s="76">
        <v>1</v>
      </c>
      <c r="K1175" s="76">
        <v>2</v>
      </c>
      <c r="L1175" s="76">
        <v>1</v>
      </c>
      <c r="M1175" s="76">
        <v>1</v>
      </c>
      <c r="N1175" s="76">
        <v>0</v>
      </c>
      <c r="O1175" s="76">
        <v>1</v>
      </c>
      <c r="P1175" s="76">
        <v>2</v>
      </c>
      <c r="Q1175" s="76">
        <v>2</v>
      </c>
      <c r="R1175" s="76">
        <v>1</v>
      </c>
      <c r="S1175" s="76">
        <v>13</v>
      </c>
    </row>
    <row r="1176" spans="1:19" x14ac:dyDescent="0.25">
      <c r="A1176" s="76" t="s">
        <v>11</v>
      </c>
      <c r="B1176" s="76" t="s">
        <v>48</v>
      </c>
      <c r="C1176" s="76">
        <v>11495</v>
      </c>
      <c r="D1176" s="76" t="s">
        <v>113</v>
      </c>
      <c r="E1176" s="76" t="s">
        <v>16</v>
      </c>
      <c r="F1176" s="76">
        <v>47</v>
      </c>
      <c r="G1176" s="76">
        <v>45</v>
      </c>
      <c r="H1176" s="76">
        <v>0</v>
      </c>
      <c r="I1176" s="76">
        <v>0</v>
      </c>
      <c r="J1176" s="76">
        <v>1</v>
      </c>
      <c r="K1176" s="76">
        <v>2</v>
      </c>
      <c r="L1176" s="76">
        <v>1</v>
      </c>
      <c r="M1176" s="76">
        <v>1</v>
      </c>
      <c r="N1176" s="76">
        <v>1</v>
      </c>
      <c r="O1176" s="76">
        <v>2</v>
      </c>
      <c r="P1176" s="76">
        <v>1</v>
      </c>
      <c r="Q1176" s="76">
        <v>1</v>
      </c>
      <c r="R1176" s="76">
        <v>1</v>
      </c>
      <c r="S1176" s="76">
        <v>11</v>
      </c>
    </row>
    <row r="1177" spans="1:19" x14ac:dyDescent="0.25">
      <c r="A1177" s="76" t="s">
        <v>11</v>
      </c>
      <c r="B1177" s="76" t="s">
        <v>48</v>
      </c>
      <c r="C1177" s="76">
        <v>11495</v>
      </c>
      <c r="D1177" s="76" t="s">
        <v>113</v>
      </c>
      <c r="E1177" s="76" t="s">
        <v>16</v>
      </c>
      <c r="F1177" s="76">
        <v>47</v>
      </c>
      <c r="G1177" s="76">
        <v>45</v>
      </c>
      <c r="H1177" s="76">
        <v>0</v>
      </c>
      <c r="I1177" s="76">
        <v>1</v>
      </c>
      <c r="J1177" s="76">
        <v>1</v>
      </c>
      <c r="K1177" s="76">
        <v>2</v>
      </c>
      <c r="L1177" s="76">
        <v>0</v>
      </c>
      <c r="M1177" s="76">
        <v>1</v>
      </c>
      <c r="N1177" s="76">
        <v>0</v>
      </c>
      <c r="O1177" s="76">
        <v>2</v>
      </c>
      <c r="P1177" s="76">
        <v>1</v>
      </c>
      <c r="Q1177" s="76">
        <v>0</v>
      </c>
      <c r="R1177" s="76">
        <v>1</v>
      </c>
      <c r="S1177" s="76">
        <v>9</v>
      </c>
    </row>
    <row r="1178" spans="1:19" x14ac:dyDescent="0.25">
      <c r="A1178" s="76" t="s">
        <v>11</v>
      </c>
      <c r="B1178" s="76" t="s">
        <v>48</v>
      </c>
      <c r="C1178" s="76">
        <v>11495</v>
      </c>
      <c r="D1178" s="76" t="s">
        <v>113</v>
      </c>
      <c r="E1178" s="76" t="s">
        <v>16</v>
      </c>
      <c r="F1178" s="76">
        <v>47</v>
      </c>
      <c r="G1178" s="76">
        <v>45</v>
      </c>
      <c r="H1178" s="76">
        <v>0</v>
      </c>
      <c r="I1178" s="76">
        <v>1</v>
      </c>
      <c r="J1178" s="76">
        <v>0</v>
      </c>
      <c r="K1178" s="76">
        <v>2</v>
      </c>
      <c r="L1178" s="76">
        <v>1</v>
      </c>
      <c r="M1178" s="76">
        <v>1</v>
      </c>
      <c r="N1178" s="76">
        <v>0</v>
      </c>
      <c r="O1178" s="76">
        <v>1</v>
      </c>
      <c r="P1178" s="76">
        <v>2</v>
      </c>
      <c r="Q1178" s="76">
        <v>1</v>
      </c>
      <c r="R1178" s="76">
        <v>1</v>
      </c>
      <c r="S1178" s="76">
        <v>10</v>
      </c>
    </row>
    <row r="1179" spans="1:19" x14ac:dyDescent="0.25">
      <c r="A1179" s="76" t="s">
        <v>11</v>
      </c>
      <c r="B1179" s="76" t="s">
        <v>48</v>
      </c>
      <c r="C1179" s="76">
        <v>11495</v>
      </c>
      <c r="D1179" s="76" t="s">
        <v>113</v>
      </c>
      <c r="E1179" s="76" t="s">
        <v>16</v>
      </c>
      <c r="F1179" s="76">
        <v>47</v>
      </c>
      <c r="G1179" s="76">
        <v>45</v>
      </c>
      <c r="H1179" s="76">
        <v>0</v>
      </c>
      <c r="I1179" s="76">
        <v>0</v>
      </c>
      <c r="J1179" s="76">
        <v>0</v>
      </c>
      <c r="K1179" s="76">
        <v>2</v>
      </c>
      <c r="L1179" s="76">
        <v>1</v>
      </c>
      <c r="M1179" s="76">
        <v>1</v>
      </c>
      <c r="N1179" s="76">
        <v>0</v>
      </c>
      <c r="O1179" s="76">
        <v>1</v>
      </c>
      <c r="P1179" s="76">
        <v>1</v>
      </c>
      <c r="Q1179" s="76">
        <v>0</v>
      </c>
      <c r="R1179" s="76">
        <v>1</v>
      </c>
      <c r="S1179" s="76">
        <v>7</v>
      </c>
    </row>
    <row r="1180" spans="1:19" x14ac:dyDescent="0.25">
      <c r="A1180" s="76" t="s">
        <v>11</v>
      </c>
      <c r="B1180" s="76" t="s">
        <v>48</v>
      </c>
      <c r="C1180" s="76">
        <v>11495</v>
      </c>
      <c r="D1180" s="76" t="s">
        <v>113</v>
      </c>
      <c r="E1180" s="76" t="s">
        <v>16</v>
      </c>
      <c r="F1180" s="76">
        <v>47</v>
      </c>
      <c r="G1180" s="76">
        <v>45</v>
      </c>
      <c r="H1180" s="76">
        <v>0</v>
      </c>
      <c r="I1180" s="76">
        <v>1</v>
      </c>
      <c r="J1180" s="76">
        <v>0</v>
      </c>
      <c r="K1180" s="76">
        <v>2</v>
      </c>
      <c r="L1180" s="76">
        <v>1</v>
      </c>
      <c r="M1180" s="76">
        <v>0</v>
      </c>
      <c r="N1180" s="76">
        <v>0</v>
      </c>
      <c r="O1180" s="76">
        <v>0</v>
      </c>
      <c r="P1180" s="76">
        <v>2</v>
      </c>
      <c r="Q1180" s="76">
        <v>0</v>
      </c>
      <c r="R1180" s="76">
        <v>1</v>
      </c>
      <c r="S1180" s="76">
        <v>7</v>
      </c>
    </row>
    <row r="1181" spans="1:19" x14ac:dyDescent="0.25">
      <c r="A1181" s="76" t="s">
        <v>11</v>
      </c>
      <c r="B1181" s="76" t="s">
        <v>48</v>
      </c>
      <c r="C1181" s="76">
        <v>11495</v>
      </c>
      <c r="D1181" s="76" t="s">
        <v>113</v>
      </c>
      <c r="E1181" s="76" t="s">
        <v>16</v>
      </c>
      <c r="F1181" s="76">
        <v>47</v>
      </c>
      <c r="G1181" s="76">
        <v>45</v>
      </c>
      <c r="H1181" s="76">
        <v>0</v>
      </c>
      <c r="I1181" s="76">
        <v>2</v>
      </c>
      <c r="J1181" s="76">
        <v>1</v>
      </c>
      <c r="K1181" s="76">
        <v>2</v>
      </c>
      <c r="L1181" s="76">
        <v>1</v>
      </c>
      <c r="M1181" s="76">
        <v>1</v>
      </c>
      <c r="N1181" s="76">
        <v>1</v>
      </c>
      <c r="O1181" s="76">
        <v>2</v>
      </c>
      <c r="P1181" s="76">
        <v>2</v>
      </c>
      <c r="Q1181" s="76">
        <v>2</v>
      </c>
      <c r="R1181" s="76">
        <v>1</v>
      </c>
      <c r="S1181" s="76">
        <v>15</v>
      </c>
    </row>
    <row r="1182" spans="1:19" x14ac:dyDescent="0.25">
      <c r="A1182" s="76" t="s">
        <v>11</v>
      </c>
      <c r="B1182" s="76" t="s">
        <v>48</v>
      </c>
      <c r="C1182" s="76">
        <v>11495</v>
      </c>
      <c r="D1182" s="76" t="s">
        <v>113</v>
      </c>
      <c r="E1182" s="76" t="s">
        <v>16</v>
      </c>
      <c r="F1182" s="76">
        <v>47</v>
      </c>
      <c r="G1182" s="76">
        <v>45</v>
      </c>
      <c r="H1182" s="76">
        <v>0</v>
      </c>
      <c r="I1182" s="76">
        <v>2</v>
      </c>
      <c r="J1182" s="76">
        <v>1</v>
      </c>
      <c r="K1182" s="76">
        <v>2</v>
      </c>
      <c r="L1182" s="76">
        <v>2</v>
      </c>
      <c r="M1182" s="76">
        <v>0</v>
      </c>
      <c r="N1182" s="76">
        <v>1</v>
      </c>
      <c r="O1182" s="76">
        <v>2</v>
      </c>
      <c r="P1182" s="76">
        <v>2</v>
      </c>
      <c r="Q1182" s="76">
        <v>2</v>
      </c>
      <c r="R1182" s="76">
        <v>1</v>
      </c>
      <c r="S1182" s="76">
        <v>15</v>
      </c>
    </row>
    <row r="1183" spans="1:19" x14ac:dyDescent="0.25">
      <c r="A1183" s="76" t="s">
        <v>11</v>
      </c>
      <c r="B1183" s="76" t="s">
        <v>48</v>
      </c>
      <c r="C1183" s="76">
        <v>11495</v>
      </c>
      <c r="D1183" s="76" t="s">
        <v>113</v>
      </c>
      <c r="E1183" s="76" t="s">
        <v>16</v>
      </c>
      <c r="F1183" s="76">
        <v>47</v>
      </c>
      <c r="G1183" s="76">
        <v>45</v>
      </c>
      <c r="H1183" s="76">
        <v>0</v>
      </c>
      <c r="I1183" s="76">
        <v>1</v>
      </c>
      <c r="J1183" s="76">
        <v>0</v>
      </c>
      <c r="K1183" s="76">
        <v>1</v>
      </c>
      <c r="L1183" s="76">
        <v>2</v>
      </c>
      <c r="M1183" s="76">
        <v>1</v>
      </c>
      <c r="N1183" s="76">
        <v>1</v>
      </c>
      <c r="O1183" s="76">
        <v>2</v>
      </c>
      <c r="P1183" s="76">
        <v>2</v>
      </c>
      <c r="Q1183" s="76">
        <v>2</v>
      </c>
      <c r="R1183" s="76">
        <v>1</v>
      </c>
      <c r="S1183" s="76">
        <v>13</v>
      </c>
    </row>
    <row r="1184" spans="1:19" x14ac:dyDescent="0.25">
      <c r="A1184" s="76" t="s">
        <v>11</v>
      </c>
      <c r="B1184" s="76" t="s">
        <v>48</v>
      </c>
      <c r="C1184" s="76">
        <v>11495</v>
      </c>
      <c r="D1184" s="76" t="s">
        <v>113</v>
      </c>
      <c r="E1184" s="76" t="s">
        <v>16</v>
      </c>
      <c r="F1184" s="76">
        <v>47</v>
      </c>
      <c r="G1184" s="76">
        <v>45</v>
      </c>
      <c r="H1184" s="76">
        <v>0</v>
      </c>
      <c r="I1184" s="76">
        <v>2</v>
      </c>
      <c r="J1184" s="76">
        <v>1</v>
      </c>
      <c r="K1184" s="76">
        <v>2</v>
      </c>
      <c r="L1184" s="76">
        <v>1</v>
      </c>
      <c r="M1184" s="76">
        <v>0</v>
      </c>
      <c r="N1184" s="76">
        <v>0</v>
      </c>
      <c r="O1184" s="76">
        <v>2</v>
      </c>
      <c r="P1184" s="76">
        <v>1</v>
      </c>
      <c r="Q1184" s="76">
        <v>0</v>
      </c>
      <c r="R1184" s="76">
        <v>1</v>
      </c>
      <c r="S1184" s="76">
        <v>10</v>
      </c>
    </row>
    <row r="1185" spans="1:19" x14ac:dyDescent="0.25">
      <c r="A1185" s="76" t="s">
        <v>11</v>
      </c>
      <c r="B1185" s="76" t="s">
        <v>48</v>
      </c>
      <c r="C1185" s="76">
        <v>11495</v>
      </c>
      <c r="D1185" s="76" t="s">
        <v>113</v>
      </c>
      <c r="E1185" s="76" t="s">
        <v>16</v>
      </c>
      <c r="F1185" s="76">
        <v>47</v>
      </c>
      <c r="G1185" s="76">
        <v>45</v>
      </c>
      <c r="H1185" s="76">
        <v>0</v>
      </c>
      <c r="I1185" s="76">
        <v>0</v>
      </c>
      <c r="J1185" s="76">
        <v>0</v>
      </c>
      <c r="K1185" s="76">
        <v>2</v>
      </c>
      <c r="L1185" s="76">
        <v>1</v>
      </c>
      <c r="M1185" s="76">
        <v>1</v>
      </c>
      <c r="N1185" s="76">
        <v>1</v>
      </c>
      <c r="O1185" s="76">
        <v>2</v>
      </c>
      <c r="P1185" s="76">
        <v>1</v>
      </c>
      <c r="Q1185" s="76">
        <v>1</v>
      </c>
      <c r="R1185" s="76">
        <v>1</v>
      </c>
      <c r="S1185" s="76">
        <v>10</v>
      </c>
    </row>
    <row r="1186" spans="1:19" x14ac:dyDescent="0.25">
      <c r="A1186" s="76" t="s">
        <v>11</v>
      </c>
      <c r="B1186" s="76" t="s">
        <v>48</v>
      </c>
      <c r="C1186" s="76">
        <v>11495</v>
      </c>
      <c r="D1186" s="76" t="s">
        <v>113</v>
      </c>
      <c r="E1186" s="76" t="s">
        <v>16</v>
      </c>
      <c r="F1186" s="76">
        <v>47</v>
      </c>
      <c r="G1186" s="76">
        <v>45</v>
      </c>
      <c r="H1186" s="76">
        <v>0</v>
      </c>
      <c r="I1186" s="76">
        <v>0</v>
      </c>
      <c r="J1186" s="76">
        <v>0</v>
      </c>
      <c r="K1186" s="76">
        <v>2</v>
      </c>
      <c r="L1186" s="76">
        <v>1</v>
      </c>
      <c r="M1186" s="76">
        <v>1</v>
      </c>
      <c r="N1186" s="76">
        <v>0</v>
      </c>
      <c r="O1186" s="76">
        <v>1</v>
      </c>
      <c r="P1186" s="76">
        <v>1</v>
      </c>
      <c r="Q1186" s="76">
        <v>0</v>
      </c>
      <c r="R1186" s="76">
        <v>1</v>
      </c>
      <c r="S1186" s="76">
        <v>7</v>
      </c>
    </row>
    <row r="1187" spans="1:19" x14ac:dyDescent="0.25">
      <c r="A1187" s="76" t="s">
        <v>11</v>
      </c>
      <c r="B1187" s="76" t="s">
        <v>48</v>
      </c>
      <c r="C1187" s="76">
        <v>11495</v>
      </c>
      <c r="D1187" s="76" t="s">
        <v>113</v>
      </c>
      <c r="E1187" s="76" t="s">
        <v>16</v>
      </c>
      <c r="F1187" s="76">
        <v>47</v>
      </c>
      <c r="G1187" s="76">
        <v>45</v>
      </c>
      <c r="H1187" s="76">
        <v>2</v>
      </c>
      <c r="I1187" s="76">
        <v>2</v>
      </c>
      <c r="J1187" s="76">
        <v>1</v>
      </c>
      <c r="K1187" s="76">
        <v>2</v>
      </c>
      <c r="L1187" s="76">
        <v>2</v>
      </c>
      <c r="M1187" s="76">
        <v>0</v>
      </c>
      <c r="N1187" s="76">
        <v>1</v>
      </c>
      <c r="O1187" s="76">
        <v>2</v>
      </c>
      <c r="P1187" s="76">
        <v>2</v>
      </c>
      <c r="Q1187" s="76">
        <v>2</v>
      </c>
      <c r="R1187" s="76">
        <v>1</v>
      </c>
      <c r="S1187" s="76">
        <v>17</v>
      </c>
    </row>
    <row r="1188" spans="1:19" x14ac:dyDescent="0.25">
      <c r="A1188" s="76" t="s">
        <v>11</v>
      </c>
      <c r="B1188" s="76" t="s">
        <v>48</v>
      </c>
      <c r="C1188" s="76">
        <v>11495</v>
      </c>
      <c r="D1188" s="76" t="s">
        <v>113</v>
      </c>
      <c r="E1188" s="76" t="s">
        <v>16</v>
      </c>
      <c r="F1188" s="76">
        <v>47</v>
      </c>
      <c r="G1188" s="76">
        <v>45</v>
      </c>
      <c r="H1188" s="76">
        <v>0</v>
      </c>
      <c r="I1188" s="76">
        <v>1</v>
      </c>
      <c r="J1188" s="76">
        <v>1</v>
      </c>
      <c r="K1188" s="76">
        <v>1</v>
      </c>
      <c r="L1188" s="76">
        <v>1</v>
      </c>
      <c r="M1188" s="76">
        <v>0</v>
      </c>
      <c r="N1188" s="76">
        <v>0</v>
      </c>
      <c r="O1188" s="76">
        <v>2</v>
      </c>
      <c r="P1188" s="76">
        <v>1</v>
      </c>
      <c r="Q1188" s="76">
        <v>1</v>
      </c>
      <c r="R1188" s="76">
        <v>0</v>
      </c>
      <c r="S1188" s="76">
        <v>8</v>
      </c>
    </row>
    <row r="1189" spans="1:19" x14ac:dyDescent="0.25">
      <c r="A1189" s="76" t="s">
        <v>11</v>
      </c>
      <c r="B1189" s="76" t="s">
        <v>48</v>
      </c>
      <c r="C1189" s="76">
        <v>11495</v>
      </c>
      <c r="D1189" s="76" t="s">
        <v>113</v>
      </c>
      <c r="E1189" s="76" t="s">
        <v>16</v>
      </c>
      <c r="F1189" s="76">
        <v>47</v>
      </c>
      <c r="G1189" s="76">
        <v>45</v>
      </c>
      <c r="H1189" s="76">
        <v>0</v>
      </c>
      <c r="I1189" s="76">
        <v>1</v>
      </c>
      <c r="J1189" s="76">
        <v>0</v>
      </c>
      <c r="K1189" s="76">
        <v>2</v>
      </c>
      <c r="L1189" s="76">
        <v>1</v>
      </c>
      <c r="M1189" s="76">
        <v>1</v>
      </c>
      <c r="N1189" s="76">
        <v>0</v>
      </c>
      <c r="O1189" s="76">
        <v>2</v>
      </c>
      <c r="P1189" s="76">
        <v>0</v>
      </c>
      <c r="Q1189" s="76">
        <v>1</v>
      </c>
      <c r="R1189" s="76">
        <v>1</v>
      </c>
      <c r="S1189" s="76">
        <v>9</v>
      </c>
    </row>
    <row r="1190" spans="1:19" x14ac:dyDescent="0.25">
      <c r="A1190" s="76" t="s">
        <v>11</v>
      </c>
      <c r="B1190" s="76" t="s">
        <v>48</v>
      </c>
      <c r="C1190" s="76">
        <v>11495</v>
      </c>
      <c r="D1190" s="76" t="s">
        <v>113</v>
      </c>
      <c r="E1190" s="76" t="s">
        <v>16</v>
      </c>
      <c r="F1190" s="76">
        <v>47</v>
      </c>
      <c r="G1190" s="76">
        <v>45</v>
      </c>
      <c r="H1190" s="76">
        <v>0</v>
      </c>
      <c r="I1190" s="76">
        <v>1</v>
      </c>
      <c r="J1190" s="76">
        <v>0</v>
      </c>
      <c r="K1190" s="76">
        <v>2</v>
      </c>
      <c r="L1190" s="76">
        <v>2</v>
      </c>
      <c r="M1190" s="76">
        <v>1</v>
      </c>
      <c r="N1190" s="76">
        <v>1</v>
      </c>
      <c r="O1190" s="76">
        <v>2</v>
      </c>
      <c r="P1190" s="76">
        <v>2</v>
      </c>
      <c r="Q1190" s="76">
        <v>1</v>
      </c>
      <c r="R1190" s="76">
        <v>1</v>
      </c>
      <c r="S1190" s="76">
        <v>13</v>
      </c>
    </row>
    <row r="1191" spans="1:19" x14ac:dyDescent="0.25">
      <c r="A1191" s="76" t="s">
        <v>11</v>
      </c>
      <c r="B1191" s="76" t="s">
        <v>48</v>
      </c>
      <c r="C1191" s="76">
        <v>11495</v>
      </c>
      <c r="D1191" s="76" t="s">
        <v>113</v>
      </c>
      <c r="E1191" s="76" t="s">
        <v>16</v>
      </c>
      <c r="F1191" s="76">
        <v>47</v>
      </c>
      <c r="G1191" s="76">
        <v>45</v>
      </c>
      <c r="H1191" s="76">
        <v>0</v>
      </c>
      <c r="I1191" s="76">
        <v>1</v>
      </c>
      <c r="J1191" s="76">
        <v>1</v>
      </c>
      <c r="K1191" s="76">
        <v>2</v>
      </c>
      <c r="L1191" s="76">
        <v>2</v>
      </c>
      <c r="M1191" s="76">
        <v>0</v>
      </c>
      <c r="N1191" s="76">
        <v>0</v>
      </c>
      <c r="O1191" s="76">
        <v>2</v>
      </c>
      <c r="P1191" s="76">
        <v>1</v>
      </c>
      <c r="Q1191" s="76">
        <v>1</v>
      </c>
      <c r="R1191" s="76">
        <v>1</v>
      </c>
      <c r="S1191" s="76">
        <v>11</v>
      </c>
    </row>
    <row r="1192" spans="1:19" x14ac:dyDescent="0.25">
      <c r="A1192" s="76" t="s">
        <v>11</v>
      </c>
      <c r="B1192" s="76" t="s">
        <v>48</v>
      </c>
      <c r="C1192" s="76">
        <v>11495</v>
      </c>
      <c r="D1192" s="76" t="s">
        <v>113</v>
      </c>
      <c r="E1192" s="76" t="s">
        <v>16</v>
      </c>
      <c r="F1192" s="76">
        <v>47</v>
      </c>
      <c r="G1192" s="76">
        <v>45</v>
      </c>
      <c r="H1192" s="76">
        <v>0</v>
      </c>
      <c r="I1192" s="76">
        <v>0</v>
      </c>
      <c r="J1192" s="76">
        <v>1</v>
      </c>
      <c r="K1192" s="76">
        <v>2</v>
      </c>
      <c r="L1192" s="76">
        <v>1</v>
      </c>
      <c r="M1192" s="76">
        <v>0</v>
      </c>
      <c r="N1192" s="76">
        <v>0</v>
      </c>
      <c r="O1192" s="76">
        <v>1</v>
      </c>
      <c r="P1192" s="76">
        <v>1</v>
      </c>
      <c r="Q1192" s="76">
        <v>1</v>
      </c>
      <c r="R1192" s="76">
        <v>1</v>
      </c>
      <c r="S1192" s="76">
        <v>8</v>
      </c>
    </row>
    <row r="1193" spans="1:19" x14ac:dyDescent="0.25">
      <c r="A1193" s="76" t="s">
        <v>11</v>
      </c>
      <c r="B1193" s="76" t="s">
        <v>48</v>
      </c>
      <c r="C1193" s="76">
        <v>11495</v>
      </c>
      <c r="D1193" s="76" t="s">
        <v>113</v>
      </c>
      <c r="E1193" s="76" t="s">
        <v>16</v>
      </c>
      <c r="F1193" s="76">
        <v>47</v>
      </c>
      <c r="G1193" s="76">
        <v>45</v>
      </c>
      <c r="H1193" s="76">
        <v>0</v>
      </c>
      <c r="I1193" s="76">
        <v>0</v>
      </c>
      <c r="J1193" s="76">
        <v>0</v>
      </c>
      <c r="K1193" s="76">
        <v>2</v>
      </c>
      <c r="L1193" s="76">
        <v>1</v>
      </c>
      <c r="M1193" s="76">
        <v>0</v>
      </c>
      <c r="N1193" s="76">
        <v>0</v>
      </c>
      <c r="O1193" s="76">
        <v>2</v>
      </c>
      <c r="P1193" s="76">
        <v>1</v>
      </c>
      <c r="Q1193" s="76">
        <v>1</v>
      </c>
      <c r="R1193" s="76">
        <v>1</v>
      </c>
      <c r="S1193" s="76">
        <v>8</v>
      </c>
    </row>
    <row r="1194" spans="1:19" x14ac:dyDescent="0.25">
      <c r="A1194" s="76" t="s">
        <v>11</v>
      </c>
      <c r="B1194" s="76" t="s">
        <v>49</v>
      </c>
      <c r="C1194" s="76">
        <v>11496</v>
      </c>
      <c r="D1194" s="76" t="s">
        <v>113</v>
      </c>
      <c r="E1194" s="76" t="s">
        <v>50</v>
      </c>
      <c r="F1194" s="76">
        <v>46</v>
      </c>
      <c r="G1194" s="76">
        <v>42</v>
      </c>
      <c r="H1194" s="76">
        <v>1</v>
      </c>
      <c r="I1194" s="76">
        <v>1</v>
      </c>
      <c r="J1194" s="76">
        <v>1</v>
      </c>
      <c r="K1194" s="76">
        <v>2</v>
      </c>
      <c r="L1194" s="76">
        <v>2</v>
      </c>
      <c r="M1194" s="76">
        <v>1</v>
      </c>
      <c r="N1194" s="76">
        <v>1</v>
      </c>
      <c r="O1194" s="76">
        <v>2</v>
      </c>
      <c r="P1194" s="76">
        <v>2</v>
      </c>
      <c r="Q1194" s="76">
        <v>2</v>
      </c>
      <c r="R1194" s="76">
        <v>2</v>
      </c>
      <c r="S1194" s="76">
        <v>17</v>
      </c>
    </row>
    <row r="1195" spans="1:19" x14ac:dyDescent="0.25">
      <c r="A1195" s="76" t="s">
        <v>11</v>
      </c>
      <c r="B1195" s="76" t="s">
        <v>49</v>
      </c>
      <c r="C1195" s="76">
        <v>11496</v>
      </c>
      <c r="D1195" s="76" t="s">
        <v>113</v>
      </c>
      <c r="E1195" s="76" t="s">
        <v>50</v>
      </c>
      <c r="F1195" s="76">
        <v>46</v>
      </c>
      <c r="G1195" s="76">
        <v>42</v>
      </c>
      <c r="H1195" s="76">
        <v>0</v>
      </c>
      <c r="I1195" s="76">
        <v>0</v>
      </c>
      <c r="J1195" s="76">
        <v>0</v>
      </c>
      <c r="K1195" s="76">
        <v>0</v>
      </c>
      <c r="L1195" s="76">
        <v>0</v>
      </c>
      <c r="M1195" s="76">
        <v>0</v>
      </c>
      <c r="N1195" s="76">
        <v>1</v>
      </c>
      <c r="O1195" s="76">
        <v>0</v>
      </c>
      <c r="P1195" s="76">
        <v>0</v>
      </c>
      <c r="Q1195" s="76">
        <v>0</v>
      </c>
      <c r="R1195" s="76">
        <v>0</v>
      </c>
      <c r="S1195" s="76">
        <v>1</v>
      </c>
    </row>
    <row r="1196" spans="1:19" x14ac:dyDescent="0.25">
      <c r="A1196" s="76" t="s">
        <v>11</v>
      </c>
      <c r="B1196" s="76" t="s">
        <v>49</v>
      </c>
      <c r="C1196" s="76">
        <v>11496</v>
      </c>
      <c r="D1196" s="76" t="s">
        <v>113</v>
      </c>
      <c r="E1196" s="76" t="s">
        <v>50</v>
      </c>
      <c r="F1196" s="76">
        <v>46</v>
      </c>
      <c r="G1196" s="76">
        <v>42</v>
      </c>
      <c r="H1196" s="76">
        <v>0</v>
      </c>
      <c r="I1196" s="76">
        <v>1</v>
      </c>
      <c r="J1196" s="76">
        <v>0</v>
      </c>
      <c r="K1196" s="76">
        <v>2</v>
      </c>
      <c r="L1196" s="76">
        <v>1</v>
      </c>
      <c r="M1196" s="76">
        <v>1</v>
      </c>
      <c r="N1196" s="76">
        <v>0</v>
      </c>
      <c r="O1196" s="76">
        <v>2</v>
      </c>
      <c r="P1196" s="76">
        <v>2</v>
      </c>
      <c r="Q1196" s="76">
        <v>2</v>
      </c>
      <c r="R1196" s="76">
        <v>0</v>
      </c>
      <c r="S1196" s="76">
        <v>11</v>
      </c>
    </row>
    <row r="1197" spans="1:19" x14ac:dyDescent="0.25">
      <c r="A1197" s="76" t="s">
        <v>11</v>
      </c>
      <c r="B1197" s="76" t="s">
        <v>49</v>
      </c>
      <c r="C1197" s="76">
        <v>11496</v>
      </c>
      <c r="D1197" s="76" t="s">
        <v>113</v>
      </c>
      <c r="E1197" s="76" t="s">
        <v>50</v>
      </c>
      <c r="F1197" s="76">
        <v>46</v>
      </c>
      <c r="G1197" s="76">
        <v>42</v>
      </c>
      <c r="H1197" s="76">
        <v>0</v>
      </c>
      <c r="I1197" s="76">
        <v>1</v>
      </c>
      <c r="J1197" s="76">
        <v>1</v>
      </c>
      <c r="K1197" s="76">
        <v>2</v>
      </c>
      <c r="L1197" s="76">
        <v>1</v>
      </c>
      <c r="M1197" s="76">
        <v>0</v>
      </c>
      <c r="N1197" s="76">
        <v>0</v>
      </c>
      <c r="O1197" s="76">
        <v>2</v>
      </c>
      <c r="P1197" s="76">
        <v>0</v>
      </c>
      <c r="Q1197" s="76">
        <v>2</v>
      </c>
      <c r="R1197" s="76">
        <v>1</v>
      </c>
      <c r="S1197" s="76">
        <v>10</v>
      </c>
    </row>
    <row r="1198" spans="1:19" x14ac:dyDescent="0.25">
      <c r="A1198" s="76" t="s">
        <v>11</v>
      </c>
      <c r="B1198" s="76" t="s">
        <v>49</v>
      </c>
      <c r="C1198" s="76">
        <v>11496</v>
      </c>
      <c r="D1198" s="76" t="s">
        <v>113</v>
      </c>
      <c r="E1198" s="76" t="s">
        <v>50</v>
      </c>
      <c r="F1198" s="76">
        <v>46</v>
      </c>
      <c r="G1198" s="76">
        <v>42</v>
      </c>
      <c r="H1198" s="76">
        <v>0</v>
      </c>
      <c r="I1198" s="76">
        <v>0</v>
      </c>
      <c r="J1198" s="76">
        <v>0</v>
      </c>
      <c r="K1198" s="76">
        <v>2</v>
      </c>
      <c r="L1198" s="76">
        <v>1</v>
      </c>
      <c r="M1198" s="76">
        <v>0</v>
      </c>
      <c r="N1198" s="76">
        <v>0</v>
      </c>
      <c r="O1198" s="76">
        <v>2</v>
      </c>
      <c r="P1198" s="76">
        <v>0</v>
      </c>
      <c r="Q1198" s="76">
        <v>1</v>
      </c>
      <c r="R1198" s="76">
        <v>1</v>
      </c>
      <c r="S1198" s="76">
        <v>7</v>
      </c>
    </row>
    <row r="1199" spans="1:19" x14ac:dyDescent="0.25">
      <c r="A1199" s="76" t="s">
        <v>11</v>
      </c>
      <c r="B1199" s="76" t="s">
        <v>49</v>
      </c>
      <c r="C1199" s="76">
        <v>11496</v>
      </c>
      <c r="D1199" s="76" t="s">
        <v>113</v>
      </c>
      <c r="E1199" s="76" t="s">
        <v>50</v>
      </c>
      <c r="F1199" s="76">
        <v>46</v>
      </c>
      <c r="G1199" s="76">
        <v>42</v>
      </c>
      <c r="H1199" s="76">
        <v>0</v>
      </c>
      <c r="I1199" s="76">
        <v>1</v>
      </c>
      <c r="J1199" s="76">
        <v>0</v>
      </c>
      <c r="K1199" s="76">
        <v>2</v>
      </c>
      <c r="L1199" s="76">
        <v>0</v>
      </c>
      <c r="M1199" s="76">
        <v>0</v>
      </c>
      <c r="N1199" s="76">
        <v>0</v>
      </c>
      <c r="O1199" s="76">
        <v>2</v>
      </c>
      <c r="P1199" s="76">
        <v>0</v>
      </c>
      <c r="Q1199" s="76">
        <v>2</v>
      </c>
      <c r="R1199" s="76">
        <v>2</v>
      </c>
      <c r="S1199" s="76">
        <v>9</v>
      </c>
    </row>
    <row r="1200" spans="1:19" x14ac:dyDescent="0.25">
      <c r="A1200" s="76" t="s">
        <v>11</v>
      </c>
      <c r="B1200" s="76" t="s">
        <v>49</v>
      </c>
      <c r="C1200" s="76">
        <v>11496</v>
      </c>
      <c r="D1200" s="76" t="s">
        <v>113</v>
      </c>
      <c r="E1200" s="76" t="s">
        <v>50</v>
      </c>
      <c r="F1200" s="76">
        <v>46</v>
      </c>
      <c r="G1200" s="76">
        <v>42</v>
      </c>
      <c r="H1200" s="76">
        <v>0</v>
      </c>
      <c r="I1200" s="76">
        <v>1</v>
      </c>
      <c r="J1200" s="76">
        <v>1</v>
      </c>
      <c r="K1200" s="76">
        <v>2</v>
      </c>
      <c r="L1200" s="76">
        <v>2</v>
      </c>
      <c r="M1200" s="76">
        <v>1</v>
      </c>
      <c r="N1200" s="76">
        <v>1</v>
      </c>
      <c r="O1200" s="76">
        <v>2</v>
      </c>
      <c r="P1200" s="76">
        <v>0</v>
      </c>
      <c r="Q1200" s="76">
        <v>2</v>
      </c>
      <c r="R1200" s="76">
        <v>1</v>
      </c>
      <c r="S1200" s="76">
        <v>13</v>
      </c>
    </row>
    <row r="1201" spans="1:19" x14ac:dyDescent="0.25">
      <c r="A1201" s="76" t="s">
        <v>11</v>
      </c>
      <c r="B1201" s="76" t="s">
        <v>49</v>
      </c>
      <c r="C1201" s="76">
        <v>11496</v>
      </c>
      <c r="D1201" s="76" t="s">
        <v>113</v>
      </c>
      <c r="E1201" s="76" t="s">
        <v>50</v>
      </c>
      <c r="F1201" s="76">
        <v>46</v>
      </c>
      <c r="G1201" s="76">
        <v>42</v>
      </c>
      <c r="H1201" s="76">
        <v>0</v>
      </c>
      <c r="I1201" s="76">
        <v>1</v>
      </c>
      <c r="J1201" s="76">
        <v>0</v>
      </c>
      <c r="K1201" s="76">
        <v>2</v>
      </c>
      <c r="L1201" s="76">
        <v>1</v>
      </c>
      <c r="M1201" s="76">
        <v>1</v>
      </c>
      <c r="N1201" s="76">
        <v>1</v>
      </c>
      <c r="O1201" s="76">
        <v>2</v>
      </c>
      <c r="P1201" s="76">
        <v>1</v>
      </c>
      <c r="Q1201" s="76">
        <v>2</v>
      </c>
      <c r="R1201" s="76">
        <v>1</v>
      </c>
      <c r="S1201" s="76">
        <v>12</v>
      </c>
    </row>
    <row r="1202" spans="1:19" x14ac:dyDescent="0.25">
      <c r="A1202" s="76" t="s">
        <v>11</v>
      </c>
      <c r="B1202" s="76" t="s">
        <v>49</v>
      </c>
      <c r="C1202" s="76">
        <v>11496</v>
      </c>
      <c r="D1202" s="76" t="s">
        <v>113</v>
      </c>
      <c r="E1202" s="76" t="s">
        <v>50</v>
      </c>
      <c r="F1202" s="76">
        <v>46</v>
      </c>
      <c r="G1202" s="76">
        <v>42</v>
      </c>
      <c r="H1202" s="76">
        <v>0</v>
      </c>
      <c r="I1202" s="76">
        <v>0</v>
      </c>
      <c r="J1202" s="76">
        <v>0</v>
      </c>
      <c r="K1202" s="76">
        <v>2</v>
      </c>
      <c r="L1202" s="76">
        <v>2</v>
      </c>
      <c r="M1202" s="76">
        <v>0</v>
      </c>
      <c r="N1202" s="76">
        <v>0</v>
      </c>
      <c r="O1202" s="76">
        <v>2</v>
      </c>
      <c r="P1202" s="76">
        <v>0</v>
      </c>
      <c r="Q1202" s="76">
        <v>0</v>
      </c>
      <c r="R1202" s="76">
        <v>1</v>
      </c>
      <c r="S1202" s="76">
        <v>7</v>
      </c>
    </row>
    <row r="1203" spans="1:19" x14ac:dyDescent="0.25">
      <c r="A1203" s="76" t="s">
        <v>11</v>
      </c>
      <c r="B1203" s="76" t="s">
        <v>49</v>
      </c>
      <c r="C1203" s="76">
        <v>11496</v>
      </c>
      <c r="D1203" s="76" t="s">
        <v>113</v>
      </c>
      <c r="E1203" s="76" t="s">
        <v>50</v>
      </c>
      <c r="F1203" s="76">
        <v>46</v>
      </c>
      <c r="G1203" s="76">
        <v>42</v>
      </c>
      <c r="H1203" s="76">
        <v>0</v>
      </c>
      <c r="I1203" s="76">
        <v>0</v>
      </c>
      <c r="J1203" s="76">
        <v>1</v>
      </c>
      <c r="K1203" s="76">
        <v>2</v>
      </c>
      <c r="L1203" s="76">
        <v>0</v>
      </c>
      <c r="M1203" s="76">
        <v>1</v>
      </c>
      <c r="N1203" s="76">
        <v>0</v>
      </c>
      <c r="O1203" s="76">
        <v>2</v>
      </c>
      <c r="P1203" s="76">
        <v>0</v>
      </c>
      <c r="Q1203" s="76">
        <v>2</v>
      </c>
      <c r="R1203" s="76">
        <v>0</v>
      </c>
      <c r="S1203" s="76">
        <v>8</v>
      </c>
    </row>
    <row r="1204" spans="1:19" x14ac:dyDescent="0.25">
      <c r="A1204" s="76" t="s">
        <v>11</v>
      </c>
      <c r="B1204" s="76" t="s">
        <v>49</v>
      </c>
      <c r="C1204" s="76">
        <v>11496</v>
      </c>
      <c r="D1204" s="76" t="s">
        <v>113</v>
      </c>
      <c r="E1204" s="76" t="s">
        <v>50</v>
      </c>
      <c r="F1204" s="76">
        <v>46</v>
      </c>
      <c r="G1204" s="76">
        <v>42</v>
      </c>
      <c r="H1204" s="76">
        <v>0</v>
      </c>
      <c r="I1204" s="76">
        <v>1</v>
      </c>
      <c r="J1204" s="76">
        <v>1</v>
      </c>
      <c r="K1204" s="76">
        <v>2</v>
      </c>
      <c r="L1204" s="76">
        <v>2</v>
      </c>
      <c r="M1204" s="76">
        <v>1</v>
      </c>
      <c r="N1204" s="76">
        <v>0</v>
      </c>
      <c r="O1204" s="76">
        <v>2</v>
      </c>
      <c r="P1204" s="76">
        <v>2</v>
      </c>
      <c r="Q1204" s="76">
        <v>2</v>
      </c>
      <c r="R1204" s="76">
        <v>2</v>
      </c>
      <c r="S1204" s="76">
        <v>15</v>
      </c>
    </row>
    <row r="1205" spans="1:19" x14ac:dyDescent="0.25">
      <c r="A1205" s="76" t="s">
        <v>11</v>
      </c>
      <c r="B1205" s="76" t="s">
        <v>49</v>
      </c>
      <c r="C1205" s="76">
        <v>11496</v>
      </c>
      <c r="D1205" s="76" t="s">
        <v>113</v>
      </c>
      <c r="E1205" s="76" t="s">
        <v>50</v>
      </c>
      <c r="F1205" s="76">
        <v>46</v>
      </c>
      <c r="G1205" s="76">
        <v>42</v>
      </c>
      <c r="H1205" s="76">
        <v>0</v>
      </c>
      <c r="I1205" s="76">
        <v>2</v>
      </c>
      <c r="J1205" s="76">
        <v>0</v>
      </c>
      <c r="K1205" s="76">
        <v>2</v>
      </c>
      <c r="L1205" s="76">
        <v>2</v>
      </c>
      <c r="M1205" s="76">
        <v>0</v>
      </c>
      <c r="N1205" s="76">
        <v>0</v>
      </c>
      <c r="O1205" s="76">
        <v>2</v>
      </c>
      <c r="P1205" s="76">
        <v>2</v>
      </c>
      <c r="Q1205" s="76">
        <v>2</v>
      </c>
      <c r="R1205" s="76">
        <v>2</v>
      </c>
      <c r="S1205" s="76">
        <v>14</v>
      </c>
    </row>
    <row r="1206" spans="1:19" x14ac:dyDescent="0.25">
      <c r="A1206" s="76" t="s">
        <v>11</v>
      </c>
      <c r="B1206" s="76" t="s">
        <v>49</v>
      </c>
      <c r="C1206" s="76">
        <v>11496</v>
      </c>
      <c r="D1206" s="76" t="s">
        <v>113</v>
      </c>
      <c r="E1206" s="76" t="s">
        <v>50</v>
      </c>
      <c r="F1206" s="76">
        <v>46</v>
      </c>
      <c r="G1206" s="76">
        <v>42</v>
      </c>
      <c r="H1206" s="76">
        <v>0</v>
      </c>
      <c r="I1206" s="76">
        <v>1</v>
      </c>
      <c r="J1206" s="76">
        <v>0</v>
      </c>
      <c r="K1206" s="76">
        <v>2</v>
      </c>
      <c r="L1206" s="76">
        <v>2</v>
      </c>
      <c r="M1206" s="76">
        <v>1</v>
      </c>
      <c r="N1206" s="76">
        <v>0</v>
      </c>
      <c r="O1206" s="76">
        <v>2</v>
      </c>
      <c r="P1206" s="76">
        <v>0</v>
      </c>
      <c r="Q1206" s="76">
        <v>2</v>
      </c>
      <c r="R1206" s="76">
        <v>1</v>
      </c>
      <c r="S1206" s="76">
        <v>11</v>
      </c>
    </row>
    <row r="1207" spans="1:19" x14ac:dyDescent="0.25">
      <c r="A1207" s="76" t="s">
        <v>11</v>
      </c>
      <c r="B1207" s="76" t="s">
        <v>49</v>
      </c>
      <c r="C1207" s="76">
        <v>11496</v>
      </c>
      <c r="D1207" s="76" t="s">
        <v>113</v>
      </c>
      <c r="E1207" s="76" t="s">
        <v>50</v>
      </c>
      <c r="F1207" s="76">
        <v>46</v>
      </c>
      <c r="G1207" s="76">
        <v>42</v>
      </c>
      <c r="H1207" s="76">
        <v>0</v>
      </c>
      <c r="I1207" s="76">
        <v>0</v>
      </c>
      <c r="J1207" s="76">
        <v>0</v>
      </c>
      <c r="K1207" s="76">
        <v>2</v>
      </c>
      <c r="L1207" s="76">
        <v>1</v>
      </c>
      <c r="M1207" s="76">
        <v>0</v>
      </c>
      <c r="N1207" s="76">
        <v>0</v>
      </c>
      <c r="O1207" s="76">
        <v>1</v>
      </c>
      <c r="P1207" s="76">
        <v>0</v>
      </c>
      <c r="Q1207" s="76">
        <v>1</v>
      </c>
      <c r="R1207" s="76">
        <v>1</v>
      </c>
      <c r="S1207" s="76">
        <v>6</v>
      </c>
    </row>
    <row r="1208" spans="1:19" x14ac:dyDescent="0.25">
      <c r="A1208" s="76" t="s">
        <v>11</v>
      </c>
      <c r="B1208" s="76" t="s">
        <v>49</v>
      </c>
      <c r="C1208" s="76">
        <v>11496</v>
      </c>
      <c r="D1208" s="76" t="s">
        <v>113</v>
      </c>
      <c r="E1208" s="76" t="s">
        <v>50</v>
      </c>
      <c r="F1208" s="76">
        <v>46</v>
      </c>
      <c r="G1208" s="76">
        <v>42</v>
      </c>
      <c r="H1208" s="76">
        <v>0</v>
      </c>
      <c r="I1208" s="76">
        <v>0</v>
      </c>
      <c r="J1208" s="76">
        <v>0</v>
      </c>
      <c r="K1208" s="76">
        <v>2</v>
      </c>
      <c r="L1208" s="76">
        <v>0</v>
      </c>
      <c r="M1208" s="76">
        <v>1</v>
      </c>
      <c r="N1208" s="76">
        <v>0</v>
      </c>
      <c r="O1208" s="76">
        <v>2</v>
      </c>
      <c r="P1208" s="76">
        <v>0</v>
      </c>
      <c r="Q1208" s="76">
        <v>2</v>
      </c>
      <c r="R1208" s="76">
        <v>0</v>
      </c>
      <c r="S1208" s="76">
        <v>7</v>
      </c>
    </row>
    <row r="1209" spans="1:19" x14ac:dyDescent="0.25">
      <c r="A1209" s="76" t="s">
        <v>11</v>
      </c>
      <c r="B1209" s="76" t="s">
        <v>49</v>
      </c>
      <c r="C1209" s="76">
        <v>11496</v>
      </c>
      <c r="D1209" s="76" t="s">
        <v>113</v>
      </c>
      <c r="E1209" s="76" t="s">
        <v>50</v>
      </c>
      <c r="F1209" s="76">
        <v>46</v>
      </c>
      <c r="G1209" s="76">
        <v>42</v>
      </c>
      <c r="H1209" s="76">
        <v>0</v>
      </c>
      <c r="I1209" s="76">
        <v>0</v>
      </c>
      <c r="J1209" s="76">
        <v>0</v>
      </c>
      <c r="K1209" s="76">
        <v>2</v>
      </c>
      <c r="L1209" s="76">
        <v>1</v>
      </c>
      <c r="M1209" s="76">
        <v>1</v>
      </c>
      <c r="N1209" s="76">
        <v>0</v>
      </c>
      <c r="O1209" s="76">
        <v>2</v>
      </c>
      <c r="P1209" s="76">
        <v>0</v>
      </c>
      <c r="Q1209" s="76">
        <v>2</v>
      </c>
      <c r="R1209" s="76">
        <v>2</v>
      </c>
      <c r="S1209" s="76">
        <v>10</v>
      </c>
    </row>
    <row r="1210" spans="1:19" x14ac:dyDescent="0.25">
      <c r="A1210" s="76" t="s">
        <v>11</v>
      </c>
      <c r="B1210" s="76" t="s">
        <v>49</v>
      </c>
      <c r="C1210" s="76">
        <v>11496</v>
      </c>
      <c r="D1210" s="76" t="s">
        <v>113</v>
      </c>
      <c r="E1210" s="76" t="s">
        <v>50</v>
      </c>
      <c r="F1210" s="76">
        <v>46</v>
      </c>
      <c r="G1210" s="76">
        <v>42</v>
      </c>
      <c r="H1210" s="76">
        <v>0</v>
      </c>
      <c r="I1210" s="76">
        <v>1</v>
      </c>
      <c r="J1210" s="76">
        <v>0</v>
      </c>
      <c r="K1210" s="76">
        <v>2</v>
      </c>
      <c r="L1210" s="76">
        <v>1</v>
      </c>
      <c r="M1210" s="76">
        <v>1</v>
      </c>
      <c r="N1210" s="76">
        <v>1</v>
      </c>
      <c r="O1210" s="76">
        <v>1</v>
      </c>
      <c r="P1210" s="76">
        <v>0</v>
      </c>
      <c r="Q1210" s="76">
        <v>1</v>
      </c>
      <c r="R1210" s="76">
        <v>2</v>
      </c>
      <c r="S1210" s="76">
        <v>10</v>
      </c>
    </row>
    <row r="1211" spans="1:19" x14ac:dyDescent="0.25">
      <c r="A1211" s="76" t="s">
        <v>11</v>
      </c>
      <c r="B1211" s="76" t="s">
        <v>49</v>
      </c>
      <c r="C1211" s="76">
        <v>11496</v>
      </c>
      <c r="D1211" s="76" t="s">
        <v>113</v>
      </c>
      <c r="E1211" s="76" t="s">
        <v>50</v>
      </c>
      <c r="F1211" s="76">
        <v>46</v>
      </c>
      <c r="G1211" s="76">
        <v>42</v>
      </c>
      <c r="H1211" s="76">
        <v>0</v>
      </c>
      <c r="I1211" s="76">
        <v>0</v>
      </c>
      <c r="J1211" s="76">
        <v>0</v>
      </c>
      <c r="K1211" s="76">
        <v>1</v>
      </c>
      <c r="L1211" s="76">
        <v>0</v>
      </c>
      <c r="M1211" s="76">
        <v>0</v>
      </c>
      <c r="N1211" s="76">
        <v>0</v>
      </c>
      <c r="O1211" s="76">
        <v>0</v>
      </c>
      <c r="P1211" s="76">
        <v>0</v>
      </c>
      <c r="Q1211" s="76">
        <v>0</v>
      </c>
      <c r="R1211" s="76">
        <v>0</v>
      </c>
      <c r="S1211" s="76">
        <v>1</v>
      </c>
    </row>
    <row r="1212" spans="1:19" x14ac:dyDescent="0.25">
      <c r="A1212" s="76" t="s">
        <v>11</v>
      </c>
      <c r="B1212" s="76" t="s">
        <v>49</v>
      </c>
      <c r="C1212" s="76">
        <v>11496</v>
      </c>
      <c r="D1212" s="76" t="s">
        <v>113</v>
      </c>
      <c r="E1212" s="76" t="s">
        <v>50</v>
      </c>
      <c r="F1212" s="76">
        <v>46</v>
      </c>
      <c r="G1212" s="76">
        <v>42</v>
      </c>
      <c r="H1212" s="76">
        <v>0</v>
      </c>
      <c r="I1212" s="76">
        <v>0</v>
      </c>
      <c r="J1212" s="76">
        <v>0</v>
      </c>
      <c r="K1212" s="76">
        <v>0</v>
      </c>
      <c r="L1212" s="76">
        <v>1</v>
      </c>
      <c r="M1212" s="76">
        <v>1</v>
      </c>
      <c r="N1212" s="76">
        <v>0</v>
      </c>
      <c r="O1212" s="76">
        <v>0</v>
      </c>
      <c r="P1212" s="76">
        <v>2</v>
      </c>
      <c r="Q1212" s="76">
        <v>0</v>
      </c>
      <c r="R1212" s="76">
        <v>1</v>
      </c>
      <c r="S1212" s="76">
        <v>5</v>
      </c>
    </row>
    <row r="1213" spans="1:19" x14ac:dyDescent="0.25">
      <c r="A1213" s="76" t="s">
        <v>11</v>
      </c>
      <c r="B1213" s="76" t="s">
        <v>49</v>
      </c>
      <c r="C1213" s="76">
        <v>11496</v>
      </c>
      <c r="D1213" s="76" t="s">
        <v>113</v>
      </c>
      <c r="E1213" s="76" t="s">
        <v>50</v>
      </c>
      <c r="F1213" s="76">
        <v>46</v>
      </c>
      <c r="G1213" s="76">
        <v>42</v>
      </c>
      <c r="H1213" s="76">
        <v>0</v>
      </c>
      <c r="I1213" s="76">
        <v>0</v>
      </c>
      <c r="J1213" s="76">
        <v>0</v>
      </c>
      <c r="K1213" s="76">
        <v>2</v>
      </c>
      <c r="L1213" s="76">
        <v>0</v>
      </c>
      <c r="M1213" s="76">
        <v>1</v>
      </c>
      <c r="N1213" s="76">
        <v>0</v>
      </c>
      <c r="O1213" s="76">
        <v>2</v>
      </c>
      <c r="P1213" s="76">
        <v>0</v>
      </c>
      <c r="Q1213" s="76">
        <v>0</v>
      </c>
      <c r="R1213" s="76">
        <v>1</v>
      </c>
      <c r="S1213" s="76">
        <v>6</v>
      </c>
    </row>
    <row r="1214" spans="1:19" x14ac:dyDescent="0.25">
      <c r="A1214" s="76" t="s">
        <v>11</v>
      </c>
      <c r="B1214" s="76" t="s">
        <v>49</v>
      </c>
      <c r="C1214" s="76">
        <v>11496</v>
      </c>
      <c r="D1214" s="76" t="s">
        <v>113</v>
      </c>
      <c r="E1214" s="76" t="s">
        <v>16</v>
      </c>
      <c r="F1214" s="76">
        <v>46</v>
      </c>
      <c r="G1214" s="76">
        <v>42</v>
      </c>
      <c r="H1214" s="76">
        <v>0</v>
      </c>
      <c r="I1214" s="76">
        <v>1</v>
      </c>
      <c r="J1214" s="76">
        <v>1</v>
      </c>
      <c r="K1214" s="76">
        <v>2</v>
      </c>
      <c r="L1214" s="76">
        <v>0</v>
      </c>
      <c r="M1214" s="76">
        <v>1</v>
      </c>
      <c r="N1214" s="76">
        <v>1</v>
      </c>
      <c r="O1214" s="76">
        <v>2</v>
      </c>
      <c r="P1214" s="76">
        <v>2</v>
      </c>
      <c r="Q1214" s="76">
        <v>2</v>
      </c>
      <c r="R1214" s="76">
        <v>1</v>
      </c>
      <c r="S1214" s="76">
        <v>13</v>
      </c>
    </row>
    <row r="1215" spans="1:19" x14ac:dyDescent="0.25">
      <c r="A1215" s="76" t="s">
        <v>11</v>
      </c>
      <c r="B1215" s="76" t="s">
        <v>49</v>
      </c>
      <c r="C1215" s="76">
        <v>11496</v>
      </c>
      <c r="D1215" s="76" t="s">
        <v>113</v>
      </c>
      <c r="E1215" s="76" t="s">
        <v>16</v>
      </c>
      <c r="F1215" s="76">
        <v>46</v>
      </c>
      <c r="G1215" s="76">
        <v>42</v>
      </c>
      <c r="H1215" s="76">
        <v>0</v>
      </c>
      <c r="I1215" s="76">
        <v>1</v>
      </c>
      <c r="J1215" s="76">
        <v>1</v>
      </c>
      <c r="K1215" s="76">
        <v>2</v>
      </c>
      <c r="L1215" s="76">
        <v>1</v>
      </c>
      <c r="M1215" s="76">
        <v>0</v>
      </c>
      <c r="N1215" s="76">
        <v>0</v>
      </c>
      <c r="O1215" s="76">
        <v>1</v>
      </c>
      <c r="P1215" s="76">
        <v>0</v>
      </c>
      <c r="Q1215" s="76">
        <v>0</v>
      </c>
      <c r="R1215" s="76">
        <v>1</v>
      </c>
      <c r="S1215" s="76">
        <v>7</v>
      </c>
    </row>
    <row r="1216" spans="1:19" x14ac:dyDescent="0.25">
      <c r="A1216" s="76" t="s">
        <v>11</v>
      </c>
      <c r="B1216" s="76" t="s">
        <v>49</v>
      </c>
      <c r="C1216" s="76">
        <v>11496</v>
      </c>
      <c r="D1216" s="76" t="s">
        <v>113</v>
      </c>
      <c r="E1216" s="76" t="s">
        <v>16</v>
      </c>
      <c r="F1216" s="76">
        <v>46</v>
      </c>
      <c r="G1216" s="76">
        <v>42</v>
      </c>
      <c r="H1216" s="76">
        <v>2</v>
      </c>
      <c r="I1216" s="76">
        <v>2</v>
      </c>
      <c r="J1216" s="76">
        <v>0</v>
      </c>
      <c r="K1216" s="76">
        <v>2</v>
      </c>
      <c r="L1216" s="76">
        <v>2</v>
      </c>
      <c r="M1216" s="76">
        <v>1</v>
      </c>
      <c r="N1216" s="76">
        <v>0</v>
      </c>
      <c r="O1216" s="76">
        <v>2</v>
      </c>
      <c r="P1216" s="76">
        <v>0</v>
      </c>
      <c r="Q1216" s="76">
        <v>1</v>
      </c>
      <c r="R1216" s="76">
        <v>1</v>
      </c>
      <c r="S1216" s="76">
        <v>13</v>
      </c>
    </row>
    <row r="1217" spans="1:19" x14ac:dyDescent="0.25">
      <c r="A1217" s="76" t="s">
        <v>11</v>
      </c>
      <c r="B1217" s="76" t="s">
        <v>49</v>
      </c>
      <c r="C1217" s="76">
        <v>11496</v>
      </c>
      <c r="D1217" s="76" t="s">
        <v>113</v>
      </c>
      <c r="E1217" s="76" t="s">
        <v>16</v>
      </c>
      <c r="F1217" s="76">
        <v>46</v>
      </c>
      <c r="G1217" s="76">
        <v>42</v>
      </c>
      <c r="H1217" s="76">
        <v>0</v>
      </c>
      <c r="I1217" s="76">
        <v>0</v>
      </c>
      <c r="J1217" s="76">
        <v>0</v>
      </c>
      <c r="K1217" s="76">
        <v>2</v>
      </c>
      <c r="L1217" s="76">
        <v>0</v>
      </c>
      <c r="M1217" s="76">
        <v>1</v>
      </c>
      <c r="N1217" s="76">
        <v>1</v>
      </c>
      <c r="O1217" s="76">
        <v>0</v>
      </c>
      <c r="P1217" s="76">
        <v>0</v>
      </c>
      <c r="Q1217" s="76">
        <v>1</v>
      </c>
      <c r="R1217" s="76">
        <v>1</v>
      </c>
      <c r="S1217" s="76">
        <v>6</v>
      </c>
    </row>
    <row r="1218" spans="1:19" x14ac:dyDescent="0.25">
      <c r="A1218" s="76" t="s">
        <v>11</v>
      </c>
      <c r="B1218" s="76" t="s">
        <v>49</v>
      </c>
      <c r="C1218" s="76">
        <v>11496</v>
      </c>
      <c r="D1218" s="76" t="s">
        <v>113</v>
      </c>
      <c r="E1218" s="76" t="s">
        <v>16</v>
      </c>
      <c r="F1218" s="76">
        <v>46</v>
      </c>
      <c r="G1218" s="76">
        <v>42</v>
      </c>
      <c r="H1218" s="76">
        <v>0</v>
      </c>
      <c r="I1218" s="76">
        <v>2</v>
      </c>
      <c r="J1218" s="76">
        <v>0</v>
      </c>
      <c r="K1218" s="76">
        <v>2</v>
      </c>
      <c r="L1218" s="76">
        <v>1</v>
      </c>
      <c r="M1218" s="76">
        <v>1</v>
      </c>
      <c r="N1218" s="76">
        <v>0</v>
      </c>
      <c r="O1218" s="76">
        <v>2</v>
      </c>
      <c r="P1218" s="76">
        <v>2</v>
      </c>
      <c r="Q1218" s="76">
        <v>0</v>
      </c>
      <c r="R1218" s="76">
        <v>1</v>
      </c>
      <c r="S1218" s="76">
        <v>11</v>
      </c>
    </row>
    <row r="1219" spans="1:19" x14ac:dyDescent="0.25">
      <c r="A1219" s="76" t="s">
        <v>11</v>
      </c>
      <c r="B1219" s="76" t="s">
        <v>49</v>
      </c>
      <c r="C1219" s="76">
        <v>11496</v>
      </c>
      <c r="D1219" s="76" t="s">
        <v>113</v>
      </c>
      <c r="E1219" s="76" t="s">
        <v>16</v>
      </c>
      <c r="F1219" s="76">
        <v>46</v>
      </c>
      <c r="G1219" s="76">
        <v>42</v>
      </c>
      <c r="H1219" s="76">
        <v>0</v>
      </c>
      <c r="I1219" s="76">
        <v>1</v>
      </c>
      <c r="J1219" s="76">
        <v>1</v>
      </c>
      <c r="K1219" s="76">
        <v>2</v>
      </c>
      <c r="L1219" s="76">
        <v>1</v>
      </c>
      <c r="M1219" s="76">
        <v>1</v>
      </c>
      <c r="N1219" s="76">
        <v>1</v>
      </c>
      <c r="O1219" s="76">
        <v>2</v>
      </c>
      <c r="P1219" s="76">
        <v>0</v>
      </c>
      <c r="Q1219" s="76">
        <v>1</v>
      </c>
      <c r="R1219" s="76">
        <v>1</v>
      </c>
      <c r="S1219" s="76">
        <v>11</v>
      </c>
    </row>
    <row r="1220" spans="1:19" x14ac:dyDescent="0.25">
      <c r="A1220" s="76" t="s">
        <v>11</v>
      </c>
      <c r="B1220" s="76" t="s">
        <v>49</v>
      </c>
      <c r="C1220" s="76">
        <v>11496</v>
      </c>
      <c r="D1220" s="76" t="s">
        <v>113</v>
      </c>
      <c r="E1220" s="76" t="s">
        <v>16</v>
      </c>
      <c r="F1220" s="76">
        <v>46</v>
      </c>
      <c r="G1220" s="76">
        <v>42</v>
      </c>
      <c r="H1220" s="76">
        <v>0</v>
      </c>
      <c r="I1220" s="76">
        <v>1</v>
      </c>
      <c r="J1220" s="76">
        <v>0</v>
      </c>
      <c r="K1220" s="76">
        <v>1</v>
      </c>
      <c r="L1220" s="76">
        <v>0</v>
      </c>
      <c r="M1220" s="76">
        <v>1</v>
      </c>
      <c r="N1220" s="76">
        <v>0</v>
      </c>
      <c r="O1220" s="76">
        <v>0</v>
      </c>
      <c r="P1220" s="76">
        <v>0</v>
      </c>
      <c r="Q1220" s="76">
        <v>0</v>
      </c>
      <c r="R1220" s="76">
        <v>0</v>
      </c>
      <c r="S1220" s="76">
        <v>3</v>
      </c>
    </row>
    <row r="1221" spans="1:19" x14ac:dyDescent="0.25">
      <c r="A1221" s="76" t="s">
        <v>11</v>
      </c>
      <c r="B1221" s="76" t="s">
        <v>49</v>
      </c>
      <c r="C1221" s="76">
        <v>11496</v>
      </c>
      <c r="D1221" s="76" t="s">
        <v>113</v>
      </c>
      <c r="E1221" s="76" t="s">
        <v>16</v>
      </c>
      <c r="F1221" s="76">
        <v>46</v>
      </c>
      <c r="G1221" s="76">
        <v>42</v>
      </c>
      <c r="H1221" s="76">
        <v>0</v>
      </c>
      <c r="I1221" s="76">
        <v>2</v>
      </c>
      <c r="J1221" s="76">
        <v>0</v>
      </c>
      <c r="K1221" s="76">
        <v>2</v>
      </c>
      <c r="L1221" s="76">
        <v>1</v>
      </c>
      <c r="M1221" s="76">
        <v>1</v>
      </c>
      <c r="N1221" s="76">
        <v>1</v>
      </c>
      <c r="O1221" s="76">
        <v>2</v>
      </c>
      <c r="P1221" s="76">
        <v>2</v>
      </c>
      <c r="Q1221" s="76">
        <v>2</v>
      </c>
      <c r="R1221" s="76">
        <v>1</v>
      </c>
      <c r="S1221" s="76">
        <v>14</v>
      </c>
    </row>
    <row r="1222" spans="1:19" x14ac:dyDescent="0.25">
      <c r="A1222" s="76" t="s">
        <v>11</v>
      </c>
      <c r="B1222" s="76" t="s">
        <v>49</v>
      </c>
      <c r="C1222" s="76">
        <v>11496</v>
      </c>
      <c r="D1222" s="76" t="s">
        <v>113</v>
      </c>
      <c r="E1222" s="76" t="s">
        <v>16</v>
      </c>
      <c r="F1222" s="76">
        <v>46</v>
      </c>
      <c r="G1222" s="76">
        <v>42</v>
      </c>
      <c r="H1222" s="76">
        <v>0</v>
      </c>
      <c r="I1222" s="76">
        <v>1</v>
      </c>
      <c r="J1222" s="76">
        <v>0</v>
      </c>
      <c r="K1222" s="76">
        <v>1</v>
      </c>
      <c r="L1222" s="76">
        <v>0</v>
      </c>
      <c r="M1222" s="76">
        <v>0</v>
      </c>
      <c r="N1222" s="76">
        <v>0</v>
      </c>
      <c r="O1222" s="76">
        <v>2</v>
      </c>
      <c r="P1222" s="76">
        <v>1</v>
      </c>
      <c r="Q1222" s="76">
        <v>1</v>
      </c>
      <c r="R1222" s="76">
        <v>1</v>
      </c>
      <c r="S1222" s="76">
        <v>7</v>
      </c>
    </row>
    <row r="1223" spans="1:19" x14ac:dyDescent="0.25">
      <c r="A1223" s="76" t="s">
        <v>11</v>
      </c>
      <c r="B1223" s="76" t="s">
        <v>49</v>
      </c>
      <c r="C1223" s="76">
        <v>11496</v>
      </c>
      <c r="D1223" s="76" t="s">
        <v>113</v>
      </c>
      <c r="E1223" s="76" t="s">
        <v>16</v>
      </c>
      <c r="F1223" s="76">
        <v>46</v>
      </c>
      <c r="G1223" s="76">
        <v>42</v>
      </c>
      <c r="H1223" s="76">
        <v>0</v>
      </c>
      <c r="I1223" s="76">
        <v>1</v>
      </c>
      <c r="J1223" s="76">
        <v>0</v>
      </c>
      <c r="K1223" s="76">
        <v>2</v>
      </c>
      <c r="L1223" s="76">
        <v>1</v>
      </c>
      <c r="M1223" s="76">
        <v>1</v>
      </c>
      <c r="N1223" s="76">
        <v>1</v>
      </c>
      <c r="O1223" s="76">
        <v>2</v>
      </c>
      <c r="P1223" s="76">
        <v>0</v>
      </c>
      <c r="Q1223" s="76">
        <v>1</v>
      </c>
      <c r="R1223" s="76">
        <v>1</v>
      </c>
      <c r="S1223" s="76">
        <v>10</v>
      </c>
    </row>
    <row r="1224" spans="1:19" x14ac:dyDescent="0.25">
      <c r="A1224" s="76" t="s">
        <v>11</v>
      </c>
      <c r="B1224" s="76" t="s">
        <v>49</v>
      </c>
      <c r="C1224" s="76">
        <v>11496</v>
      </c>
      <c r="D1224" s="76" t="s">
        <v>113</v>
      </c>
      <c r="E1224" s="76" t="s">
        <v>16</v>
      </c>
      <c r="F1224" s="76">
        <v>46</v>
      </c>
      <c r="G1224" s="76">
        <v>42</v>
      </c>
      <c r="H1224" s="76">
        <v>0</v>
      </c>
      <c r="I1224" s="76">
        <v>0</v>
      </c>
      <c r="J1224" s="76">
        <v>0</v>
      </c>
      <c r="K1224" s="76">
        <v>2</v>
      </c>
      <c r="L1224" s="76">
        <v>0</v>
      </c>
      <c r="M1224" s="76">
        <v>0</v>
      </c>
      <c r="N1224" s="76">
        <v>0</v>
      </c>
      <c r="O1224" s="76">
        <v>2</v>
      </c>
      <c r="P1224" s="76">
        <v>0</v>
      </c>
      <c r="Q1224" s="76">
        <v>1</v>
      </c>
      <c r="R1224" s="76">
        <v>1</v>
      </c>
      <c r="S1224" s="76">
        <v>6</v>
      </c>
    </row>
    <row r="1225" spans="1:19" x14ac:dyDescent="0.25">
      <c r="A1225" s="76" t="s">
        <v>11</v>
      </c>
      <c r="B1225" s="76" t="s">
        <v>49</v>
      </c>
      <c r="C1225" s="76">
        <v>11496</v>
      </c>
      <c r="D1225" s="76" t="s">
        <v>113</v>
      </c>
      <c r="E1225" s="76" t="s">
        <v>16</v>
      </c>
      <c r="F1225" s="76">
        <v>46</v>
      </c>
      <c r="G1225" s="76">
        <v>42</v>
      </c>
      <c r="H1225" s="76">
        <v>0</v>
      </c>
      <c r="I1225" s="76">
        <v>0</v>
      </c>
      <c r="J1225" s="76">
        <v>0</v>
      </c>
      <c r="K1225" s="76">
        <v>2</v>
      </c>
      <c r="L1225" s="76">
        <v>0</v>
      </c>
      <c r="M1225" s="76">
        <v>0</v>
      </c>
      <c r="N1225" s="76">
        <v>0</v>
      </c>
      <c r="O1225" s="76">
        <v>0</v>
      </c>
      <c r="P1225" s="76">
        <v>0</v>
      </c>
      <c r="Q1225" s="76">
        <v>2</v>
      </c>
      <c r="R1225" s="76">
        <v>2</v>
      </c>
      <c r="S1225" s="76">
        <v>6</v>
      </c>
    </row>
    <row r="1226" spans="1:19" x14ac:dyDescent="0.25">
      <c r="A1226" s="76" t="s">
        <v>11</v>
      </c>
      <c r="B1226" s="76" t="s">
        <v>49</v>
      </c>
      <c r="C1226" s="76">
        <v>11496</v>
      </c>
      <c r="D1226" s="76" t="s">
        <v>113</v>
      </c>
      <c r="E1226" s="76" t="s">
        <v>16</v>
      </c>
      <c r="F1226" s="76">
        <v>46</v>
      </c>
      <c r="G1226" s="76">
        <v>42</v>
      </c>
      <c r="H1226" s="76">
        <v>0</v>
      </c>
      <c r="I1226" s="76">
        <v>0</v>
      </c>
      <c r="J1226" s="76">
        <v>0</v>
      </c>
      <c r="K1226" s="76">
        <v>2</v>
      </c>
      <c r="L1226" s="76">
        <v>0</v>
      </c>
      <c r="M1226" s="76">
        <v>1</v>
      </c>
      <c r="N1226" s="76">
        <v>0</v>
      </c>
      <c r="O1226" s="76">
        <v>0</v>
      </c>
      <c r="P1226" s="76">
        <v>0</v>
      </c>
      <c r="Q1226" s="76">
        <v>2</v>
      </c>
      <c r="R1226" s="76">
        <v>1</v>
      </c>
      <c r="S1226" s="76">
        <v>6</v>
      </c>
    </row>
    <row r="1227" spans="1:19" x14ac:dyDescent="0.25">
      <c r="A1227" s="76" t="s">
        <v>11</v>
      </c>
      <c r="B1227" s="76" t="s">
        <v>49</v>
      </c>
      <c r="C1227" s="76">
        <v>11496</v>
      </c>
      <c r="D1227" s="76" t="s">
        <v>113</v>
      </c>
      <c r="E1227" s="76" t="s">
        <v>16</v>
      </c>
      <c r="F1227" s="76">
        <v>46</v>
      </c>
      <c r="G1227" s="76">
        <v>42</v>
      </c>
      <c r="H1227" s="76">
        <v>0</v>
      </c>
      <c r="I1227" s="76">
        <v>1</v>
      </c>
      <c r="J1227" s="76">
        <v>1</v>
      </c>
      <c r="K1227" s="76">
        <v>2</v>
      </c>
      <c r="L1227" s="76">
        <v>2</v>
      </c>
      <c r="M1227" s="76">
        <v>1</v>
      </c>
      <c r="N1227" s="76">
        <v>1</v>
      </c>
      <c r="O1227" s="76">
        <v>2</v>
      </c>
      <c r="P1227" s="76">
        <v>0</v>
      </c>
      <c r="Q1227" s="76">
        <v>1</v>
      </c>
      <c r="R1227" s="76">
        <v>1</v>
      </c>
      <c r="S1227" s="76">
        <v>12</v>
      </c>
    </row>
    <row r="1228" spans="1:19" x14ac:dyDescent="0.25">
      <c r="A1228" s="76" t="s">
        <v>11</v>
      </c>
      <c r="B1228" s="76" t="s">
        <v>49</v>
      </c>
      <c r="C1228" s="76">
        <v>11496</v>
      </c>
      <c r="D1228" s="76" t="s">
        <v>113</v>
      </c>
      <c r="E1228" s="76" t="s">
        <v>16</v>
      </c>
      <c r="F1228" s="76">
        <v>46</v>
      </c>
      <c r="G1228" s="76">
        <v>42</v>
      </c>
      <c r="H1228" s="76">
        <v>0</v>
      </c>
      <c r="I1228" s="76">
        <v>1</v>
      </c>
      <c r="J1228" s="76">
        <v>0</v>
      </c>
      <c r="K1228" s="76">
        <v>2</v>
      </c>
      <c r="L1228" s="76">
        <v>0</v>
      </c>
      <c r="M1228" s="76">
        <v>1</v>
      </c>
      <c r="N1228" s="76">
        <v>0</v>
      </c>
      <c r="O1228" s="76">
        <v>0</v>
      </c>
      <c r="P1228" s="76">
        <v>2</v>
      </c>
      <c r="Q1228" s="76">
        <v>1</v>
      </c>
      <c r="R1228" s="76">
        <v>1</v>
      </c>
      <c r="S1228" s="76">
        <v>8</v>
      </c>
    </row>
    <row r="1229" spans="1:19" x14ac:dyDescent="0.25">
      <c r="A1229" s="76" t="s">
        <v>11</v>
      </c>
      <c r="B1229" s="76" t="s">
        <v>49</v>
      </c>
      <c r="C1229" s="76">
        <v>11496</v>
      </c>
      <c r="D1229" s="76" t="s">
        <v>113</v>
      </c>
      <c r="E1229" s="76" t="s">
        <v>16</v>
      </c>
      <c r="F1229" s="76">
        <v>46</v>
      </c>
      <c r="G1229" s="76">
        <v>42</v>
      </c>
      <c r="H1229" s="76">
        <v>0</v>
      </c>
      <c r="I1229" s="76">
        <v>2</v>
      </c>
      <c r="J1229" s="76">
        <v>0</v>
      </c>
      <c r="K1229" s="76">
        <v>2</v>
      </c>
      <c r="L1229" s="76">
        <v>0</v>
      </c>
      <c r="M1229" s="76">
        <v>0</v>
      </c>
      <c r="N1229" s="76">
        <v>0</v>
      </c>
      <c r="O1229" s="76">
        <v>0</v>
      </c>
      <c r="P1229" s="76">
        <v>0</v>
      </c>
      <c r="Q1229" s="76">
        <v>1</v>
      </c>
      <c r="R1229" s="76">
        <v>1</v>
      </c>
      <c r="S1229" s="76">
        <v>6</v>
      </c>
    </row>
    <row r="1230" spans="1:19" x14ac:dyDescent="0.25">
      <c r="A1230" s="76" t="s">
        <v>11</v>
      </c>
      <c r="B1230" s="76" t="s">
        <v>49</v>
      </c>
      <c r="C1230" s="76">
        <v>11496</v>
      </c>
      <c r="D1230" s="76" t="s">
        <v>113</v>
      </c>
      <c r="E1230" s="76" t="s">
        <v>16</v>
      </c>
      <c r="F1230" s="76">
        <v>46</v>
      </c>
      <c r="G1230" s="76">
        <v>42</v>
      </c>
      <c r="H1230" s="76">
        <v>0</v>
      </c>
      <c r="I1230" s="76">
        <v>0</v>
      </c>
      <c r="J1230" s="76">
        <v>0</v>
      </c>
      <c r="K1230" s="76">
        <v>2</v>
      </c>
      <c r="L1230" s="76">
        <v>1</v>
      </c>
      <c r="M1230" s="76">
        <v>0</v>
      </c>
      <c r="N1230" s="76">
        <v>0</v>
      </c>
      <c r="O1230" s="76">
        <v>2</v>
      </c>
      <c r="P1230" s="76">
        <v>1</v>
      </c>
      <c r="Q1230" s="76">
        <v>2</v>
      </c>
      <c r="R1230" s="76">
        <v>0</v>
      </c>
      <c r="S1230" s="76">
        <v>8</v>
      </c>
    </row>
    <row r="1231" spans="1:19" x14ac:dyDescent="0.25">
      <c r="A1231" s="76" t="s">
        <v>11</v>
      </c>
      <c r="B1231" s="76" t="s">
        <v>49</v>
      </c>
      <c r="C1231" s="76">
        <v>11496</v>
      </c>
      <c r="D1231" s="76" t="s">
        <v>113</v>
      </c>
      <c r="E1231" s="76" t="s">
        <v>16</v>
      </c>
      <c r="F1231" s="76">
        <v>46</v>
      </c>
      <c r="G1231" s="76">
        <v>42</v>
      </c>
      <c r="H1231" s="76">
        <v>0</v>
      </c>
      <c r="I1231" s="76">
        <v>1</v>
      </c>
      <c r="J1231" s="76">
        <v>0</v>
      </c>
      <c r="K1231" s="76">
        <v>2</v>
      </c>
      <c r="L1231" s="76">
        <v>0</v>
      </c>
      <c r="M1231" s="76">
        <v>1</v>
      </c>
      <c r="N1231" s="76">
        <v>0</v>
      </c>
      <c r="O1231" s="76">
        <v>2</v>
      </c>
      <c r="P1231" s="76">
        <v>2</v>
      </c>
      <c r="Q1231" s="76">
        <v>2</v>
      </c>
      <c r="R1231" s="76">
        <v>1</v>
      </c>
      <c r="S1231" s="76">
        <v>11</v>
      </c>
    </row>
    <row r="1232" spans="1:19" x14ac:dyDescent="0.25">
      <c r="A1232" s="76" t="s">
        <v>11</v>
      </c>
      <c r="B1232" s="76" t="s">
        <v>49</v>
      </c>
      <c r="C1232" s="76">
        <v>11496</v>
      </c>
      <c r="D1232" s="76" t="s">
        <v>113</v>
      </c>
      <c r="E1232" s="76" t="s">
        <v>16</v>
      </c>
      <c r="F1232" s="76">
        <v>46</v>
      </c>
      <c r="G1232" s="76">
        <v>42</v>
      </c>
      <c r="H1232" s="76">
        <v>0</v>
      </c>
      <c r="I1232" s="76">
        <v>0</v>
      </c>
      <c r="J1232" s="76">
        <v>0</v>
      </c>
      <c r="K1232" s="76">
        <v>2</v>
      </c>
      <c r="L1232" s="76">
        <v>0</v>
      </c>
      <c r="M1232" s="76">
        <v>1</v>
      </c>
      <c r="N1232" s="76">
        <v>1</v>
      </c>
      <c r="O1232" s="76">
        <v>2</v>
      </c>
      <c r="P1232" s="76">
        <v>0</v>
      </c>
      <c r="Q1232" s="76">
        <v>0</v>
      </c>
      <c r="R1232" s="76">
        <v>1</v>
      </c>
      <c r="S1232" s="76">
        <v>7</v>
      </c>
    </row>
    <row r="1233" spans="1:19" x14ac:dyDescent="0.25">
      <c r="A1233" s="76" t="s">
        <v>11</v>
      </c>
      <c r="B1233" s="76" t="s">
        <v>49</v>
      </c>
      <c r="C1233" s="76">
        <v>11496</v>
      </c>
      <c r="D1233" s="76" t="s">
        <v>113</v>
      </c>
      <c r="E1233" s="76" t="s">
        <v>16</v>
      </c>
      <c r="F1233" s="76">
        <v>46</v>
      </c>
      <c r="G1233" s="76">
        <v>42</v>
      </c>
      <c r="H1233" s="76">
        <v>0</v>
      </c>
      <c r="I1233" s="76">
        <v>0</v>
      </c>
      <c r="J1233" s="76">
        <v>0</v>
      </c>
      <c r="K1233" s="76">
        <v>2</v>
      </c>
      <c r="L1233" s="76">
        <v>0</v>
      </c>
      <c r="M1233" s="76">
        <v>1</v>
      </c>
      <c r="N1233" s="76">
        <v>0</v>
      </c>
      <c r="O1233" s="76">
        <v>2</v>
      </c>
      <c r="P1233" s="76">
        <v>2</v>
      </c>
      <c r="Q1233" s="76">
        <v>2</v>
      </c>
      <c r="R1233" s="76">
        <v>1</v>
      </c>
      <c r="S1233" s="76">
        <v>10</v>
      </c>
    </row>
    <row r="1234" spans="1:19" x14ac:dyDescent="0.25">
      <c r="A1234" s="76" t="s">
        <v>11</v>
      </c>
      <c r="B1234" s="76" t="s">
        <v>49</v>
      </c>
      <c r="C1234" s="76">
        <v>11496</v>
      </c>
      <c r="D1234" s="76" t="s">
        <v>113</v>
      </c>
      <c r="E1234" s="76" t="s">
        <v>16</v>
      </c>
      <c r="F1234" s="76">
        <v>46</v>
      </c>
      <c r="G1234" s="76">
        <v>42</v>
      </c>
      <c r="H1234" s="76">
        <v>2</v>
      </c>
      <c r="I1234" s="76">
        <v>2</v>
      </c>
      <c r="J1234" s="76">
        <v>1</v>
      </c>
      <c r="K1234" s="76">
        <v>2</v>
      </c>
      <c r="L1234" s="76">
        <v>1</v>
      </c>
      <c r="M1234" s="76">
        <v>0</v>
      </c>
      <c r="N1234" s="76">
        <v>1</v>
      </c>
      <c r="O1234" s="76">
        <v>2</v>
      </c>
      <c r="P1234" s="76">
        <v>1</v>
      </c>
      <c r="Q1234" s="76">
        <v>1</v>
      </c>
      <c r="R1234" s="76">
        <v>1</v>
      </c>
      <c r="S1234" s="76">
        <v>14</v>
      </c>
    </row>
    <row r="1235" spans="1:19" x14ac:dyDescent="0.25">
      <c r="A1235" s="76" t="s">
        <v>11</v>
      </c>
      <c r="B1235" s="76" t="s">
        <v>49</v>
      </c>
      <c r="C1235" s="76">
        <v>11496</v>
      </c>
      <c r="D1235" s="76" t="s">
        <v>113</v>
      </c>
      <c r="E1235" s="76" t="s">
        <v>16</v>
      </c>
      <c r="F1235" s="76">
        <v>46</v>
      </c>
      <c r="G1235" s="76">
        <v>42</v>
      </c>
      <c r="H1235" s="76">
        <v>0</v>
      </c>
      <c r="I1235" s="76">
        <v>1</v>
      </c>
      <c r="J1235" s="76">
        <v>0</v>
      </c>
      <c r="K1235" s="76">
        <v>2</v>
      </c>
      <c r="L1235" s="76">
        <v>0</v>
      </c>
      <c r="M1235" s="76">
        <v>1</v>
      </c>
      <c r="N1235" s="76">
        <v>1</v>
      </c>
      <c r="O1235" s="76">
        <v>2</v>
      </c>
      <c r="P1235" s="76">
        <v>1</v>
      </c>
      <c r="Q1235" s="76">
        <v>0</v>
      </c>
      <c r="R1235" s="76">
        <v>1</v>
      </c>
      <c r="S1235" s="76">
        <v>9</v>
      </c>
    </row>
    <row r="1236" spans="1:19" x14ac:dyDescent="0.25">
      <c r="A1236" s="76" t="s">
        <v>11</v>
      </c>
      <c r="B1236" s="76" t="s">
        <v>51</v>
      </c>
      <c r="C1236" s="76">
        <v>11507</v>
      </c>
      <c r="D1236" s="76" t="s">
        <v>113</v>
      </c>
      <c r="E1236" s="76" t="s">
        <v>28</v>
      </c>
      <c r="F1236" s="76">
        <v>106</v>
      </c>
      <c r="G1236" s="76">
        <v>90</v>
      </c>
      <c r="H1236" s="76">
        <v>0</v>
      </c>
      <c r="I1236" s="76">
        <v>2</v>
      </c>
      <c r="J1236" s="76">
        <v>0</v>
      </c>
      <c r="K1236" s="76">
        <v>2</v>
      </c>
      <c r="L1236" s="76">
        <v>0</v>
      </c>
      <c r="M1236" s="76">
        <v>1</v>
      </c>
      <c r="N1236" s="76">
        <v>1</v>
      </c>
      <c r="O1236" s="76">
        <v>2</v>
      </c>
      <c r="P1236" s="76">
        <v>2</v>
      </c>
      <c r="Q1236" s="76">
        <v>1</v>
      </c>
      <c r="R1236" s="76">
        <v>2</v>
      </c>
      <c r="S1236" s="76">
        <v>13</v>
      </c>
    </row>
    <row r="1237" spans="1:19" x14ac:dyDescent="0.25">
      <c r="A1237" s="76" t="s">
        <v>11</v>
      </c>
      <c r="B1237" s="76" t="s">
        <v>51</v>
      </c>
      <c r="C1237" s="76">
        <v>11507</v>
      </c>
      <c r="D1237" s="76" t="s">
        <v>113</v>
      </c>
      <c r="E1237" s="76" t="s">
        <v>28</v>
      </c>
      <c r="F1237" s="76">
        <v>106</v>
      </c>
      <c r="G1237" s="76">
        <v>90</v>
      </c>
      <c r="H1237" s="76">
        <v>2</v>
      </c>
      <c r="I1237" s="76">
        <v>1</v>
      </c>
      <c r="J1237" s="76">
        <v>1</v>
      </c>
      <c r="K1237" s="76">
        <v>2</v>
      </c>
      <c r="L1237" s="76">
        <v>0</v>
      </c>
      <c r="M1237" s="76">
        <v>0</v>
      </c>
      <c r="N1237" s="76">
        <v>1</v>
      </c>
      <c r="O1237" s="76">
        <v>2</v>
      </c>
      <c r="P1237" s="76">
        <v>1</v>
      </c>
      <c r="Q1237" s="76">
        <v>2</v>
      </c>
      <c r="R1237" s="76">
        <v>2</v>
      </c>
      <c r="S1237" s="76">
        <v>14</v>
      </c>
    </row>
    <row r="1238" spans="1:19" x14ac:dyDescent="0.25">
      <c r="A1238" s="76" t="s">
        <v>11</v>
      </c>
      <c r="B1238" s="76" t="s">
        <v>51</v>
      </c>
      <c r="C1238" s="76">
        <v>11507</v>
      </c>
      <c r="D1238" s="76" t="s">
        <v>113</v>
      </c>
      <c r="E1238" s="76" t="s">
        <v>28</v>
      </c>
      <c r="F1238" s="76">
        <v>106</v>
      </c>
      <c r="G1238" s="76">
        <v>90</v>
      </c>
      <c r="H1238" s="76">
        <v>0</v>
      </c>
      <c r="I1238" s="76">
        <v>1</v>
      </c>
      <c r="J1238" s="76">
        <v>0</v>
      </c>
      <c r="K1238" s="76">
        <v>0</v>
      </c>
      <c r="L1238" s="76">
        <v>0</v>
      </c>
      <c r="M1238" s="76">
        <v>1</v>
      </c>
      <c r="N1238" s="76">
        <v>1</v>
      </c>
      <c r="O1238" s="76">
        <v>2</v>
      </c>
      <c r="P1238" s="76">
        <v>1</v>
      </c>
      <c r="Q1238" s="76">
        <v>2</v>
      </c>
      <c r="R1238" s="76">
        <v>2</v>
      </c>
      <c r="S1238" s="76">
        <v>10</v>
      </c>
    </row>
    <row r="1239" spans="1:19" x14ac:dyDescent="0.25">
      <c r="A1239" s="76" t="s">
        <v>11</v>
      </c>
      <c r="B1239" s="76" t="s">
        <v>51</v>
      </c>
      <c r="C1239" s="76">
        <v>11507</v>
      </c>
      <c r="D1239" s="76" t="s">
        <v>113</v>
      </c>
      <c r="E1239" s="76" t="s">
        <v>28</v>
      </c>
      <c r="F1239" s="76">
        <v>106</v>
      </c>
      <c r="G1239" s="76">
        <v>90</v>
      </c>
      <c r="H1239" s="76">
        <v>0</v>
      </c>
      <c r="I1239" s="76">
        <v>0</v>
      </c>
      <c r="J1239" s="76">
        <v>1</v>
      </c>
      <c r="K1239" s="76">
        <v>2</v>
      </c>
      <c r="L1239" s="76">
        <v>1</v>
      </c>
      <c r="M1239" s="76">
        <v>1</v>
      </c>
      <c r="N1239" s="76">
        <v>1</v>
      </c>
      <c r="O1239" s="76">
        <v>2</v>
      </c>
      <c r="P1239" s="76">
        <v>2</v>
      </c>
      <c r="Q1239" s="76">
        <v>2</v>
      </c>
      <c r="R1239" s="76">
        <v>1</v>
      </c>
      <c r="S1239" s="76">
        <v>13</v>
      </c>
    </row>
    <row r="1240" spans="1:19" x14ac:dyDescent="0.25">
      <c r="A1240" s="76" t="s">
        <v>11</v>
      </c>
      <c r="B1240" s="76" t="s">
        <v>51</v>
      </c>
      <c r="C1240" s="76">
        <v>11507</v>
      </c>
      <c r="D1240" s="76" t="s">
        <v>113</v>
      </c>
      <c r="E1240" s="76" t="s">
        <v>28</v>
      </c>
      <c r="F1240" s="76">
        <v>106</v>
      </c>
      <c r="G1240" s="76">
        <v>90</v>
      </c>
      <c r="H1240" s="76">
        <v>2</v>
      </c>
      <c r="I1240" s="76">
        <v>1</v>
      </c>
      <c r="J1240" s="76">
        <v>0</v>
      </c>
      <c r="K1240" s="76">
        <v>1</v>
      </c>
      <c r="L1240" s="76">
        <v>0</v>
      </c>
      <c r="M1240" s="76">
        <v>0</v>
      </c>
      <c r="N1240" s="76">
        <v>0</v>
      </c>
      <c r="O1240" s="76">
        <v>2</v>
      </c>
      <c r="P1240" s="76">
        <v>2</v>
      </c>
      <c r="Q1240" s="76">
        <v>0</v>
      </c>
      <c r="R1240" s="76">
        <v>0</v>
      </c>
      <c r="S1240" s="76">
        <v>8</v>
      </c>
    </row>
    <row r="1241" spans="1:19" x14ac:dyDescent="0.25">
      <c r="A1241" s="76" t="s">
        <v>11</v>
      </c>
      <c r="B1241" s="76" t="s">
        <v>51</v>
      </c>
      <c r="C1241" s="76">
        <v>11507</v>
      </c>
      <c r="D1241" s="76" t="s">
        <v>113</v>
      </c>
      <c r="E1241" s="76" t="s">
        <v>28</v>
      </c>
      <c r="F1241" s="76">
        <v>106</v>
      </c>
      <c r="G1241" s="76">
        <v>90</v>
      </c>
      <c r="H1241" s="76">
        <v>1</v>
      </c>
      <c r="I1241" s="76">
        <v>2</v>
      </c>
      <c r="J1241" s="76">
        <v>1</v>
      </c>
      <c r="K1241" s="76">
        <v>2</v>
      </c>
      <c r="L1241" s="76">
        <v>2</v>
      </c>
      <c r="M1241" s="76">
        <v>1</v>
      </c>
      <c r="N1241" s="76">
        <v>0</v>
      </c>
      <c r="O1241" s="76">
        <v>2</v>
      </c>
      <c r="P1241" s="76">
        <v>2</v>
      </c>
      <c r="Q1241" s="76">
        <v>1</v>
      </c>
      <c r="R1241" s="76">
        <v>2</v>
      </c>
      <c r="S1241" s="76">
        <v>16</v>
      </c>
    </row>
    <row r="1242" spans="1:19" x14ac:dyDescent="0.25">
      <c r="A1242" s="76" t="s">
        <v>11</v>
      </c>
      <c r="B1242" s="76" t="s">
        <v>51</v>
      </c>
      <c r="C1242" s="76">
        <v>11507</v>
      </c>
      <c r="D1242" s="76" t="s">
        <v>113</v>
      </c>
      <c r="E1242" s="76" t="s">
        <v>28</v>
      </c>
      <c r="F1242" s="76">
        <v>106</v>
      </c>
      <c r="G1242" s="76">
        <v>90</v>
      </c>
      <c r="H1242" s="76">
        <v>1</v>
      </c>
      <c r="I1242" s="76">
        <v>2</v>
      </c>
      <c r="J1242" s="76">
        <v>1</v>
      </c>
      <c r="K1242" s="76">
        <v>2</v>
      </c>
      <c r="L1242" s="76">
        <v>2</v>
      </c>
      <c r="M1242" s="76">
        <v>1</v>
      </c>
      <c r="N1242" s="76">
        <v>0</v>
      </c>
      <c r="O1242" s="76">
        <v>2</v>
      </c>
      <c r="P1242" s="76">
        <v>2</v>
      </c>
      <c r="Q1242" s="76">
        <v>2</v>
      </c>
      <c r="R1242" s="76">
        <v>2</v>
      </c>
      <c r="S1242" s="76">
        <v>17</v>
      </c>
    </row>
    <row r="1243" spans="1:19" x14ac:dyDescent="0.25">
      <c r="A1243" s="76" t="s">
        <v>11</v>
      </c>
      <c r="B1243" s="76" t="s">
        <v>51</v>
      </c>
      <c r="C1243" s="76">
        <v>11507</v>
      </c>
      <c r="D1243" s="76" t="s">
        <v>113</v>
      </c>
      <c r="E1243" s="76" t="s">
        <v>28</v>
      </c>
      <c r="F1243" s="76">
        <v>106</v>
      </c>
      <c r="G1243" s="76">
        <v>90</v>
      </c>
      <c r="H1243" s="76">
        <v>0</v>
      </c>
      <c r="I1243" s="76">
        <v>0</v>
      </c>
      <c r="J1243" s="76">
        <v>1</v>
      </c>
      <c r="K1243" s="76">
        <v>2</v>
      </c>
      <c r="L1243" s="76">
        <v>1</v>
      </c>
      <c r="M1243" s="76">
        <v>1</v>
      </c>
      <c r="N1243" s="76">
        <v>1</v>
      </c>
      <c r="O1243" s="76">
        <v>2</v>
      </c>
      <c r="P1243" s="76">
        <v>2</v>
      </c>
      <c r="Q1243" s="76">
        <v>0</v>
      </c>
      <c r="R1243" s="76">
        <v>2</v>
      </c>
      <c r="S1243" s="76">
        <v>12</v>
      </c>
    </row>
    <row r="1244" spans="1:19" x14ac:dyDescent="0.25">
      <c r="A1244" s="76" t="s">
        <v>11</v>
      </c>
      <c r="B1244" s="76" t="s">
        <v>51</v>
      </c>
      <c r="C1244" s="76">
        <v>11507</v>
      </c>
      <c r="D1244" s="76" t="s">
        <v>113</v>
      </c>
      <c r="E1244" s="76" t="s">
        <v>28</v>
      </c>
      <c r="F1244" s="76">
        <v>106</v>
      </c>
      <c r="G1244" s="76">
        <v>90</v>
      </c>
      <c r="H1244" s="76">
        <v>0</v>
      </c>
      <c r="I1244" s="76">
        <v>0</v>
      </c>
      <c r="J1244" s="76">
        <v>1</v>
      </c>
      <c r="K1244" s="76">
        <v>2</v>
      </c>
      <c r="L1244" s="76">
        <v>0</v>
      </c>
      <c r="M1244" s="76">
        <v>1</v>
      </c>
      <c r="N1244" s="76">
        <v>1</v>
      </c>
      <c r="O1244" s="76">
        <v>2</v>
      </c>
      <c r="P1244" s="76">
        <v>2</v>
      </c>
      <c r="Q1244" s="76">
        <v>2</v>
      </c>
      <c r="R1244" s="76">
        <v>2</v>
      </c>
      <c r="S1244" s="76">
        <v>13</v>
      </c>
    </row>
    <row r="1245" spans="1:19" x14ac:dyDescent="0.25">
      <c r="A1245" s="76" t="s">
        <v>11</v>
      </c>
      <c r="B1245" s="76" t="s">
        <v>51</v>
      </c>
      <c r="C1245" s="76">
        <v>11507</v>
      </c>
      <c r="D1245" s="76" t="s">
        <v>113</v>
      </c>
      <c r="E1245" s="76" t="s">
        <v>28</v>
      </c>
      <c r="F1245" s="76">
        <v>106</v>
      </c>
      <c r="G1245" s="76">
        <v>90</v>
      </c>
      <c r="H1245" s="76">
        <v>0</v>
      </c>
      <c r="I1245" s="76">
        <v>2</v>
      </c>
      <c r="J1245" s="76">
        <v>0</v>
      </c>
      <c r="K1245" s="76">
        <v>2</v>
      </c>
      <c r="L1245" s="76">
        <v>0</v>
      </c>
      <c r="M1245" s="76">
        <v>1</v>
      </c>
      <c r="N1245" s="76">
        <v>1</v>
      </c>
      <c r="O1245" s="76">
        <v>2</v>
      </c>
      <c r="P1245" s="76">
        <v>1</v>
      </c>
      <c r="Q1245" s="76">
        <v>2</v>
      </c>
      <c r="R1245" s="76">
        <v>2</v>
      </c>
      <c r="S1245" s="76">
        <v>13</v>
      </c>
    </row>
    <row r="1246" spans="1:19" x14ac:dyDescent="0.25">
      <c r="A1246" s="76" t="s">
        <v>11</v>
      </c>
      <c r="B1246" s="76" t="s">
        <v>51</v>
      </c>
      <c r="C1246" s="76">
        <v>11507</v>
      </c>
      <c r="D1246" s="76" t="s">
        <v>113</v>
      </c>
      <c r="E1246" s="76" t="s">
        <v>28</v>
      </c>
      <c r="F1246" s="76">
        <v>106</v>
      </c>
      <c r="G1246" s="76">
        <v>90</v>
      </c>
      <c r="H1246" s="76">
        <v>0</v>
      </c>
      <c r="I1246" s="76">
        <v>2</v>
      </c>
      <c r="J1246" s="76">
        <v>1</v>
      </c>
      <c r="K1246" s="76">
        <v>2</v>
      </c>
      <c r="L1246" s="76">
        <v>2</v>
      </c>
      <c r="M1246" s="76">
        <v>1</v>
      </c>
      <c r="N1246" s="76">
        <v>1</v>
      </c>
      <c r="O1246" s="76">
        <v>2</v>
      </c>
      <c r="P1246" s="76">
        <v>2</v>
      </c>
      <c r="Q1246" s="76">
        <v>2</v>
      </c>
      <c r="R1246" s="76">
        <v>2</v>
      </c>
      <c r="S1246" s="76">
        <v>17</v>
      </c>
    </row>
    <row r="1247" spans="1:19" x14ac:dyDescent="0.25">
      <c r="A1247" s="76" t="s">
        <v>11</v>
      </c>
      <c r="B1247" s="76" t="s">
        <v>51</v>
      </c>
      <c r="C1247" s="76">
        <v>11507</v>
      </c>
      <c r="D1247" s="76" t="s">
        <v>113</v>
      </c>
      <c r="E1247" s="76" t="s">
        <v>28</v>
      </c>
      <c r="F1247" s="76">
        <v>106</v>
      </c>
      <c r="G1247" s="76">
        <v>90</v>
      </c>
      <c r="H1247" s="76">
        <v>2</v>
      </c>
      <c r="I1247" s="76">
        <v>2</v>
      </c>
      <c r="J1247" s="76">
        <v>0</v>
      </c>
      <c r="K1247" s="76">
        <v>1</v>
      </c>
      <c r="L1247" s="76">
        <v>1</v>
      </c>
      <c r="M1247" s="76">
        <v>0</v>
      </c>
      <c r="N1247" s="76">
        <v>1</v>
      </c>
      <c r="O1247" s="76">
        <v>0</v>
      </c>
      <c r="P1247" s="76">
        <v>2</v>
      </c>
      <c r="Q1247" s="76">
        <v>0</v>
      </c>
      <c r="R1247" s="76">
        <v>1</v>
      </c>
      <c r="S1247" s="76">
        <v>10</v>
      </c>
    </row>
    <row r="1248" spans="1:19" x14ac:dyDescent="0.25">
      <c r="A1248" s="76" t="s">
        <v>11</v>
      </c>
      <c r="B1248" s="76" t="s">
        <v>51</v>
      </c>
      <c r="C1248" s="76">
        <v>11507</v>
      </c>
      <c r="D1248" s="76" t="s">
        <v>113</v>
      </c>
      <c r="E1248" s="76" t="s">
        <v>28</v>
      </c>
      <c r="F1248" s="76">
        <v>106</v>
      </c>
      <c r="G1248" s="76">
        <v>90</v>
      </c>
      <c r="H1248" s="76">
        <v>0</v>
      </c>
      <c r="I1248" s="76">
        <v>1</v>
      </c>
      <c r="J1248" s="76">
        <v>1</v>
      </c>
      <c r="K1248" s="76">
        <v>2</v>
      </c>
      <c r="L1248" s="76">
        <v>2</v>
      </c>
      <c r="M1248" s="76">
        <v>1</v>
      </c>
      <c r="N1248" s="76">
        <v>1</v>
      </c>
      <c r="O1248" s="76">
        <v>2</v>
      </c>
      <c r="P1248" s="76">
        <v>2</v>
      </c>
      <c r="Q1248" s="76">
        <v>2</v>
      </c>
      <c r="R1248" s="76">
        <v>2</v>
      </c>
      <c r="S1248" s="76">
        <v>16</v>
      </c>
    </row>
    <row r="1249" spans="1:19" x14ac:dyDescent="0.25">
      <c r="A1249" s="76" t="s">
        <v>11</v>
      </c>
      <c r="B1249" s="76" t="s">
        <v>51</v>
      </c>
      <c r="C1249" s="76">
        <v>11507</v>
      </c>
      <c r="D1249" s="76" t="s">
        <v>113</v>
      </c>
      <c r="E1249" s="76" t="s">
        <v>28</v>
      </c>
      <c r="F1249" s="76">
        <v>106</v>
      </c>
      <c r="G1249" s="76">
        <v>90</v>
      </c>
      <c r="H1249" s="76">
        <v>2</v>
      </c>
      <c r="I1249" s="76">
        <v>2</v>
      </c>
      <c r="J1249" s="76">
        <v>0</v>
      </c>
      <c r="K1249" s="76">
        <v>2</v>
      </c>
      <c r="L1249" s="76">
        <v>0</v>
      </c>
      <c r="M1249" s="76">
        <v>1</v>
      </c>
      <c r="N1249" s="76">
        <v>1</v>
      </c>
      <c r="O1249" s="76">
        <v>2</v>
      </c>
      <c r="P1249" s="76">
        <v>2</v>
      </c>
      <c r="Q1249" s="76">
        <v>2</v>
      </c>
      <c r="R1249" s="76">
        <v>2</v>
      </c>
      <c r="S1249" s="76">
        <v>16</v>
      </c>
    </row>
    <row r="1250" spans="1:19" x14ac:dyDescent="0.25">
      <c r="A1250" s="76" t="s">
        <v>11</v>
      </c>
      <c r="B1250" s="76" t="s">
        <v>51</v>
      </c>
      <c r="C1250" s="76">
        <v>11507</v>
      </c>
      <c r="D1250" s="76" t="s">
        <v>113</v>
      </c>
      <c r="E1250" s="76" t="s">
        <v>28</v>
      </c>
      <c r="F1250" s="76">
        <v>106</v>
      </c>
      <c r="G1250" s="76">
        <v>90</v>
      </c>
      <c r="H1250" s="76">
        <v>0</v>
      </c>
      <c r="I1250" s="76">
        <v>2</v>
      </c>
      <c r="J1250" s="76">
        <v>1</v>
      </c>
      <c r="K1250" s="76">
        <v>2</v>
      </c>
      <c r="L1250" s="76">
        <v>2</v>
      </c>
      <c r="M1250" s="76">
        <v>1</v>
      </c>
      <c r="N1250" s="76">
        <v>1</v>
      </c>
      <c r="O1250" s="76">
        <v>2</v>
      </c>
      <c r="P1250" s="76">
        <v>2</v>
      </c>
      <c r="Q1250" s="76">
        <v>2</v>
      </c>
      <c r="R1250" s="76">
        <v>1</v>
      </c>
      <c r="S1250" s="76">
        <v>16</v>
      </c>
    </row>
    <row r="1251" spans="1:19" x14ac:dyDescent="0.25">
      <c r="A1251" s="76" t="s">
        <v>11</v>
      </c>
      <c r="B1251" s="76" t="s">
        <v>51</v>
      </c>
      <c r="C1251" s="76">
        <v>11507</v>
      </c>
      <c r="D1251" s="76" t="s">
        <v>113</v>
      </c>
      <c r="E1251" s="76" t="s">
        <v>28</v>
      </c>
      <c r="F1251" s="76">
        <v>106</v>
      </c>
      <c r="G1251" s="76">
        <v>90</v>
      </c>
      <c r="H1251" s="76">
        <v>1</v>
      </c>
      <c r="I1251" s="76">
        <v>2</v>
      </c>
      <c r="J1251" s="76">
        <v>0</v>
      </c>
      <c r="K1251" s="76">
        <v>2</v>
      </c>
      <c r="L1251" s="76">
        <v>0</v>
      </c>
      <c r="M1251" s="76">
        <v>1</v>
      </c>
      <c r="N1251" s="76">
        <v>1</v>
      </c>
      <c r="O1251" s="76">
        <v>2</v>
      </c>
      <c r="P1251" s="76">
        <v>2</v>
      </c>
      <c r="Q1251" s="76">
        <v>2</v>
      </c>
      <c r="R1251" s="76">
        <v>2</v>
      </c>
      <c r="S1251" s="76">
        <v>15</v>
      </c>
    </row>
    <row r="1252" spans="1:19" x14ac:dyDescent="0.25">
      <c r="A1252" s="76" t="s">
        <v>11</v>
      </c>
      <c r="B1252" s="76" t="s">
        <v>51</v>
      </c>
      <c r="C1252" s="76">
        <v>11507</v>
      </c>
      <c r="D1252" s="76" t="s">
        <v>113</v>
      </c>
      <c r="E1252" s="76" t="s">
        <v>28</v>
      </c>
      <c r="F1252" s="76">
        <v>106</v>
      </c>
      <c r="G1252" s="76">
        <v>90</v>
      </c>
      <c r="H1252" s="76">
        <v>2</v>
      </c>
      <c r="I1252" s="76">
        <v>2</v>
      </c>
      <c r="J1252" s="76">
        <v>1</v>
      </c>
      <c r="K1252" s="76">
        <v>2</v>
      </c>
      <c r="L1252" s="76">
        <v>2</v>
      </c>
      <c r="M1252" s="76">
        <v>1</v>
      </c>
      <c r="N1252" s="76">
        <v>1</v>
      </c>
      <c r="O1252" s="76">
        <v>2</v>
      </c>
      <c r="P1252" s="76">
        <v>2</v>
      </c>
      <c r="Q1252" s="76">
        <v>2</v>
      </c>
      <c r="R1252" s="76">
        <v>2</v>
      </c>
      <c r="S1252" s="76">
        <v>19</v>
      </c>
    </row>
    <row r="1253" spans="1:19" x14ac:dyDescent="0.25">
      <c r="A1253" s="76" t="s">
        <v>11</v>
      </c>
      <c r="B1253" s="76" t="s">
        <v>51</v>
      </c>
      <c r="C1253" s="76">
        <v>11507</v>
      </c>
      <c r="D1253" s="76" t="s">
        <v>113</v>
      </c>
      <c r="E1253" s="76" t="s">
        <v>28</v>
      </c>
      <c r="F1253" s="76">
        <v>106</v>
      </c>
      <c r="G1253" s="76">
        <v>90</v>
      </c>
      <c r="H1253" s="76">
        <v>2</v>
      </c>
      <c r="I1253" s="76">
        <v>2</v>
      </c>
      <c r="J1253" s="76">
        <v>1</v>
      </c>
      <c r="K1253" s="76">
        <v>2</v>
      </c>
      <c r="L1253" s="76">
        <v>1</v>
      </c>
      <c r="M1253" s="76">
        <v>1</v>
      </c>
      <c r="N1253" s="76">
        <v>1</v>
      </c>
      <c r="O1253" s="76">
        <v>2</v>
      </c>
      <c r="P1253" s="76">
        <v>1</v>
      </c>
      <c r="Q1253" s="76">
        <v>2</v>
      </c>
      <c r="R1253" s="76">
        <v>1</v>
      </c>
      <c r="S1253" s="76">
        <v>16</v>
      </c>
    </row>
    <row r="1254" spans="1:19" x14ac:dyDescent="0.25">
      <c r="A1254" s="76" t="s">
        <v>11</v>
      </c>
      <c r="B1254" s="76" t="s">
        <v>51</v>
      </c>
      <c r="C1254" s="76">
        <v>11507</v>
      </c>
      <c r="D1254" s="76" t="s">
        <v>113</v>
      </c>
      <c r="E1254" s="76" t="s">
        <v>28</v>
      </c>
      <c r="F1254" s="76">
        <v>106</v>
      </c>
      <c r="G1254" s="76">
        <v>90</v>
      </c>
      <c r="H1254" s="76">
        <v>0</v>
      </c>
      <c r="I1254" s="76">
        <v>1</v>
      </c>
      <c r="J1254" s="76">
        <v>0</v>
      </c>
      <c r="K1254" s="76">
        <v>2</v>
      </c>
      <c r="L1254" s="76">
        <v>2</v>
      </c>
      <c r="M1254" s="76">
        <v>0</v>
      </c>
      <c r="N1254" s="76">
        <v>1</v>
      </c>
      <c r="O1254" s="76">
        <v>1</v>
      </c>
      <c r="P1254" s="76">
        <v>0</v>
      </c>
      <c r="Q1254" s="76">
        <v>1</v>
      </c>
      <c r="R1254" s="76">
        <v>0</v>
      </c>
      <c r="S1254" s="76">
        <v>8</v>
      </c>
    </row>
    <row r="1255" spans="1:19" x14ac:dyDescent="0.25">
      <c r="A1255" s="76" t="s">
        <v>11</v>
      </c>
      <c r="B1255" s="76" t="s">
        <v>51</v>
      </c>
      <c r="C1255" s="76">
        <v>11507</v>
      </c>
      <c r="D1255" s="76" t="s">
        <v>113</v>
      </c>
      <c r="E1255" s="76" t="s">
        <v>28</v>
      </c>
      <c r="F1255" s="76">
        <v>106</v>
      </c>
      <c r="G1255" s="76">
        <v>90</v>
      </c>
      <c r="H1255" s="76">
        <v>1</v>
      </c>
      <c r="I1255" s="76">
        <v>2</v>
      </c>
      <c r="J1255" s="76">
        <v>1</v>
      </c>
      <c r="K1255" s="76">
        <v>2</v>
      </c>
      <c r="L1255" s="76">
        <v>1</v>
      </c>
      <c r="M1255" s="76">
        <v>0</v>
      </c>
      <c r="N1255" s="76">
        <v>1</v>
      </c>
      <c r="O1255" s="76">
        <v>2</v>
      </c>
      <c r="P1255" s="76">
        <v>2</v>
      </c>
      <c r="Q1255" s="76">
        <v>1</v>
      </c>
      <c r="R1255" s="76">
        <v>2</v>
      </c>
      <c r="S1255" s="76">
        <v>15</v>
      </c>
    </row>
    <row r="1256" spans="1:19" x14ac:dyDescent="0.25">
      <c r="A1256" s="76" t="s">
        <v>11</v>
      </c>
      <c r="B1256" s="76" t="s">
        <v>51</v>
      </c>
      <c r="C1256" s="76">
        <v>11507</v>
      </c>
      <c r="D1256" s="76" t="s">
        <v>113</v>
      </c>
      <c r="E1256" s="76" t="s">
        <v>28</v>
      </c>
      <c r="F1256" s="76">
        <v>106</v>
      </c>
      <c r="G1256" s="76">
        <v>90</v>
      </c>
      <c r="H1256" s="76">
        <v>0</v>
      </c>
      <c r="I1256" s="76">
        <v>0</v>
      </c>
      <c r="J1256" s="76">
        <v>1</v>
      </c>
      <c r="K1256" s="76">
        <v>2</v>
      </c>
      <c r="L1256" s="76">
        <v>1</v>
      </c>
      <c r="M1256" s="76">
        <v>0</v>
      </c>
      <c r="N1256" s="76">
        <v>0</v>
      </c>
      <c r="O1256" s="76">
        <v>1</v>
      </c>
      <c r="P1256" s="76">
        <v>0</v>
      </c>
      <c r="Q1256" s="76">
        <v>2</v>
      </c>
      <c r="R1256" s="76">
        <v>2</v>
      </c>
      <c r="S1256" s="76">
        <v>9</v>
      </c>
    </row>
    <row r="1257" spans="1:19" x14ac:dyDescent="0.25">
      <c r="A1257" s="76" t="s">
        <v>11</v>
      </c>
      <c r="B1257" s="76" t="s">
        <v>51</v>
      </c>
      <c r="C1257" s="76">
        <v>11507</v>
      </c>
      <c r="D1257" s="76" t="s">
        <v>113</v>
      </c>
      <c r="E1257" s="76" t="s">
        <v>28</v>
      </c>
      <c r="F1257" s="76">
        <v>106</v>
      </c>
      <c r="G1257" s="76">
        <v>90</v>
      </c>
      <c r="H1257" s="76">
        <v>2</v>
      </c>
      <c r="I1257" s="76">
        <v>2</v>
      </c>
      <c r="J1257" s="76">
        <v>1</v>
      </c>
      <c r="K1257" s="76">
        <v>2</v>
      </c>
      <c r="L1257" s="76">
        <v>1</v>
      </c>
      <c r="M1257" s="76">
        <v>1</v>
      </c>
      <c r="N1257" s="76">
        <v>1</v>
      </c>
      <c r="O1257" s="76">
        <v>2</v>
      </c>
      <c r="P1257" s="76">
        <v>1</v>
      </c>
      <c r="Q1257" s="76">
        <v>2</v>
      </c>
      <c r="R1257" s="76">
        <v>2</v>
      </c>
      <c r="S1257" s="76">
        <v>17</v>
      </c>
    </row>
    <row r="1258" spans="1:19" x14ac:dyDescent="0.25">
      <c r="A1258" s="76" t="s">
        <v>11</v>
      </c>
      <c r="B1258" s="76" t="s">
        <v>51</v>
      </c>
      <c r="C1258" s="76">
        <v>11507</v>
      </c>
      <c r="D1258" s="76" t="s">
        <v>113</v>
      </c>
      <c r="E1258" s="76" t="s">
        <v>28</v>
      </c>
      <c r="F1258" s="76">
        <v>106</v>
      </c>
      <c r="G1258" s="76">
        <v>90</v>
      </c>
      <c r="H1258" s="76">
        <v>0</v>
      </c>
      <c r="I1258" s="76">
        <v>2</v>
      </c>
      <c r="J1258" s="76">
        <v>0</v>
      </c>
      <c r="K1258" s="76">
        <v>2</v>
      </c>
      <c r="L1258" s="76">
        <v>1</v>
      </c>
      <c r="M1258" s="76">
        <v>1</v>
      </c>
      <c r="N1258" s="76">
        <v>1</v>
      </c>
      <c r="O1258" s="76">
        <v>2</v>
      </c>
      <c r="P1258" s="76">
        <v>1</v>
      </c>
      <c r="Q1258" s="76">
        <v>1</v>
      </c>
      <c r="R1258" s="76">
        <v>2</v>
      </c>
      <c r="S1258" s="76">
        <v>13</v>
      </c>
    </row>
    <row r="1259" spans="1:19" x14ac:dyDescent="0.25">
      <c r="A1259" s="76" t="s">
        <v>11</v>
      </c>
      <c r="B1259" s="76" t="s">
        <v>51</v>
      </c>
      <c r="C1259" s="76">
        <v>11507</v>
      </c>
      <c r="D1259" s="76" t="s">
        <v>113</v>
      </c>
      <c r="E1259" s="76" t="s">
        <v>28</v>
      </c>
      <c r="F1259" s="76">
        <v>106</v>
      </c>
      <c r="G1259" s="76">
        <v>90</v>
      </c>
      <c r="H1259" s="76">
        <v>0</v>
      </c>
      <c r="I1259" s="76">
        <v>1</v>
      </c>
      <c r="J1259" s="76">
        <v>0</v>
      </c>
      <c r="K1259" s="76">
        <v>2</v>
      </c>
      <c r="L1259" s="76">
        <v>1</v>
      </c>
      <c r="M1259" s="76">
        <v>1</v>
      </c>
      <c r="N1259" s="76">
        <v>1</v>
      </c>
      <c r="O1259" s="76">
        <v>2</v>
      </c>
      <c r="P1259" s="76">
        <v>1</v>
      </c>
      <c r="Q1259" s="76">
        <v>0</v>
      </c>
      <c r="R1259" s="76">
        <v>2</v>
      </c>
      <c r="S1259" s="76">
        <v>11</v>
      </c>
    </row>
    <row r="1260" spans="1:19" x14ac:dyDescent="0.25">
      <c r="A1260" s="76" t="s">
        <v>11</v>
      </c>
      <c r="B1260" s="76" t="s">
        <v>51</v>
      </c>
      <c r="C1260" s="76">
        <v>11507</v>
      </c>
      <c r="D1260" s="76" t="s">
        <v>113</v>
      </c>
      <c r="E1260" s="76" t="s">
        <v>30</v>
      </c>
      <c r="F1260" s="76">
        <v>106</v>
      </c>
      <c r="G1260" s="76">
        <v>90</v>
      </c>
      <c r="H1260" s="76">
        <v>0</v>
      </c>
      <c r="I1260" s="76">
        <v>2</v>
      </c>
      <c r="J1260" s="76">
        <v>1</v>
      </c>
      <c r="K1260" s="76">
        <v>2</v>
      </c>
      <c r="L1260" s="76">
        <v>1</v>
      </c>
      <c r="M1260" s="76">
        <v>1</v>
      </c>
      <c r="N1260" s="76">
        <v>1</v>
      </c>
      <c r="O1260" s="76">
        <v>2</v>
      </c>
      <c r="P1260" s="76">
        <v>2</v>
      </c>
      <c r="Q1260" s="76">
        <v>1</v>
      </c>
      <c r="R1260" s="76">
        <v>2</v>
      </c>
      <c r="S1260" s="76">
        <v>15</v>
      </c>
    </row>
    <row r="1261" spans="1:19" x14ac:dyDescent="0.25">
      <c r="A1261" s="76" t="s">
        <v>11</v>
      </c>
      <c r="B1261" s="76" t="s">
        <v>51</v>
      </c>
      <c r="C1261" s="76">
        <v>11507</v>
      </c>
      <c r="D1261" s="76" t="s">
        <v>113</v>
      </c>
      <c r="E1261" s="76" t="s">
        <v>30</v>
      </c>
      <c r="F1261" s="76">
        <v>106</v>
      </c>
      <c r="G1261" s="76">
        <v>90</v>
      </c>
      <c r="H1261" s="76">
        <v>0</v>
      </c>
      <c r="I1261" s="76">
        <v>1</v>
      </c>
      <c r="J1261" s="76">
        <v>1</v>
      </c>
      <c r="K1261" s="76">
        <v>2</v>
      </c>
      <c r="L1261" s="76">
        <v>1</v>
      </c>
      <c r="M1261" s="76">
        <v>1</v>
      </c>
      <c r="N1261" s="76">
        <v>1</v>
      </c>
      <c r="O1261" s="76">
        <v>2</v>
      </c>
      <c r="P1261" s="76">
        <v>2</v>
      </c>
      <c r="Q1261" s="76">
        <v>2</v>
      </c>
      <c r="R1261" s="76">
        <v>2</v>
      </c>
      <c r="S1261" s="76">
        <v>15</v>
      </c>
    </row>
    <row r="1262" spans="1:19" x14ac:dyDescent="0.25">
      <c r="A1262" s="76" t="s">
        <v>11</v>
      </c>
      <c r="B1262" s="76" t="s">
        <v>51</v>
      </c>
      <c r="C1262" s="76">
        <v>11507</v>
      </c>
      <c r="D1262" s="76" t="s">
        <v>113</v>
      </c>
      <c r="E1262" s="76" t="s">
        <v>30</v>
      </c>
      <c r="F1262" s="76">
        <v>106</v>
      </c>
      <c r="G1262" s="76">
        <v>90</v>
      </c>
      <c r="H1262" s="76">
        <v>1</v>
      </c>
      <c r="I1262" s="76">
        <v>2</v>
      </c>
      <c r="J1262" s="76">
        <v>1</v>
      </c>
      <c r="K1262" s="76">
        <v>2</v>
      </c>
      <c r="L1262" s="76">
        <v>1</v>
      </c>
      <c r="M1262" s="76">
        <v>1</v>
      </c>
      <c r="N1262" s="76">
        <v>0</v>
      </c>
      <c r="O1262" s="76">
        <v>2</v>
      </c>
      <c r="P1262" s="76">
        <v>2</v>
      </c>
      <c r="Q1262" s="76">
        <v>1</v>
      </c>
      <c r="R1262" s="76">
        <v>2</v>
      </c>
      <c r="S1262" s="76">
        <v>15</v>
      </c>
    </row>
    <row r="1263" spans="1:19" x14ac:dyDescent="0.25">
      <c r="A1263" s="76" t="s">
        <v>11</v>
      </c>
      <c r="B1263" s="76" t="s">
        <v>51</v>
      </c>
      <c r="C1263" s="76">
        <v>11507</v>
      </c>
      <c r="D1263" s="76" t="s">
        <v>113</v>
      </c>
      <c r="E1263" s="76" t="s">
        <v>30</v>
      </c>
      <c r="F1263" s="76">
        <v>106</v>
      </c>
      <c r="G1263" s="76">
        <v>90</v>
      </c>
      <c r="H1263" s="76">
        <v>0</v>
      </c>
      <c r="I1263" s="76">
        <v>2</v>
      </c>
      <c r="J1263" s="76">
        <v>1</v>
      </c>
      <c r="K1263" s="76">
        <v>2</v>
      </c>
      <c r="L1263" s="76">
        <v>1</v>
      </c>
      <c r="M1263" s="76">
        <v>1</v>
      </c>
      <c r="N1263" s="76">
        <v>1</v>
      </c>
      <c r="O1263" s="76">
        <v>2</v>
      </c>
      <c r="P1263" s="76">
        <v>2</v>
      </c>
      <c r="Q1263" s="76">
        <v>2</v>
      </c>
      <c r="R1263" s="76">
        <v>2</v>
      </c>
      <c r="S1263" s="76">
        <v>16</v>
      </c>
    </row>
    <row r="1264" spans="1:19" x14ac:dyDescent="0.25">
      <c r="A1264" s="76" t="s">
        <v>11</v>
      </c>
      <c r="B1264" s="76" t="s">
        <v>51</v>
      </c>
      <c r="C1264" s="76">
        <v>11507</v>
      </c>
      <c r="D1264" s="76" t="s">
        <v>113</v>
      </c>
      <c r="E1264" s="76" t="s">
        <v>30</v>
      </c>
      <c r="F1264" s="76">
        <v>106</v>
      </c>
      <c r="G1264" s="76">
        <v>90</v>
      </c>
      <c r="H1264" s="76">
        <v>2</v>
      </c>
      <c r="I1264" s="76">
        <v>2</v>
      </c>
      <c r="J1264" s="76">
        <v>1</v>
      </c>
      <c r="K1264" s="76">
        <v>2</v>
      </c>
      <c r="L1264" s="76">
        <v>1</v>
      </c>
      <c r="M1264" s="76">
        <v>0</v>
      </c>
      <c r="N1264" s="76">
        <v>1</v>
      </c>
      <c r="O1264" s="76">
        <v>2</v>
      </c>
      <c r="P1264" s="76">
        <v>2</v>
      </c>
      <c r="Q1264" s="76">
        <v>2</v>
      </c>
      <c r="R1264" s="76">
        <v>1</v>
      </c>
      <c r="S1264" s="76">
        <v>16</v>
      </c>
    </row>
    <row r="1265" spans="1:19" x14ac:dyDescent="0.25">
      <c r="A1265" s="76" t="s">
        <v>11</v>
      </c>
      <c r="B1265" s="76" t="s">
        <v>51</v>
      </c>
      <c r="C1265" s="76">
        <v>11507</v>
      </c>
      <c r="D1265" s="76" t="s">
        <v>113</v>
      </c>
      <c r="E1265" s="76" t="s">
        <v>30</v>
      </c>
      <c r="F1265" s="76">
        <v>106</v>
      </c>
      <c r="G1265" s="76">
        <v>90</v>
      </c>
      <c r="H1265" s="76">
        <v>0</v>
      </c>
      <c r="I1265" s="76">
        <v>2</v>
      </c>
      <c r="J1265" s="76">
        <v>1</v>
      </c>
      <c r="K1265" s="76">
        <v>1</v>
      </c>
      <c r="L1265" s="76">
        <v>1</v>
      </c>
      <c r="M1265" s="76">
        <v>1</v>
      </c>
      <c r="N1265" s="76">
        <v>1</v>
      </c>
      <c r="O1265" s="76">
        <v>2</v>
      </c>
      <c r="P1265" s="76">
        <v>1</v>
      </c>
      <c r="Q1265" s="76">
        <v>2</v>
      </c>
      <c r="R1265" s="76">
        <v>2</v>
      </c>
      <c r="S1265" s="76">
        <v>14</v>
      </c>
    </row>
    <row r="1266" spans="1:19" x14ac:dyDescent="0.25">
      <c r="A1266" s="76" t="s">
        <v>11</v>
      </c>
      <c r="B1266" s="76" t="s">
        <v>51</v>
      </c>
      <c r="C1266" s="76">
        <v>11507</v>
      </c>
      <c r="D1266" s="76" t="s">
        <v>113</v>
      </c>
      <c r="E1266" s="76" t="s">
        <v>30</v>
      </c>
      <c r="F1266" s="76">
        <v>106</v>
      </c>
      <c r="G1266" s="76">
        <v>90</v>
      </c>
      <c r="H1266" s="76">
        <v>0</v>
      </c>
      <c r="I1266" s="76">
        <v>0</v>
      </c>
      <c r="J1266" s="76">
        <v>1</v>
      </c>
      <c r="K1266" s="76">
        <v>2</v>
      </c>
      <c r="L1266" s="76">
        <v>1</v>
      </c>
      <c r="M1266" s="76">
        <v>1</v>
      </c>
      <c r="N1266" s="76">
        <v>0</v>
      </c>
      <c r="O1266" s="76">
        <v>2</v>
      </c>
      <c r="P1266" s="76">
        <v>2</v>
      </c>
      <c r="Q1266" s="76">
        <v>1</v>
      </c>
      <c r="R1266" s="76">
        <v>1</v>
      </c>
      <c r="S1266" s="76">
        <v>11</v>
      </c>
    </row>
    <row r="1267" spans="1:19" x14ac:dyDescent="0.25">
      <c r="A1267" s="76" t="s">
        <v>11</v>
      </c>
      <c r="B1267" s="76" t="s">
        <v>51</v>
      </c>
      <c r="C1267" s="76">
        <v>11507</v>
      </c>
      <c r="D1267" s="76" t="s">
        <v>113</v>
      </c>
      <c r="E1267" s="76" t="s">
        <v>30</v>
      </c>
      <c r="F1267" s="76">
        <v>106</v>
      </c>
      <c r="G1267" s="76">
        <v>90</v>
      </c>
      <c r="H1267" s="76">
        <v>0</v>
      </c>
      <c r="I1267" s="76">
        <v>2</v>
      </c>
      <c r="J1267" s="76">
        <v>1</v>
      </c>
      <c r="K1267" s="76">
        <v>2</v>
      </c>
      <c r="L1267" s="76">
        <v>1</v>
      </c>
      <c r="M1267" s="76">
        <v>1</v>
      </c>
      <c r="N1267" s="76">
        <v>1</v>
      </c>
      <c r="O1267" s="76">
        <v>2</v>
      </c>
      <c r="P1267" s="76">
        <v>2</v>
      </c>
      <c r="Q1267" s="76">
        <v>1</v>
      </c>
      <c r="R1267" s="76">
        <v>1</v>
      </c>
      <c r="S1267" s="76">
        <v>14</v>
      </c>
    </row>
    <row r="1268" spans="1:19" x14ac:dyDescent="0.25">
      <c r="A1268" s="76" t="s">
        <v>11</v>
      </c>
      <c r="B1268" s="76" t="s">
        <v>51</v>
      </c>
      <c r="C1268" s="76">
        <v>11507</v>
      </c>
      <c r="D1268" s="76" t="s">
        <v>113</v>
      </c>
      <c r="E1268" s="76" t="s">
        <v>30</v>
      </c>
      <c r="F1268" s="76">
        <v>106</v>
      </c>
      <c r="G1268" s="76">
        <v>90</v>
      </c>
      <c r="H1268" s="76">
        <v>0</v>
      </c>
      <c r="I1268" s="76">
        <v>2</v>
      </c>
      <c r="J1268" s="76">
        <v>1</v>
      </c>
      <c r="K1268" s="76">
        <v>2</v>
      </c>
      <c r="L1268" s="76">
        <v>1</v>
      </c>
      <c r="M1268" s="76">
        <v>1</v>
      </c>
      <c r="N1268" s="76">
        <v>1</v>
      </c>
      <c r="O1268" s="76">
        <v>2</v>
      </c>
      <c r="P1268" s="76">
        <v>1</v>
      </c>
      <c r="Q1268" s="76">
        <v>1</v>
      </c>
      <c r="R1268" s="76">
        <v>2</v>
      </c>
      <c r="S1268" s="76">
        <v>14</v>
      </c>
    </row>
    <row r="1269" spans="1:19" x14ac:dyDescent="0.25">
      <c r="A1269" s="76" t="s">
        <v>11</v>
      </c>
      <c r="B1269" s="76" t="s">
        <v>51</v>
      </c>
      <c r="C1269" s="76">
        <v>11507</v>
      </c>
      <c r="D1269" s="76" t="s">
        <v>113</v>
      </c>
      <c r="E1269" s="76" t="s">
        <v>30</v>
      </c>
      <c r="F1269" s="76">
        <v>106</v>
      </c>
      <c r="G1269" s="76">
        <v>90</v>
      </c>
      <c r="H1269" s="76">
        <v>0</v>
      </c>
      <c r="I1269" s="76">
        <v>0</v>
      </c>
      <c r="J1269" s="76">
        <v>1</v>
      </c>
      <c r="K1269" s="76">
        <v>2</v>
      </c>
      <c r="L1269" s="76">
        <v>1</v>
      </c>
      <c r="M1269" s="76">
        <v>1</v>
      </c>
      <c r="N1269" s="76">
        <v>0</v>
      </c>
      <c r="O1269" s="76">
        <v>2</v>
      </c>
      <c r="P1269" s="76">
        <v>2</v>
      </c>
      <c r="Q1269" s="76">
        <v>2</v>
      </c>
      <c r="R1269" s="76">
        <v>1</v>
      </c>
      <c r="S1269" s="76">
        <v>12</v>
      </c>
    </row>
    <row r="1270" spans="1:19" x14ac:dyDescent="0.25">
      <c r="A1270" s="76" t="s">
        <v>11</v>
      </c>
      <c r="B1270" s="76" t="s">
        <v>51</v>
      </c>
      <c r="C1270" s="76">
        <v>11507</v>
      </c>
      <c r="D1270" s="76" t="s">
        <v>113</v>
      </c>
      <c r="E1270" s="76" t="s">
        <v>30</v>
      </c>
      <c r="F1270" s="76">
        <v>106</v>
      </c>
      <c r="G1270" s="76">
        <v>90</v>
      </c>
      <c r="H1270" s="76">
        <v>0</v>
      </c>
      <c r="I1270" s="76">
        <v>2</v>
      </c>
      <c r="J1270" s="76">
        <v>0</v>
      </c>
      <c r="K1270" s="76">
        <v>2</v>
      </c>
      <c r="L1270" s="76">
        <v>1</v>
      </c>
      <c r="M1270" s="76">
        <v>1</v>
      </c>
      <c r="N1270" s="76">
        <v>0</v>
      </c>
      <c r="O1270" s="76">
        <v>1</v>
      </c>
      <c r="P1270" s="76">
        <v>0</v>
      </c>
      <c r="Q1270" s="76">
        <v>2</v>
      </c>
      <c r="R1270" s="76">
        <v>1</v>
      </c>
      <c r="S1270" s="76">
        <v>10</v>
      </c>
    </row>
    <row r="1271" spans="1:19" x14ac:dyDescent="0.25">
      <c r="A1271" s="76" t="s">
        <v>11</v>
      </c>
      <c r="B1271" s="76" t="s">
        <v>51</v>
      </c>
      <c r="C1271" s="76">
        <v>11507</v>
      </c>
      <c r="D1271" s="76" t="s">
        <v>113</v>
      </c>
      <c r="E1271" s="76" t="s">
        <v>30</v>
      </c>
      <c r="F1271" s="76">
        <v>106</v>
      </c>
      <c r="G1271" s="76">
        <v>90</v>
      </c>
      <c r="H1271" s="76">
        <v>2</v>
      </c>
      <c r="I1271" s="76">
        <v>1</v>
      </c>
      <c r="J1271" s="76">
        <v>1</v>
      </c>
      <c r="K1271" s="76">
        <v>2</v>
      </c>
      <c r="L1271" s="76">
        <v>1</v>
      </c>
      <c r="M1271" s="76">
        <v>1</v>
      </c>
      <c r="N1271" s="76">
        <v>0</v>
      </c>
      <c r="O1271" s="76">
        <v>1</v>
      </c>
      <c r="P1271" s="76">
        <v>2</v>
      </c>
      <c r="Q1271" s="76">
        <v>0</v>
      </c>
      <c r="R1271" s="76">
        <v>1</v>
      </c>
      <c r="S1271" s="76">
        <v>12</v>
      </c>
    </row>
    <row r="1272" spans="1:19" x14ac:dyDescent="0.25">
      <c r="A1272" s="76" t="s">
        <v>11</v>
      </c>
      <c r="B1272" s="76" t="s">
        <v>51</v>
      </c>
      <c r="C1272" s="76">
        <v>11507</v>
      </c>
      <c r="D1272" s="76" t="s">
        <v>113</v>
      </c>
      <c r="E1272" s="76" t="s">
        <v>30</v>
      </c>
      <c r="F1272" s="76">
        <v>106</v>
      </c>
      <c r="G1272" s="76">
        <v>90</v>
      </c>
      <c r="H1272" s="76">
        <v>0</v>
      </c>
      <c r="I1272" s="76">
        <v>1</v>
      </c>
      <c r="J1272" s="76">
        <v>0</v>
      </c>
      <c r="K1272" s="76">
        <v>2</v>
      </c>
      <c r="L1272" s="76">
        <v>1</v>
      </c>
      <c r="M1272" s="76">
        <v>1</v>
      </c>
      <c r="N1272" s="76">
        <v>1</v>
      </c>
      <c r="O1272" s="76">
        <v>2</v>
      </c>
      <c r="P1272" s="76">
        <v>2</v>
      </c>
      <c r="Q1272" s="76">
        <v>2</v>
      </c>
      <c r="R1272" s="76">
        <v>1</v>
      </c>
      <c r="S1272" s="76">
        <v>13</v>
      </c>
    </row>
    <row r="1273" spans="1:19" x14ac:dyDescent="0.25">
      <c r="A1273" s="76" t="s">
        <v>11</v>
      </c>
      <c r="B1273" s="76" t="s">
        <v>51</v>
      </c>
      <c r="C1273" s="76">
        <v>11507</v>
      </c>
      <c r="D1273" s="76" t="s">
        <v>113</v>
      </c>
      <c r="E1273" s="76" t="s">
        <v>30</v>
      </c>
      <c r="F1273" s="76">
        <v>106</v>
      </c>
      <c r="G1273" s="76">
        <v>90</v>
      </c>
      <c r="H1273" s="76">
        <v>0</v>
      </c>
      <c r="I1273" s="76">
        <v>2</v>
      </c>
      <c r="J1273" s="76">
        <v>0</v>
      </c>
      <c r="K1273" s="76">
        <v>2</v>
      </c>
      <c r="L1273" s="76">
        <v>2</v>
      </c>
      <c r="M1273" s="76">
        <v>1</v>
      </c>
      <c r="N1273" s="76">
        <v>1</v>
      </c>
      <c r="O1273" s="76">
        <v>2</v>
      </c>
      <c r="P1273" s="76">
        <v>2</v>
      </c>
      <c r="Q1273" s="76">
        <v>2</v>
      </c>
      <c r="R1273" s="76">
        <v>2</v>
      </c>
      <c r="S1273" s="76">
        <v>16</v>
      </c>
    </row>
    <row r="1274" spans="1:19" x14ac:dyDescent="0.25">
      <c r="A1274" s="76" t="s">
        <v>11</v>
      </c>
      <c r="B1274" s="76" t="s">
        <v>51</v>
      </c>
      <c r="C1274" s="76">
        <v>11507</v>
      </c>
      <c r="D1274" s="76" t="s">
        <v>113</v>
      </c>
      <c r="E1274" s="76" t="s">
        <v>30</v>
      </c>
      <c r="F1274" s="76">
        <v>106</v>
      </c>
      <c r="G1274" s="76">
        <v>90</v>
      </c>
      <c r="H1274" s="76">
        <v>2</v>
      </c>
      <c r="I1274" s="76">
        <v>1</v>
      </c>
      <c r="J1274" s="76">
        <v>1</v>
      </c>
      <c r="K1274" s="76">
        <v>2</v>
      </c>
      <c r="L1274" s="76">
        <v>1</v>
      </c>
      <c r="M1274" s="76">
        <v>1</v>
      </c>
      <c r="N1274" s="76">
        <v>1</v>
      </c>
      <c r="O1274" s="76">
        <v>2</v>
      </c>
      <c r="P1274" s="76">
        <v>2</v>
      </c>
      <c r="Q1274" s="76">
        <v>2</v>
      </c>
      <c r="R1274" s="76">
        <v>1</v>
      </c>
      <c r="S1274" s="76">
        <v>16</v>
      </c>
    </row>
    <row r="1275" spans="1:19" x14ac:dyDescent="0.25">
      <c r="A1275" s="76" t="s">
        <v>11</v>
      </c>
      <c r="B1275" s="76" t="s">
        <v>51</v>
      </c>
      <c r="C1275" s="76">
        <v>11507</v>
      </c>
      <c r="D1275" s="76" t="s">
        <v>113</v>
      </c>
      <c r="E1275" s="76" t="s">
        <v>30</v>
      </c>
      <c r="F1275" s="76">
        <v>106</v>
      </c>
      <c r="G1275" s="76">
        <v>90</v>
      </c>
      <c r="H1275" s="76">
        <v>0</v>
      </c>
      <c r="I1275" s="76">
        <v>1</v>
      </c>
      <c r="J1275" s="76">
        <v>1</v>
      </c>
      <c r="K1275" s="76">
        <v>2</v>
      </c>
      <c r="L1275" s="76">
        <v>1</v>
      </c>
      <c r="M1275" s="76">
        <v>1</v>
      </c>
      <c r="N1275" s="76">
        <v>1</v>
      </c>
      <c r="O1275" s="76">
        <v>2</v>
      </c>
      <c r="P1275" s="76">
        <v>2</v>
      </c>
      <c r="Q1275" s="76">
        <v>2</v>
      </c>
      <c r="R1275" s="76">
        <v>1</v>
      </c>
      <c r="S1275" s="76">
        <v>14</v>
      </c>
    </row>
    <row r="1276" spans="1:19" x14ac:dyDescent="0.25">
      <c r="A1276" s="76" t="s">
        <v>11</v>
      </c>
      <c r="B1276" s="76" t="s">
        <v>51</v>
      </c>
      <c r="C1276" s="76">
        <v>11507</v>
      </c>
      <c r="D1276" s="76" t="s">
        <v>113</v>
      </c>
      <c r="E1276" s="76" t="s">
        <v>30</v>
      </c>
      <c r="F1276" s="76">
        <v>106</v>
      </c>
      <c r="G1276" s="76">
        <v>90</v>
      </c>
      <c r="H1276" s="76">
        <v>0</v>
      </c>
      <c r="I1276" s="76">
        <v>1</v>
      </c>
      <c r="J1276" s="76">
        <v>1</v>
      </c>
      <c r="K1276" s="76">
        <v>2</v>
      </c>
      <c r="L1276" s="76">
        <v>2</v>
      </c>
      <c r="M1276" s="76">
        <v>1</v>
      </c>
      <c r="N1276" s="76">
        <v>1</v>
      </c>
      <c r="O1276" s="76">
        <v>2</v>
      </c>
      <c r="P1276" s="76">
        <v>2</v>
      </c>
      <c r="Q1276" s="76">
        <v>2</v>
      </c>
      <c r="R1276" s="76">
        <v>1</v>
      </c>
      <c r="S1276" s="76">
        <v>15</v>
      </c>
    </row>
    <row r="1277" spans="1:19" x14ac:dyDescent="0.25">
      <c r="A1277" s="76" t="s">
        <v>11</v>
      </c>
      <c r="B1277" s="76" t="s">
        <v>51</v>
      </c>
      <c r="C1277" s="76">
        <v>11507</v>
      </c>
      <c r="D1277" s="76" t="s">
        <v>113</v>
      </c>
      <c r="E1277" s="76" t="s">
        <v>30</v>
      </c>
      <c r="F1277" s="76">
        <v>106</v>
      </c>
      <c r="G1277" s="76">
        <v>90</v>
      </c>
      <c r="H1277" s="76">
        <v>2</v>
      </c>
      <c r="I1277" s="76">
        <v>1</v>
      </c>
      <c r="J1277" s="76">
        <v>1</v>
      </c>
      <c r="K1277" s="76">
        <v>2</v>
      </c>
      <c r="L1277" s="76">
        <v>2</v>
      </c>
      <c r="M1277" s="76">
        <v>0</v>
      </c>
      <c r="N1277" s="76">
        <v>0</v>
      </c>
      <c r="O1277" s="76">
        <v>2</v>
      </c>
      <c r="P1277" s="76">
        <v>2</v>
      </c>
      <c r="Q1277" s="76">
        <v>2</v>
      </c>
      <c r="R1277" s="76">
        <v>1</v>
      </c>
      <c r="S1277" s="76">
        <v>15</v>
      </c>
    </row>
    <row r="1278" spans="1:19" x14ac:dyDescent="0.25">
      <c r="A1278" s="76" t="s">
        <v>11</v>
      </c>
      <c r="B1278" s="76" t="s">
        <v>51</v>
      </c>
      <c r="C1278" s="76">
        <v>11507</v>
      </c>
      <c r="D1278" s="76" t="s">
        <v>113</v>
      </c>
      <c r="E1278" s="76" t="s">
        <v>30</v>
      </c>
      <c r="F1278" s="76">
        <v>106</v>
      </c>
      <c r="G1278" s="76">
        <v>90</v>
      </c>
      <c r="H1278" s="76">
        <v>0</v>
      </c>
      <c r="I1278" s="76">
        <v>0</v>
      </c>
      <c r="J1278" s="76">
        <v>0</v>
      </c>
      <c r="K1278" s="76">
        <v>2</v>
      </c>
      <c r="L1278" s="76">
        <v>0</v>
      </c>
      <c r="M1278" s="76">
        <v>1</v>
      </c>
      <c r="N1278" s="76">
        <v>1</v>
      </c>
      <c r="O1278" s="76">
        <v>2</v>
      </c>
      <c r="P1278" s="76">
        <v>2</v>
      </c>
      <c r="Q1278" s="76">
        <v>2</v>
      </c>
      <c r="R1278" s="76">
        <v>1</v>
      </c>
      <c r="S1278" s="76">
        <v>11</v>
      </c>
    </row>
    <row r="1279" spans="1:19" x14ac:dyDescent="0.25">
      <c r="A1279" s="76" t="s">
        <v>11</v>
      </c>
      <c r="B1279" s="76" t="s">
        <v>51</v>
      </c>
      <c r="C1279" s="76">
        <v>11507</v>
      </c>
      <c r="D1279" s="76" t="s">
        <v>113</v>
      </c>
      <c r="E1279" s="76" t="s">
        <v>30</v>
      </c>
      <c r="F1279" s="76">
        <v>106</v>
      </c>
      <c r="G1279" s="76">
        <v>90</v>
      </c>
      <c r="H1279" s="76">
        <v>0</v>
      </c>
      <c r="I1279" s="76">
        <v>0</v>
      </c>
      <c r="J1279" s="76">
        <v>0</v>
      </c>
      <c r="K1279" s="76">
        <v>2</v>
      </c>
      <c r="L1279" s="76">
        <v>1</v>
      </c>
      <c r="M1279" s="76">
        <v>0</v>
      </c>
      <c r="N1279" s="76">
        <v>0</v>
      </c>
      <c r="O1279" s="76">
        <v>2</v>
      </c>
      <c r="P1279" s="76">
        <v>2</v>
      </c>
      <c r="Q1279" s="76">
        <v>2</v>
      </c>
      <c r="R1279" s="76">
        <v>1</v>
      </c>
      <c r="S1279" s="76">
        <v>10</v>
      </c>
    </row>
    <row r="1280" spans="1:19" x14ac:dyDescent="0.25">
      <c r="A1280" s="76" t="s">
        <v>11</v>
      </c>
      <c r="B1280" s="76" t="s">
        <v>51</v>
      </c>
      <c r="C1280" s="76">
        <v>11507</v>
      </c>
      <c r="D1280" s="76" t="s">
        <v>113</v>
      </c>
      <c r="E1280" s="76" t="s">
        <v>30</v>
      </c>
      <c r="F1280" s="76">
        <v>106</v>
      </c>
      <c r="G1280" s="76">
        <v>90</v>
      </c>
      <c r="H1280" s="76">
        <v>0</v>
      </c>
      <c r="I1280" s="76">
        <v>1</v>
      </c>
      <c r="J1280" s="76">
        <v>1</v>
      </c>
      <c r="K1280" s="76">
        <v>0</v>
      </c>
      <c r="L1280" s="76">
        <v>2</v>
      </c>
      <c r="M1280" s="76">
        <v>0</v>
      </c>
      <c r="N1280" s="76">
        <v>0</v>
      </c>
      <c r="O1280" s="76">
        <v>2</v>
      </c>
      <c r="P1280" s="76">
        <v>2</v>
      </c>
      <c r="Q1280" s="76">
        <v>2</v>
      </c>
      <c r="R1280" s="76">
        <v>1</v>
      </c>
      <c r="S1280" s="76">
        <v>11</v>
      </c>
    </row>
    <row r="1281" spans="1:19" x14ac:dyDescent="0.25">
      <c r="A1281" s="76" t="s">
        <v>11</v>
      </c>
      <c r="B1281" s="76" t="s">
        <v>51</v>
      </c>
      <c r="C1281" s="76">
        <v>11507</v>
      </c>
      <c r="D1281" s="76" t="s">
        <v>113</v>
      </c>
      <c r="E1281" s="76" t="s">
        <v>30</v>
      </c>
      <c r="F1281" s="76">
        <v>106</v>
      </c>
      <c r="G1281" s="76">
        <v>90</v>
      </c>
      <c r="H1281" s="76">
        <v>1</v>
      </c>
      <c r="I1281" s="76">
        <v>1</v>
      </c>
      <c r="J1281" s="76">
        <v>1</v>
      </c>
      <c r="K1281" s="76">
        <v>2</v>
      </c>
      <c r="L1281" s="76">
        <v>1</v>
      </c>
      <c r="M1281" s="76">
        <v>1</v>
      </c>
      <c r="N1281" s="76">
        <v>0</v>
      </c>
      <c r="O1281" s="76">
        <v>2</v>
      </c>
      <c r="P1281" s="76">
        <v>2</v>
      </c>
      <c r="Q1281" s="76">
        <v>0</v>
      </c>
      <c r="R1281" s="76">
        <v>2</v>
      </c>
      <c r="S1281" s="76">
        <v>13</v>
      </c>
    </row>
    <row r="1282" spans="1:19" x14ac:dyDescent="0.25">
      <c r="A1282" s="76" t="s">
        <v>11</v>
      </c>
      <c r="B1282" s="76" t="s">
        <v>51</v>
      </c>
      <c r="C1282" s="76">
        <v>11507</v>
      </c>
      <c r="D1282" s="76" t="s">
        <v>113</v>
      </c>
      <c r="E1282" s="76" t="s">
        <v>15</v>
      </c>
      <c r="F1282" s="76">
        <v>106</v>
      </c>
      <c r="G1282" s="76">
        <v>90</v>
      </c>
      <c r="H1282" s="76">
        <v>1</v>
      </c>
      <c r="I1282" s="76">
        <v>2</v>
      </c>
      <c r="J1282" s="76">
        <v>1</v>
      </c>
      <c r="K1282" s="76">
        <v>2</v>
      </c>
      <c r="L1282" s="76">
        <v>2</v>
      </c>
      <c r="M1282" s="76">
        <v>0</v>
      </c>
      <c r="N1282" s="76">
        <v>1</v>
      </c>
      <c r="O1282" s="76">
        <v>2</v>
      </c>
      <c r="P1282" s="76">
        <v>1</v>
      </c>
      <c r="Q1282" s="76">
        <v>2</v>
      </c>
      <c r="R1282" s="76">
        <v>2</v>
      </c>
      <c r="S1282" s="76">
        <v>16</v>
      </c>
    </row>
    <row r="1283" spans="1:19" x14ac:dyDescent="0.25">
      <c r="A1283" s="76" t="s">
        <v>11</v>
      </c>
      <c r="B1283" s="76" t="s">
        <v>51</v>
      </c>
      <c r="C1283" s="76">
        <v>11507</v>
      </c>
      <c r="D1283" s="76" t="s">
        <v>113</v>
      </c>
      <c r="E1283" s="76" t="s">
        <v>15</v>
      </c>
      <c r="F1283" s="76">
        <v>106</v>
      </c>
      <c r="G1283" s="76">
        <v>90</v>
      </c>
      <c r="H1283" s="76">
        <v>2</v>
      </c>
      <c r="I1283" s="76">
        <v>1</v>
      </c>
      <c r="J1283" s="76">
        <v>0</v>
      </c>
      <c r="K1283" s="76">
        <v>2</v>
      </c>
      <c r="L1283" s="76">
        <v>2</v>
      </c>
      <c r="M1283" s="76">
        <v>0</v>
      </c>
      <c r="N1283" s="76">
        <v>1</v>
      </c>
      <c r="O1283" s="76">
        <v>2</v>
      </c>
      <c r="P1283" s="76">
        <v>2</v>
      </c>
      <c r="Q1283" s="76">
        <v>2</v>
      </c>
      <c r="R1283" s="76">
        <v>1</v>
      </c>
      <c r="S1283" s="76">
        <v>15</v>
      </c>
    </row>
    <row r="1284" spans="1:19" x14ac:dyDescent="0.25">
      <c r="A1284" s="76" t="s">
        <v>11</v>
      </c>
      <c r="B1284" s="76" t="s">
        <v>51</v>
      </c>
      <c r="C1284" s="76">
        <v>11507</v>
      </c>
      <c r="D1284" s="76" t="s">
        <v>113</v>
      </c>
      <c r="E1284" s="76" t="s">
        <v>15</v>
      </c>
      <c r="F1284" s="76">
        <v>106</v>
      </c>
      <c r="G1284" s="76">
        <v>90</v>
      </c>
      <c r="H1284" s="76">
        <v>0</v>
      </c>
      <c r="I1284" s="76">
        <v>2</v>
      </c>
      <c r="J1284" s="76">
        <v>0</v>
      </c>
      <c r="K1284" s="76">
        <v>2</v>
      </c>
      <c r="L1284" s="76">
        <v>0</v>
      </c>
      <c r="M1284" s="76">
        <v>1</v>
      </c>
      <c r="N1284" s="76">
        <v>1</v>
      </c>
      <c r="O1284" s="76">
        <v>2</v>
      </c>
      <c r="P1284" s="76">
        <v>2</v>
      </c>
      <c r="Q1284" s="76">
        <v>2</v>
      </c>
      <c r="R1284" s="76">
        <v>1</v>
      </c>
      <c r="S1284" s="76">
        <v>13</v>
      </c>
    </row>
    <row r="1285" spans="1:19" x14ac:dyDescent="0.25">
      <c r="A1285" s="76" t="s">
        <v>11</v>
      </c>
      <c r="B1285" s="76" t="s">
        <v>51</v>
      </c>
      <c r="C1285" s="76">
        <v>11507</v>
      </c>
      <c r="D1285" s="76" t="s">
        <v>113</v>
      </c>
      <c r="E1285" s="76" t="s">
        <v>15</v>
      </c>
      <c r="F1285" s="76">
        <v>106</v>
      </c>
      <c r="G1285" s="76">
        <v>90</v>
      </c>
      <c r="H1285" s="76">
        <v>1</v>
      </c>
      <c r="I1285" s="76">
        <v>1</v>
      </c>
      <c r="J1285" s="76">
        <v>1</v>
      </c>
      <c r="K1285" s="76">
        <v>2</v>
      </c>
      <c r="L1285" s="76">
        <v>1</v>
      </c>
      <c r="M1285" s="76">
        <v>1</v>
      </c>
      <c r="N1285" s="76">
        <v>0</v>
      </c>
      <c r="O1285" s="76">
        <v>2</v>
      </c>
      <c r="P1285" s="76">
        <v>0</v>
      </c>
      <c r="Q1285" s="76">
        <v>0</v>
      </c>
      <c r="R1285" s="76">
        <v>1</v>
      </c>
      <c r="S1285" s="76">
        <v>10</v>
      </c>
    </row>
    <row r="1286" spans="1:19" x14ac:dyDescent="0.25">
      <c r="A1286" s="76" t="s">
        <v>11</v>
      </c>
      <c r="B1286" s="76" t="s">
        <v>51</v>
      </c>
      <c r="C1286" s="76">
        <v>11507</v>
      </c>
      <c r="D1286" s="76" t="s">
        <v>113</v>
      </c>
      <c r="E1286" s="76" t="s">
        <v>15</v>
      </c>
      <c r="F1286" s="76">
        <v>106</v>
      </c>
      <c r="G1286" s="76">
        <v>90</v>
      </c>
      <c r="H1286" s="76">
        <v>1</v>
      </c>
      <c r="I1286" s="76">
        <v>2</v>
      </c>
      <c r="J1286" s="76">
        <v>1</v>
      </c>
      <c r="K1286" s="76">
        <v>2</v>
      </c>
      <c r="L1286" s="76">
        <v>2</v>
      </c>
      <c r="M1286" s="76">
        <v>1</v>
      </c>
      <c r="N1286" s="76">
        <v>1</v>
      </c>
      <c r="O1286" s="76">
        <v>1</v>
      </c>
      <c r="P1286" s="76">
        <v>2</v>
      </c>
      <c r="Q1286" s="76">
        <v>2</v>
      </c>
      <c r="R1286" s="76">
        <v>2</v>
      </c>
      <c r="S1286" s="76">
        <v>17</v>
      </c>
    </row>
    <row r="1287" spans="1:19" x14ac:dyDescent="0.25">
      <c r="A1287" s="76" t="s">
        <v>11</v>
      </c>
      <c r="B1287" s="76" t="s">
        <v>51</v>
      </c>
      <c r="C1287" s="76">
        <v>11507</v>
      </c>
      <c r="D1287" s="76" t="s">
        <v>113</v>
      </c>
      <c r="E1287" s="76" t="s">
        <v>15</v>
      </c>
      <c r="F1287" s="76">
        <v>106</v>
      </c>
      <c r="G1287" s="76">
        <v>90</v>
      </c>
      <c r="H1287" s="76">
        <v>0</v>
      </c>
      <c r="I1287" s="76">
        <v>2</v>
      </c>
      <c r="J1287" s="76">
        <v>1</v>
      </c>
      <c r="K1287" s="76">
        <v>2</v>
      </c>
      <c r="L1287" s="76">
        <v>2</v>
      </c>
      <c r="M1287" s="76">
        <v>1</v>
      </c>
      <c r="N1287" s="76">
        <v>0</v>
      </c>
      <c r="O1287" s="76">
        <v>2</v>
      </c>
      <c r="P1287" s="76">
        <v>2</v>
      </c>
      <c r="Q1287" s="76">
        <v>2</v>
      </c>
      <c r="R1287" s="76">
        <v>1</v>
      </c>
      <c r="S1287" s="76">
        <v>15</v>
      </c>
    </row>
    <row r="1288" spans="1:19" x14ac:dyDescent="0.25">
      <c r="A1288" s="76" t="s">
        <v>11</v>
      </c>
      <c r="B1288" s="76" t="s">
        <v>51</v>
      </c>
      <c r="C1288" s="76">
        <v>11507</v>
      </c>
      <c r="D1288" s="76" t="s">
        <v>113</v>
      </c>
      <c r="E1288" s="76" t="s">
        <v>15</v>
      </c>
      <c r="F1288" s="76">
        <v>106</v>
      </c>
      <c r="G1288" s="76">
        <v>90</v>
      </c>
      <c r="H1288" s="76">
        <v>0</v>
      </c>
      <c r="I1288" s="76">
        <v>0</v>
      </c>
      <c r="J1288" s="76">
        <v>0</v>
      </c>
      <c r="K1288" s="76">
        <v>2</v>
      </c>
      <c r="L1288" s="76">
        <v>1</v>
      </c>
      <c r="M1288" s="76">
        <v>1</v>
      </c>
      <c r="N1288" s="76">
        <v>1</v>
      </c>
      <c r="O1288" s="76">
        <v>1</v>
      </c>
      <c r="P1288" s="76">
        <v>1</v>
      </c>
      <c r="Q1288" s="76">
        <v>1</v>
      </c>
      <c r="R1288" s="76">
        <v>1</v>
      </c>
      <c r="S1288" s="76">
        <v>9</v>
      </c>
    </row>
    <row r="1289" spans="1:19" x14ac:dyDescent="0.25">
      <c r="A1289" s="76" t="s">
        <v>11</v>
      </c>
      <c r="B1289" s="76" t="s">
        <v>51</v>
      </c>
      <c r="C1289" s="76">
        <v>11507</v>
      </c>
      <c r="D1289" s="76" t="s">
        <v>113</v>
      </c>
      <c r="E1289" s="76" t="s">
        <v>15</v>
      </c>
      <c r="F1289" s="76">
        <v>106</v>
      </c>
      <c r="G1289" s="76">
        <v>90</v>
      </c>
      <c r="H1289" s="76">
        <v>0</v>
      </c>
      <c r="I1289" s="76">
        <v>2</v>
      </c>
      <c r="J1289" s="76">
        <v>0</v>
      </c>
      <c r="K1289" s="76">
        <v>2</v>
      </c>
      <c r="L1289" s="76">
        <v>1</v>
      </c>
      <c r="M1289" s="76">
        <v>1</v>
      </c>
      <c r="N1289" s="76">
        <v>1</v>
      </c>
      <c r="O1289" s="76">
        <v>2</v>
      </c>
      <c r="P1289" s="76">
        <v>2</v>
      </c>
      <c r="Q1289" s="76">
        <v>1</v>
      </c>
      <c r="R1289" s="76">
        <v>2</v>
      </c>
      <c r="S1289" s="76">
        <v>14</v>
      </c>
    </row>
    <row r="1290" spans="1:19" x14ac:dyDescent="0.25">
      <c r="A1290" s="76" t="s">
        <v>11</v>
      </c>
      <c r="B1290" s="76" t="s">
        <v>51</v>
      </c>
      <c r="C1290" s="76">
        <v>11507</v>
      </c>
      <c r="D1290" s="76" t="s">
        <v>113</v>
      </c>
      <c r="E1290" s="76" t="s">
        <v>15</v>
      </c>
      <c r="F1290" s="76">
        <v>106</v>
      </c>
      <c r="G1290" s="76">
        <v>90</v>
      </c>
      <c r="H1290" s="76">
        <v>1</v>
      </c>
      <c r="I1290" s="76">
        <v>2</v>
      </c>
      <c r="J1290" s="76">
        <v>0</v>
      </c>
      <c r="K1290" s="76">
        <v>2</v>
      </c>
      <c r="L1290" s="76">
        <v>1</v>
      </c>
      <c r="M1290" s="76">
        <v>1</v>
      </c>
      <c r="N1290" s="76">
        <v>1</v>
      </c>
      <c r="O1290" s="76">
        <v>2</v>
      </c>
      <c r="P1290" s="76">
        <v>2</v>
      </c>
      <c r="Q1290" s="76">
        <v>1</v>
      </c>
      <c r="R1290" s="76">
        <v>2</v>
      </c>
      <c r="S1290" s="76">
        <v>15</v>
      </c>
    </row>
    <row r="1291" spans="1:19" x14ac:dyDescent="0.25">
      <c r="A1291" s="76" t="s">
        <v>11</v>
      </c>
      <c r="B1291" s="76" t="s">
        <v>51</v>
      </c>
      <c r="C1291" s="76">
        <v>11507</v>
      </c>
      <c r="D1291" s="76" t="s">
        <v>113</v>
      </c>
      <c r="E1291" s="76" t="s">
        <v>15</v>
      </c>
      <c r="F1291" s="76">
        <v>106</v>
      </c>
      <c r="G1291" s="76">
        <v>90</v>
      </c>
      <c r="H1291" s="76">
        <v>2</v>
      </c>
      <c r="I1291" s="76">
        <v>2</v>
      </c>
      <c r="J1291" s="76">
        <v>0</v>
      </c>
      <c r="K1291" s="76">
        <v>2</v>
      </c>
      <c r="L1291" s="76">
        <v>1</v>
      </c>
      <c r="M1291" s="76">
        <v>1</v>
      </c>
      <c r="N1291" s="76">
        <v>1</v>
      </c>
      <c r="O1291" s="76">
        <v>0</v>
      </c>
      <c r="P1291" s="76">
        <v>1</v>
      </c>
      <c r="Q1291" s="76">
        <v>1</v>
      </c>
      <c r="R1291" s="76">
        <v>1</v>
      </c>
      <c r="S1291" s="76">
        <v>12</v>
      </c>
    </row>
    <row r="1292" spans="1:19" x14ac:dyDescent="0.25">
      <c r="A1292" s="76" t="s">
        <v>11</v>
      </c>
      <c r="B1292" s="76" t="s">
        <v>51</v>
      </c>
      <c r="C1292" s="76">
        <v>11507</v>
      </c>
      <c r="D1292" s="76" t="s">
        <v>113</v>
      </c>
      <c r="E1292" s="76" t="s">
        <v>15</v>
      </c>
      <c r="F1292" s="76">
        <v>106</v>
      </c>
      <c r="G1292" s="76">
        <v>90</v>
      </c>
      <c r="H1292" s="76">
        <v>0</v>
      </c>
      <c r="I1292" s="76">
        <v>2</v>
      </c>
      <c r="J1292" s="76">
        <v>0</v>
      </c>
      <c r="K1292" s="76">
        <v>2</v>
      </c>
      <c r="L1292" s="76">
        <v>1</v>
      </c>
      <c r="M1292" s="76">
        <v>1</v>
      </c>
      <c r="N1292" s="76">
        <v>1</v>
      </c>
      <c r="O1292" s="76">
        <v>2</v>
      </c>
      <c r="P1292" s="76">
        <v>2</v>
      </c>
      <c r="Q1292" s="76">
        <v>1</v>
      </c>
      <c r="R1292" s="76">
        <v>1</v>
      </c>
      <c r="S1292" s="76">
        <v>13</v>
      </c>
    </row>
    <row r="1293" spans="1:19" x14ac:dyDescent="0.25">
      <c r="A1293" s="76" t="s">
        <v>11</v>
      </c>
      <c r="B1293" s="76" t="s">
        <v>51</v>
      </c>
      <c r="C1293" s="76">
        <v>11507</v>
      </c>
      <c r="D1293" s="76" t="s">
        <v>113</v>
      </c>
      <c r="E1293" s="76" t="s">
        <v>15</v>
      </c>
      <c r="F1293" s="76">
        <v>106</v>
      </c>
      <c r="G1293" s="76">
        <v>90</v>
      </c>
      <c r="H1293" s="76">
        <v>1</v>
      </c>
      <c r="I1293" s="76">
        <v>2</v>
      </c>
      <c r="J1293" s="76">
        <v>0</v>
      </c>
      <c r="K1293" s="76">
        <v>2</v>
      </c>
      <c r="L1293" s="76">
        <v>1</v>
      </c>
      <c r="M1293" s="76">
        <v>1</v>
      </c>
      <c r="N1293" s="76">
        <v>1</v>
      </c>
      <c r="O1293" s="76">
        <v>2</v>
      </c>
      <c r="P1293" s="76">
        <v>2</v>
      </c>
      <c r="Q1293" s="76">
        <v>1</v>
      </c>
      <c r="R1293" s="76">
        <v>1</v>
      </c>
      <c r="S1293" s="76">
        <v>14</v>
      </c>
    </row>
    <row r="1294" spans="1:19" x14ac:dyDescent="0.25">
      <c r="A1294" s="76" t="s">
        <v>11</v>
      </c>
      <c r="B1294" s="76" t="s">
        <v>51</v>
      </c>
      <c r="C1294" s="76">
        <v>11507</v>
      </c>
      <c r="D1294" s="76" t="s">
        <v>113</v>
      </c>
      <c r="E1294" s="76" t="s">
        <v>15</v>
      </c>
      <c r="F1294" s="76">
        <v>106</v>
      </c>
      <c r="G1294" s="76">
        <v>90</v>
      </c>
      <c r="H1294" s="76">
        <v>1</v>
      </c>
      <c r="I1294" s="76">
        <v>2</v>
      </c>
      <c r="J1294" s="76">
        <v>0</v>
      </c>
      <c r="K1294" s="76">
        <v>2</v>
      </c>
      <c r="L1294" s="76">
        <v>2</v>
      </c>
      <c r="M1294" s="76">
        <v>1</v>
      </c>
      <c r="N1294" s="76">
        <v>1</v>
      </c>
      <c r="O1294" s="76">
        <v>2</v>
      </c>
      <c r="P1294" s="76">
        <v>2</v>
      </c>
      <c r="Q1294" s="76">
        <v>1</v>
      </c>
      <c r="R1294" s="76">
        <v>1</v>
      </c>
      <c r="S1294" s="76">
        <v>15</v>
      </c>
    </row>
    <row r="1295" spans="1:19" x14ac:dyDescent="0.25">
      <c r="A1295" s="76" t="s">
        <v>11</v>
      </c>
      <c r="B1295" s="76" t="s">
        <v>51</v>
      </c>
      <c r="C1295" s="76">
        <v>11507</v>
      </c>
      <c r="D1295" s="76" t="s">
        <v>113</v>
      </c>
      <c r="E1295" s="76" t="s">
        <v>15</v>
      </c>
      <c r="F1295" s="76">
        <v>106</v>
      </c>
      <c r="G1295" s="76">
        <v>90</v>
      </c>
      <c r="H1295" s="76">
        <v>0</v>
      </c>
      <c r="I1295" s="76">
        <v>1</v>
      </c>
      <c r="J1295" s="76">
        <v>0</v>
      </c>
      <c r="K1295" s="76">
        <v>2</v>
      </c>
      <c r="L1295" s="76">
        <v>0</v>
      </c>
      <c r="M1295" s="76">
        <v>1</v>
      </c>
      <c r="N1295" s="76">
        <v>0</v>
      </c>
      <c r="O1295" s="76">
        <v>2</v>
      </c>
      <c r="P1295" s="76">
        <v>2</v>
      </c>
      <c r="Q1295" s="76">
        <v>1</v>
      </c>
      <c r="R1295" s="76">
        <v>1</v>
      </c>
      <c r="S1295" s="76">
        <v>10</v>
      </c>
    </row>
    <row r="1296" spans="1:19" x14ac:dyDescent="0.25">
      <c r="A1296" s="76" t="s">
        <v>11</v>
      </c>
      <c r="B1296" s="76" t="s">
        <v>51</v>
      </c>
      <c r="C1296" s="76">
        <v>11507</v>
      </c>
      <c r="D1296" s="76" t="s">
        <v>113</v>
      </c>
      <c r="E1296" s="76" t="s">
        <v>15</v>
      </c>
      <c r="F1296" s="76">
        <v>106</v>
      </c>
      <c r="G1296" s="76">
        <v>90</v>
      </c>
      <c r="H1296" s="76">
        <v>0</v>
      </c>
      <c r="I1296" s="76">
        <v>1</v>
      </c>
      <c r="J1296" s="76">
        <v>1</v>
      </c>
      <c r="K1296" s="76">
        <v>2</v>
      </c>
      <c r="L1296" s="76">
        <v>1</v>
      </c>
      <c r="M1296" s="76">
        <v>0</v>
      </c>
      <c r="N1296" s="76">
        <v>1</v>
      </c>
      <c r="O1296" s="76">
        <v>1</v>
      </c>
      <c r="P1296" s="76">
        <v>1</v>
      </c>
      <c r="Q1296" s="76">
        <v>0</v>
      </c>
      <c r="R1296" s="76">
        <v>1</v>
      </c>
      <c r="S1296" s="76">
        <v>9</v>
      </c>
    </row>
    <row r="1297" spans="1:19" x14ac:dyDescent="0.25">
      <c r="A1297" s="76" t="s">
        <v>11</v>
      </c>
      <c r="B1297" s="76" t="s">
        <v>51</v>
      </c>
      <c r="C1297" s="76">
        <v>11507</v>
      </c>
      <c r="D1297" s="76" t="s">
        <v>113</v>
      </c>
      <c r="E1297" s="76" t="s">
        <v>15</v>
      </c>
      <c r="F1297" s="76">
        <v>106</v>
      </c>
      <c r="G1297" s="76">
        <v>90</v>
      </c>
      <c r="H1297" s="76">
        <v>2</v>
      </c>
      <c r="I1297" s="76">
        <v>2</v>
      </c>
      <c r="J1297" s="76">
        <v>1</v>
      </c>
      <c r="K1297" s="76">
        <v>2</v>
      </c>
      <c r="L1297" s="76">
        <v>2</v>
      </c>
      <c r="M1297" s="76">
        <v>1</v>
      </c>
      <c r="N1297" s="76">
        <v>1</v>
      </c>
      <c r="O1297" s="76">
        <v>2</v>
      </c>
      <c r="P1297" s="76">
        <v>2</v>
      </c>
      <c r="Q1297" s="76">
        <v>2</v>
      </c>
      <c r="R1297" s="76">
        <v>1</v>
      </c>
      <c r="S1297" s="76">
        <v>18</v>
      </c>
    </row>
    <row r="1298" spans="1:19" x14ac:dyDescent="0.25">
      <c r="A1298" s="76" t="s">
        <v>11</v>
      </c>
      <c r="B1298" s="76" t="s">
        <v>51</v>
      </c>
      <c r="C1298" s="76">
        <v>11507</v>
      </c>
      <c r="D1298" s="76" t="s">
        <v>113</v>
      </c>
      <c r="E1298" s="76" t="s">
        <v>15</v>
      </c>
      <c r="F1298" s="76">
        <v>106</v>
      </c>
      <c r="G1298" s="76">
        <v>90</v>
      </c>
      <c r="H1298" s="76">
        <v>0</v>
      </c>
      <c r="I1298" s="76">
        <v>1</v>
      </c>
      <c r="J1298" s="76">
        <v>0</v>
      </c>
      <c r="K1298" s="76">
        <v>2</v>
      </c>
      <c r="L1298" s="76">
        <v>0</v>
      </c>
      <c r="M1298" s="76">
        <v>1</v>
      </c>
      <c r="N1298" s="76">
        <v>1</v>
      </c>
      <c r="O1298" s="76">
        <v>2</v>
      </c>
      <c r="P1298" s="76">
        <v>1</v>
      </c>
      <c r="Q1298" s="76">
        <v>2</v>
      </c>
      <c r="R1298" s="76">
        <v>1</v>
      </c>
      <c r="S1298" s="76">
        <v>11</v>
      </c>
    </row>
    <row r="1299" spans="1:19" x14ac:dyDescent="0.25">
      <c r="A1299" s="76" t="s">
        <v>11</v>
      </c>
      <c r="B1299" s="76" t="s">
        <v>51</v>
      </c>
      <c r="C1299" s="76">
        <v>11507</v>
      </c>
      <c r="D1299" s="76" t="s">
        <v>113</v>
      </c>
      <c r="E1299" s="76" t="s">
        <v>15</v>
      </c>
      <c r="F1299" s="76">
        <v>106</v>
      </c>
      <c r="G1299" s="76">
        <v>90</v>
      </c>
      <c r="H1299" s="76">
        <v>1</v>
      </c>
      <c r="I1299" s="76">
        <v>2</v>
      </c>
      <c r="J1299" s="76">
        <v>1</v>
      </c>
      <c r="K1299" s="76">
        <v>2</v>
      </c>
      <c r="L1299" s="76">
        <v>2</v>
      </c>
      <c r="M1299" s="76">
        <v>1</v>
      </c>
      <c r="N1299" s="76">
        <v>1</v>
      </c>
      <c r="O1299" s="76">
        <v>1</v>
      </c>
      <c r="P1299" s="76">
        <v>1</v>
      </c>
      <c r="Q1299" s="76">
        <v>1</v>
      </c>
      <c r="R1299" s="76">
        <v>1</v>
      </c>
      <c r="S1299" s="76">
        <v>14</v>
      </c>
    </row>
    <row r="1300" spans="1:19" x14ac:dyDescent="0.25">
      <c r="A1300" s="76" t="s">
        <v>11</v>
      </c>
      <c r="B1300" s="76" t="s">
        <v>51</v>
      </c>
      <c r="C1300" s="76">
        <v>11507</v>
      </c>
      <c r="D1300" s="76" t="s">
        <v>113</v>
      </c>
      <c r="E1300" s="76" t="s">
        <v>15</v>
      </c>
      <c r="F1300" s="76">
        <v>106</v>
      </c>
      <c r="G1300" s="76">
        <v>90</v>
      </c>
      <c r="H1300" s="76">
        <v>2</v>
      </c>
      <c r="I1300" s="76">
        <v>2</v>
      </c>
      <c r="J1300" s="76">
        <v>1</v>
      </c>
      <c r="K1300" s="76">
        <v>2</v>
      </c>
      <c r="L1300" s="76">
        <v>2</v>
      </c>
      <c r="M1300" s="76">
        <v>1</v>
      </c>
      <c r="N1300" s="76">
        <v>1</v>
      </c>
      <c r="O1300" s="76">
        <v>2</v>
      </c>
      <c r="P1300" s="76">
        <v>2</v>
      </c>
      <c r="Q1300" s="76">
        <v>1</v>
      </c>
      <c r="R1300" s="76">
        <v>1</v>
      </c>
      <c r="S1300" s="76">
        <v>17</v>
      </c>
    </row>
    <row r="1301" spans="1:19" x14ac:dyDescent="0.25">
      <c r="A1301" s="76" t="s">
        <v>11</v>
      </c>
      <c r="B1301" s="76" t="s">
        <v>51</v>
      </c>
      <c r="C1301" s="76">
        <v>11507</v>
      </c>
      <c r="D1301" s="76" t="s">
        <v>113</v>
      </c>
      <c r="E1301" s="76" t="s">
        <v>15</v>
      </c>
      <c r="F1301" s="76">
        <v>106</v>
      </c>
      <c r="G1301" s="76">
        <v>90</v>
      </c>
      <c r="H1301" s="76">
        <v>0</v>
      </c>
      <c r="I1301" s="76">
        <v>1</v>
      </c>
      <c r="J1301" s="76">
        <v>0</v>
      </c>
      <c r="K1301" s="76">
        <v>2</v>
      </c>
      <c r="L1301" s="76">
        <v>2</v>
      </c>
      <c r="M1301" s="76">
        <v>1</v>
      </c>
      <c r="N1301" s="76">
        <v>1</v>
      </c>
      <c r="O1301" s="76">
        <v>2</v>
      </c>
      <c r="P1301" s="76">
        <v>2</v>
      </c>
      <c r="Q1301" s="76">
        <v>2</v>
      </c>
      <c r="R1301" s="76">
        <v>2</v>
      </c>
      <c r="S1301" s="76">
        <v>15</v>
      </c>
    </row>
    <row r="1302" spans="1:19" x14ac:dyDescent="0.25">
      <c r="A1302" s="76" t="s">
        <v>11</v>
      </c>
      <c r="B1302" s="76" t="s">
        <v>51</v>
      </c>
      <c r="C1302" s="76">
        <v>11507</v>
      </c>
      <c r="D1302" s="76" t="s">
        <v>113</v>
      </c>
      <c r="E1302" s="76" t="s">
        <v>15</v>
      </c>
      <c r="F1302" s="76">
        <v>106</v>
      </c>
      <c r="G1302" s="76">
        <v>90</v>
      </c>
      <c r="H1302" s="76">
        <v>0</v>
      </c>
      <c r="I1302" s="76">
        <v>2</v>
      </c>
      <c r="J1302" s="76">
        <v>1</v>
      </c>
      <c r="K1302" s="76">
        <v>2</v>
      </c>
      <c r="L1302" s="76">
        <v>2</v>
      </c>
      <c r="M1302" s="76">
        <v>0</v>
      </c>
      <c r="N1302" s="76">
        <v>0</v>
      </c>
      <c r="O1302" s="76">
        <v>2</v>
      </c>
      <c r="P1302" s="76">
        <v>2</v>
      </c>
      <c r="Q1302" s="76">
        <v>2</v>
      </c>
      <c r="R1302" s="76">
        <v>1</v>
      </c>
      <c r="S1302" s="76">
        <v>14</v>
      </c>
    </row>
    <row r="1303" spans="1:19" x14ac:dyDescent="0.25">
      <c r="A1303" s="76" t="s">
        <v>11</v>
      </c>
      <c r="B1303" s="76" t="s">
        <v>51</v>
      </c>
      <c r="C1303" s="76">
        <v>11507</v>
      </c>
      <c r="D1303" s="76" t="s">
        <v>113</v>
      </c>
      <c r="E1303" s="76" t="s">
        <v>15</v>
      </c>
      <c r="F1303" s="76">
        <v>106</v>
      </c>
      <c r="G1303" s="76">
        <v>90</v>
      </c>
      <c r="H1303" s="76">
        <v>0</v>
      </c>
      <c r="I1303" s="76">
        <v>1</v>
      </c>
      <c r="J1303" s="76">
        <v>1</v>
      </c>
      <c r="K1303" s="76">
        <v>2</v>
      </c>
      <c r="L1303" s="76">
        <v>1</v>
      </c>
      <c r="M1303" s="76">
        <v>1</v>
      </c>
      <c r="N1303" s="76">
        <v>1</v>
      </c>
      <c r="O1303" s="76">
        <v>2</v>
      </c>
      <c r="P1303" s="76">
        <v>2</v>
      </c>
      <c r="Q1303" s="76">
        <v>2</v>
      </c>
      <c r="R1303" s="76">
        <v>1</v>
      </c>
      <c r="S1303" s="76">
        <v>14</v>
      </c>
    </row>
    <row r="1304" spans="1:19" x14ac:dyDescent="0.25">
      <c r="A1304" s="76" t="s">
        <v>11</v>
      </c>
      <c r="B1304" s="76" t="s">
        <v>51</v>
      </c>
      <c r="C1304" s="76">
        <v>11507</v>
      </c>
      <c r="D1304" s="76" t="s">
        <v>113</v>
      </c>
      <c r="E1304" s="76" t="s">
        <v>15</v>
      </c>
      <c r="F1304" s="76">
        <v>106</v>
      </c>
      <c r="G1304" s="76">
        <v>90</v>
      </c>
      <c r="H1304" s="76">
        <v>2</v>
      </c>
      <c r="I1304" s="76">
        <v>2</v>
      </c>
      <c r="J1304" s="76">
        <v>1</v>
      </c>
      <c r="K1304" s="76">
        <v>2</v>
      </c>
      <c r="L1304" s="76">
        <v>2</v>
      </c>
      <c r="M1304" s="76">
        <v>1</v>
      </c>
      <c r="N1304" s="76">
        <v>1</v>
      </c>
      <c r="O1304" s="76">
        <v>2</v>
      </c>
      <c r="P1304" s="76">
        <v>2</v>
      </c>
      <c r="Q1304" s="76">
        <v>1</v>
      </c>
      <c r="R1304" s="76">
        <v>1</v>
      </c>
      <c r="S1304" s="76">
        <v>17</v>
      </c>
    </row>
    <row r="1305" spans="1:19" x14ac:dyDescent="0.25">
      <c r="A1305" s="76" t="s">
        <v>11</v>
      </c>
      <c r="B1305" s="76" t="s">
        <v>51</v>
      </c>
      <c r="C1305" s="76">
        <v>11507</v>
      </c>
      <c r="D1305" s="76" t="s">
        <v>113</v>
      </c>
      <c r="E1305" s="76" t="s">
        <v>15</v>
      </c>
      <c r="F1305" s="76">
        <v>106</v>
      </c>
      <c r="G1305" s="76">
        <v>90</v>
      </c>
      <c r="H1305" s="76">
        <v>2</v>
      </c>
      <c r="I1305" s="76">
        <v>1</v>
      </c>
      <c r="J1305" s="76">
        <v>0</v>
      </c>
      <c r="K1305" s="76">
        <v>2</v>
      </c>
      <c r="L1305" s="76">
        <v>0</v>
      </c>
      <c r="M1305" s="76">
        <v>1</v>
      </c>
      <c r="N1305" s="76">
        <v>1</v>
      </c>
      <c r="O1305" s="76">
        <v>2</v>
      </c>
      <c r="P1305" s="76">
        <v>2</v>
      </c>
      <c r="Q1305" s="76">
        <v>2</v>
      </c>
      <c r="R1305" s="76">
        <v>1</v>
      </c>
      <c r="S1305" s="76">
        <v>14</v>
      </c>
    </row>
    <row r="1306" spans="1:19" x14ac:dyDescent="0.25">
      <c r="A1306" s="76" t="s">
        <v>11</v>
      </c>
      <c r="B1306" s="76" t="s">
        <v>51</v>
      </c>
      <c r="C1306" s="76">
        <v>11507</v>
      </c>
      <c r="D1306" s="76" t="s">
        <v>113</v>
      </c>
      <c r="E1306" s="76" t="s">
        <v>16</v>
      </c>
      <c r="F1306" s="76">
        <v>106</v>
      </c>
      <c r="G1306" s="76">
        <v>90</v>
      </c>
      <c r="H1306" s="76">
        <v>2</v>
      </c>
      <c r="I1306" s="76">
        <v>2</v>
      </c>
      <c r="J1306" s="76">
        <v>0</v>
      </c>
      <c r="K1306" s="76">
        <v>2</v>
      </c>
      <c r="L1306" s="76">
        <v>2</v>
      </c>
      <c r="M1306" s="76">
        <v>0</v>
      </c>
      <c r="N1306" s="76">
        <v>0</v>
      </c>
      <c r="O1306" s="76">
        <v>2</v>
      </c>
      <c r="P1306" s="76">
        <v>1</v>
      </c>
      <c r="Q1306" s="76">
        <v>2</v>
      </c>
      <c r="R1306" s="76">
        <v>1</v>
      </c>
      <c r="S1306" s="76">
        <v>14</v>
      </c>
    </row>
    <row r="1307" spans="1:19" x14ac:dyDescent="0.25">
      <c r="A1307" s="76" t="s">
        <v>11</v>
      </c>
      <c r="B1307" s="76" t="s">
        <v>51</v>
      </c>
      <c r="C1307" s="76">
        <v>11507</v>
      </c>
      <c r="D1307" s="76" t="s">
        <v>113</v>
      </c>
      <c r="E1307" s="76" t="s">
        <v>16</v>
      </c>
      <c r="F1307" s="76">
        <v>106</v>
      </c>
      <c r="G1307" s="76">
        <v>90</v>
      </c>
      <c r="H1307" s="76">
        <v>2</v>
      </c>
      <c r="I1307" s="76">
        <v>2</v>
      </c>
      <c r="J1307" s="76">
        <v>1</v>
      </c>
      <c r="K1307" s="76">
        <v>2</v>
      </c>
      <c r="L1307" s="76">
        <v>2</v>
      </c>
      <c r="M1307" s="76">
        <v>1</v>
      </c>
      <c r="N1307" s="76">
        <v>0</v>
      </c>
      <c r="O1307" s="76">
        <v>1</v>
      </c>
      <c r="P1307" s="76">
        <v>2</v>
      </c>
      <c r="Q1307" s="76">
        <v>2</v>
      </c>
      <c r="R1307" s="76">
        <v>2</v>
      </c>
      <c r="S1307" s="76">
        <v>17</v>
      </c>
    </row>
    <row r="1308" spans="1:19" x14ac:dyDescent="0.25">
      <c r="A1308" s="76" t="s">
        <v>11</v>
      </c>
      <c r="B1308" s="76" t="s">
        <v>51</v>
      </c>
      <c r="C1308" s="76">
        <v>11507</v>
      </c>
      <c r="D1308" s="76" t="s">
        <v>113</v>
      </c>
      <c r="E1308" s="76" t="s">
        <v>16</v>
      </c>
      <c r="F1308" s="76">
        <v>106</v>
      </c>
      <c r="G1308" s="76">
        <v>90</v>
      </c>
      <c r="H1308" s="76">
        <v>0</v>
      </c>
      <c r="I1308" s="76">
        <v>0</v>
      </c>
      <c r="J1308" s="76">
        <v>0</v>
      </c>
      <c r="K1308" s="76">
        <v>2</v>
      </c>
      <c r="L1308" s="76">
        <v>0</v>
      </c>
      <c r="M1308" s="76">
        <v>0</v>
      </c>
      <c r="N1308" s="76">
        <v>0</v>
      </c>
      <c r="O1308" s="76">
        <v>1</v>
      </c>
      <c r="P1308" s="76">
        <v>1</v>
      </c>
      <c r="Q1308" s="76">
        <v>0</v>
      </c>
      <c r="R1308" s="76">
        <v>0</v>
      </c>
      <c r="S1308" s="76">
        <v>4</v>
      </c>
    </row>
    <row r="1309" spans="1:19" x14ac:dyDescent="0.25">
      <c r="A1309" s="76" t="s">
        <v>11</v>
      </c>
      <c r="B1309" s="76" t="s">
        <v>51</v>
      </c>
      <c r="C1309" s="76">
        <v>11507</v>
      </c>
      <c r="D1309" s="76" t="s">
        <v>113</v>
      </c>
      <c r="E1309" s="76" t="s">
        <v>16</v>
      </c>
      <c r="F1309" s="76">
        <v>106</v>
      </c>
      <c r="G1309" s="76">
        <v>90</v>
      </c>
      <c r="H1309" s="76">
        <v>2</v>
      </c>
      <c r="I1309" s="76">
        <v>0</v>
      </c>
      <c r="J1309" s="76">
        <v>0</v>
      </c>
      <c r="K1309" s="76">
        <v>2</v>
      </c>
      <c r="L1309" s="76">
        <v>2</v>
      </c>
      <c r="M1309" s="76">
        <v>1</v>
      </c>
      <c r="N1309" s="76">
        <v>1</v>
      </c>
      <c r="O1309" s="76">
        <v>2</v>
      </c>
      <c r="P1309" s="76">
        <v>1</v>
      </c>
      <c r="Q1309" s="76">
        <v>0</v>
      </c>
      <c r="R1309" s="76">
        <v>0</v>
      </c>
      <c r="S1309" s="76">
        <v>11</v>
      </c>
    </row>
    <row r="1310" spans="1:19" x14ac:dyDescent="0.25">
      <c r="A1310" s="76" t="s">
        <v>11</v>
      </c>
      <c r="B1310" s="76" t="s">
        <v>51</v>
      </c>
      <c r="C1310" s="76">
        <v>11507</v>
      </c>
      <c r="D1310" s="76" t="s">
        <v>113</v>
      </c>
      <c r="E1310" s="76" t="s">
        <v>16</v>
      </c>
      <c r="F1310" s="76">
        <v>106</v>
      </c>
      <c r="G1310" s="76">
        <v>90</v>
      </c>
      <c r="H1310" s="76">
        <v>1</v>
      </c>
      <c r="I1310" s="76">
        <v>1</v>
      </c>
      <c r="J1310" s="76">
        <v>1</v>
      </c>
      <c r="K1310" s="76">
        <v>2</v>
      </c>
      <c r="L1310" s="76">
        <v>2</v>
      </c>
      <c r="M1310" s="76">
        <v>0</v>
      </c>
      <c r="N1310" s="76">
        <v>1</v>
      </c>
      <c r="O1310" s="76">
        <v>1</v>
      </c>
      <c r="P1310" s="76">
        <v>1</v>
      </c>
      <c r="Q1310" s="76">
        <v>0</v>
      </c>
      <c r="R1310" s="76">
        <v>1</v>
      </c>
      <c r="S1310" s="76">
        <v>11</v>
      </c>
    </row>
    <row r="1311" spans="1:19" x14ac:dyDescent="0.25">
      <c r="A1311" s="76" t="s">
        <v>11</v>
      </c>
      <c r="B1311" s="76" t="s">
        <v>51</v>
      </c>
      <c r="C1311" s="76">
        <v>11507</v>
      </c>
      <c r="D1311" s="76" t="s">
        <v>113</v>
      </c>
      <c r="E1311" s="76" t="s">
        <v>16</v>
      </c>
      <c r="F1311" s="76">
        <v>106</v>
      </c>
      <c r="G1311" s="76">
        <v>90</v>
      </c>
      <c r="H1311" s="76">
        <v>2</v>
      </c>
      <c r="I1311" s="76">
        <v>1</v>
      </c>
      <c r="J1311" s="76">
        <v>0</v>
      </c>
      <c r="K1311" s="76">
        <v>2</v>
      </c>
      <c r="L1311" s="76">
        <v>1</v>
      </c>
      <c r="M1311" s="76">
        <v>1</v>
      </c>
      <c r="N1311" s="76">
        <v>0</v>
      </c>
      <c r="O1311" s="76">
        <v>1</v>
      </c>
      <c r="P1311" s="76">
        <v>1</v>
      </c>
      <c r="Q1311" s="76">
        <v>0</v>
      </c>
      <c r="R1311" s="76">
        <v>2</v>
      </c>
      <c r="S1311" s="76">
        <v>11</v>
      </c>
    </row>
    <row r="1312" spans="1:19" x14ac:dyDescent="0.25">
      <c r="A1312" s="76" t="s">
        <v>11</v>
      </c>
      <c r="B1312" s="76" t="s">
        <v>51</v>
      </c>
      <c r="C1312" s="76">
        <v>11507</v>
      </c>
      <c r="D1312" s="76" t="s">
        <v>113</v>
      </c>
      <c r="E1312" s="76" t="s">
        <v>16</v>
      </c>
      <c r="F1312" s="76">
        <v>106</v>
      </c>
      <c r="G1312" s="76">
        <v>90</v>
      </c>
      <c r="H1312" s="76">
        <v>2</v>
      </c>
      <c r="I1312" s="76">
        <v>1</v>
      </c>
      <c r="J1312" s="76">
        <v>1</v>
      </c>
      <c r="K1312" s="76">
        <v>2</v>
      </c>
      <c r="L1312" s="76">
        <v>2</v>
      </c>
      <c r="M1312" s="76">
        <v>1</v>
      </c>
      <c r="N1312" s="76">
        <v>0</v>
      </c>
      <c r="O1312" s="76">
        <v>1</v>
      </c>
      <c r="P1312" s="76">
        <v>1</v>
      </c>
      <c r="Q1312" s="76">
        <v>2</v>
      </c>
      <c r="R1312" s="76">
        <v>2</v>
      </c>
      <c r="S1312" s="76">
        <v>15</v>
      </c>
    </row>
    <row r="1313" spans="1:19" x14ac:dyDescent="0.25">
      <c r="A1313" s="76" t="s">
        <v>11</v>
      </c>
      <c r="B1313" s="76" t="s">
        <v>51</v>
      </c>
      <c r="C1313" s="76">
        <v>11507</v>
      </c>
      <c r="D1313" s="76" t="s">
        <v>113</v>
      </c>
      <c r="E1313" s="76" t="s">
        <v>16</v>
      </c>
      <c r="F1313" s="76">
        <v>106</v>
      </c>
      <c r="G1313" s="76">
        <v>90</v>
      </c>
      <c r="H1313" s="76">
        <v>0</v>
      </c>
      <c r="I1313" s="76">
        <v>1</v>
      </c>
      <c r="J1313" s="76">
        <v>0</v>
      </c>
      <c r="K1313" s="76">
        <v>1</v>
      </c>
      <c r="L1313" s="76">
        <v>1</v>
      </c>
      <c r="M1313" s="76">
        <v>0</v>
      </c>
      <c r="N1313" s="76">
        <v>1</v>
      </c>
      <c r="O1313" s="76">
        <v>2</v>
      </c>
      <c r="P1313" s="76">
        <v>2</v>
      </c>
      <c r="Q1313" s="76">
        <v>0</v>
      </c>
      <c r="R1313" s="76">
        <v>1</v>
      </c>
      <c r="S1313" s="76">
        <v>9</v>
      </c>
    </row>
    <row r="1314" spans="1:19" x14ac:dyDescent="0.25">
      <c r="A1314" s="76" t="s">
        <v>11</v>
      </c>
      <c r="B1314" s="76" t="s">
        <v>51</v>
      </c>
      <c r="C1314" s="76">
        <v>11507</v>
      </c>
      <c r="D1314" s="76" t="s">
        <v>113</v>
      </c>
      <c r="E1314" s="76" t="s">
        <v>16</v>
      </c>
      <c r="F1314" s="76">
        <v>106</v>
      </c>
      <c r="G1314" s="76">
        <v>90</v>
      </c>
      <c r="H1314" s="76">
        <v>2</v>
      </c>
      <c r="I1314" s="76">
        <v>2</v>
      </c>
      <c r="J1314" s="76">
        <v>1</v>
      </c>
      <c r="K1314" s="76">
        <v>2</v>
      </c>
      <c r="L1314" s="76">
        <v>2</v>
      </c>
      <c r="M1314" s="76">
        <v>1</v>
      </c>
      <c r="N1314" s="76">
        <v>1</v>
      </c>
      <c r="O1314" s="76">
        <v>2</v>
      </c>
      <c r="P1314" s="76">
        <v>2</v>
      </c>
      <c r="Q1314" s="76">
        <v>1</v>
      </c>
      <c r="R1314" s="76">
        <v>2</v>
      </c>
      <c r="S1314" s="76">
        <v>18</v>
      </c>
    </row>
    <row r="1315" spans="1:19" x14ac:dyDescent="0.25">
      <c r="A1315" s="76" t="s">
        <v>11</v>
      </c>
      <c r="B1315" s="76" t="s">
        <v>51</v>
      </c>
      <c r="C1315" s="76">
        <v>11507</v>
      </c>
      <c r="D1315" s="76" t="s">
        <v>113</v>
      </c>
      <c r="E1315" s="76" t="s">
        <v>16</v>
      </c>
      <c r="F1315" s="76">
        <v>106</v>
      </c>
      <c r="G1315" s="76">
        <v>90</v>
      </c>
      <c r="H1315" s="76">
        <v>2</v>
      </c>
      <c r="I1315" s="76">
        <v>0</v>
      </c>
      <c r="J1315" s="76">
        <v>0</v>
      </c>
      <c r="K1315" s="76">
        <v>2</v>
      </c>
      <c r="L1315" s="76">
        <v>0</v>
      </c>
      <c r="M1315" s="76">
        <v>1</v>
      </c>
      <c r="N1315" s="76">
        <v>0</v>
      </c>
      <c r="O1315" s="76">
        <v>1</v>
      </c>
      <c r="P1315" s="76">
        <v>1</v>
      </c>
      <c r="Q1315" s="76">
        <v>0</v>
      </c>
      <c r="R1315" s="76">
        <v>1</v>
      </c>
      <c r="S1315" s="76">
        <v>8</v>
      </c>
    </row>
    <row r="1316" spans="1:19" x14ac:dyDescent="0.25">
      <c r="A1316" s="76" t="s">
        <v>11</v>
      </c>
      <c r="B1316" s="76" t="s">
        <v>51</v>
      </c>
      <c r="C1316" s="76">
        <v>11507</v>
      </c>
      <c r="D1316" s="76" t="s">
        <v>113</v>
      </c>
      <c r="E1316" s="76" t="s">
        <v>16</v>
      </c>
      <c r="F1316" s="76">
        <v>106</v>
      </c>
      <c r="G1316" s="76">
        <v>90</v>
      </c>
      <c r="H1316" s="76">
        <v>2</v>
      </c>
      <c r="I1316" s="76">
        <v>2</v>
      </c>
      <c r="J1316" s="76">
        <v>0</v>
      </c>
      <c r="K1316" s="76">
        <v>2</v>
      </c>
      <c r="L1316" s="76">
        <v>2</v>
      </c>
      <c r="M1316" s="76">
        <v>0</v>
      </c>
      <c r="N1316" s="76">
        <v>1</v>
      </c>
      <c r="O1316" s="76">
        <v>1</v>
      </c>
      <c r="P1316" s="76">
        <v>1</v>
      </c>
      <c r="Q1316" s="76">
        <v>2</v>
      </c>
      <c r="R1316" s="76">
        <v>1</v>
      </c>
      <c r="S1316" s="76">
        <v>14</v>
      </c>
    </row>
    <row r="1317" spans="1:19" x14ac:dyDescent="0.25">
      <c r="A1317" s="76" t="s">
        <v>11</v>
      </c>
      <c r="B1317" s="76" t="s">
        <v>51</v>
      </c>
      <c r="C1317" s="76">
        <v>11507</v>
      </c>
      <c r="D1317" s="76" t="s">
        <v>113</v>
      </c>
      <c r="E1317" s="76" t="s">
        <v>16</v>
      </c>
      <c r="F1317" s="76">
        <v>106</v>
      </c>
      <c r="G1317" s="76">
        <v>90</v>
      </c>
      <c r="H1317" s="76">
        <v>2</v>
      </c>
      <c r="I1317" s="76">
        <v>2</v>
      </c>
      <c r="J1317" s="76">
        <v>1</v>
      </c>
      <c r="K1317" s="76">
        <v>2</v>
      </c>
      <c r="L1317" s="76">
        <v>2</v>
      </c>
      <c r="M1317" s="76">
        <v>1</v>
      </c>
      <c r="N1317" s="76">
        <v>0</v>
      </c>
      <c r="O1317" s="76">
        <v>1</v>
      </c>
      <c r="P1317" s="76">
        <v>1</v>
      </c>
      <c r="Q1317" s="76">
        <v>1</v>
      </c>
      <c r="R1317" s="76">
        <v>1</v>
      </c>
      <c r="S1317" s="76">
        <v>14</v>
      </c>
    </row>
    <row r="1318" spans="1:19" x14ac:dyDescent="0.25">
      <c r="A1318" s="76" t="s">
        <v>11</v>
      </c>
      <c r="B1318" s="76" t="s">
        <v>51</v>
      </c>
      <c r="C1318" s="76">
        <v>11507</v>
      </c>
      <c r="D1318" s="76" t="s">
        <v>113</v>
      </c>
      <c r="E1318" s="76" t="s">
        <v>16</v>
      </c>
      <c r="F1318" s="76">
        <v>106</v>
      </c>
      <c r="G1318" s="76">
        <v>90</v>
      </c>
      <c r="H1318" s="76">
        <v>0</v>
      </c>
      <c r="I1318" s="76">
        <v>1</v>
      </c>
      <c r="J1318" s="76">
        <v>0</v>
      </c>
      <c r="K1318" s="76">
        <v>2</v>
      </c>
      <c r="L1318" s="76">
        <v>2</v>
      </c>
      <c r="M1318" s="76">
        <v>1</v>
      </c>
      <c r="N1318" s="76">
        <v>0</v>
      </c>
      <c r="O1318" s="76">
        <v>2</v>
      </c>
      <c r="P1318" s="76">
        <v>2</v>
      </c>
      <c r="Q1318" s="76">
        <v>1</v>
      </c>
      <c r="R1318" s="76">
        <v>1</v>
      </c>
      <c r="S1318" s="76">
        <v>12</v>
      </c>
    </row>
    <row r="1319" spans="1:19" x14ac:dyDescent="0.25">
      <c r="A1319" s="76" t="s">
        <v>11</v>
      </c>
      <c r="B1319" s="76" t="s">
        <v>51</v>
      </c>
      <c r="C1319" s="76">
        <v>11507</v>
      </c>
      <c r="D1319" s="76" t="s">
        <v>113</v>
      </c>
      <c r="E1319" s="76" t="s">
        <v>16</v>
      </c>
      <c r="F1319" s="76">
        <v>106</v>
      </c>
      <c r="G1319" s="76">
        <v>90</v>
      </c>
      <c r="H1319" s="76">
        <v>2</v>
      </c>
      <c r="I1319" s="76">
        <v>2</v>
      </c>
      <c r="J1319" s="76">
        <v>1</v>
      </c>
      <c r="K1319" s="76">
        <v>2</v>
      </c>
      <c r="L1319" s="76">
        <v>2</v>
      </c>
      <c r="M1319" s="76">
        <v>1</v>
      </c>
      <c r="N1319" s="76">
        <v>1</v>
      </c>
      <c r="O1319" s="76">
        <v>2</v>
      </c>
      <c r="P1319" s="76">
        <v>1</v>
      </c>
      <c r="Q1319" s="76">
        <v>1</v>
      </c>
      <c r="R1319" s="76">
        <v>2</v>
      </c>
      <c r="S1319" s="76">
        <v>17</v>
      </c>
    </row>
    <row r="1320" spans="1:19" x14ac:dyDescent="0.25">
      <c r="A1320" s="76" t="s">
        <v>11</v>
      </c>
      <c r="B1320" s="76" t="s">
        <v>51</v>
      </c>
      <c r="C1320" s="76">
        <v>11507</v>
      </c>
      <c r="D1320" s="76" t="s">
        <v>113</v>
      </c>
      <c r="E1320" s="76" t="s">
        <v>16</v>
      </c>
      <c r="F1320" s="76">
        <v>106</v>
      </c>
      <c r="G1320" s="76">
        <v>90</v>
      </c>
      <c r="H1320" s="76">
        <v>2</v>
      </c>
      <c r="I1320" s="76">
        <v>1</v>
      </c>
      <c r="J1320" s="76">
        <v>1</v>
      </c>
      <c r="K1320" s="76">
        <v>2</v>
      </c>
      <c r="L1320" s="76">
        <v>1</v>
      </c>
      <c r="M1320" s="76">
        <v>1</v>
      </c>
      <c r="N1320" s="76">
        <v>1</v>
      </c>
      <c r="O1320" s="76">
        <v>1</v>
      </c>
      <c r="P1320" s="76">
        <v>2</v>
      </c>
      <c r="Q1320" s="76">
        <v>0</v>
      </c>
      <c r="R1320" s="76">
        <v>0</v>
      </c>
      <c r="S1320" s="76">
        <v>12</v>
      </c>
    </row>
    <row r="1321" spans="1:19" x14ac:dyDescent="0.25">
      <c r="A1321" s="76" t="s">
        <v>11</v>
      </c>
      <c r="B1321" s="76" t="s">
        <v>51</v>
      </c>
      <c r="C1321" s="76">
        <v>11507</v>
      </c>
      <c r="D1321" s="76" t="s">
        <v>113</v>
      </c>
      <c r="E1321" s="76" t="s">
        <v>16</v>
      </c>
      <c r="F1321" s="76">
        <v>106</v>
      </c>
      <c r="G1321" s="76">
        <v>90</v>
      </c>
      <c r="H1321" s="76">
        <v>2</v>
      </c>
      <c r="I1321" s="76">
        <v>1</v>
      </c>
      <c r="J1321" s="76">
        <v>0</v>
      </c>
      <c r="K1321" s="76">
        <v>1</v>
      </c>
      <c r="L1321" s="76">
        <v>1</v>
      </c>
      <c r="M1321" s="76">
        <v>1</v>
      </c>
      <c r="N1321" s="76">
        <v>0</v>
      </c>
      <c r="O1321" s="76">
        <v>1</v>
      </c>
      <c r="P1321" s="76">
        <v>1</v>
      </c>
      <c r="Q1321" s="76">
        <v>1</v>
      </c>
      <c r="R1321" s="76">
        <v>1</v>
      </c>
      <c r="S1321" s="76">
        <v>10</v>
      </c>
    </row>
    <row r="1322" spans="1:19" x14ac:dyDescent="0.25">
      <c r="A1322" s="76" t="s">
        <v>11</v>
      </c>
      <c r="B1322" s="76" t="s">
        <v>51</v>
      </c>
      <c r="C1322" s="76">
        <v>11507</v>
      </c>
      <c r="D1322" s="76" t="s">
        <v>113</v>
      </c>
      <c r="E1322" s="76" t="s">
        <v>16</v>
      </c>
      <c r="F1322" s="76">
        <v>106</v>
      </c>
      <c r="G1322" s="76">
        <v>90</v>
      </c>
      <c r="H1322" s="76">
        <v>0</v>
      </c>
      <c r="I1322" s="76">
        <v>2</v>
      </c>
      <c r="J1322" s="76">
        <v>1</v>
      </c>
      <c r="K1322" s="76">
        <v>2</v>
      </c>
      <c r="L1322" s="76">
        <v>2</v>
      </c>
      <c r="M1322" s="76">
        <v>0</v>
      </c>
      <c r="N1322" s="76">
        <v>1</v>
      </c>
      <c r="O1322" s="76">
        <v>1</v>
      </c>
      <c r="P1322" s="76">
        <v>1</v>
      </c>
      <c r="Q1322" s="76">
        <v>1</v>
      </c>
      <c r="R1322" s="76">
        <v>1</v>
      </c>
      <c r="S1322" s="76">
        <v>12</v>
      </c>
    </row>
    <row r="1323" spans="1:19" x14ac:dyDescent="0.25">
      <c r="A1323" s="76" t="s">
        <v>11</v>
      </c>
      <c r="B1323" s="76" t="s">
        <v>51</v>
      </c>
      <c r="C1323" s="76">
        <v>11507</v>
      </c>
      <c r="D1323" s="76" t="s">
        <v>113</v>
      </c>
      <c r="E1323" s="76" t="s">
        <v>16</v>
      </c>
      <c r="F1323" s="76">
        <v>106</v>
      </c>
      <c r="G1323" s="76">
        <v>90</v>
      </c>
      <c r="H1323" s="76">
        <v>1</v>
      </c>
      <c r="I1323" s="76">
        <v>2</v>
      </c>
      <c r="J1323" s="76">
        <v>0</v>
      </c>
      <c r="K1323" s="76">
        <v>1</v>
      </c>
      <c r="L1323" s="76">
        <v>1</v>
      </c>
      <c r="M1323" s="76">
        <v>0</v>
      </c>
      <c r="N1323" s="76">
        <v>0</v>
      </c>
      <c r="O1323" s="76">
        <v>1</v>
      </c>
      <c r="P1323" s="76">
        <v>2</v>
      </c>
      <c r="Q1323" s="76">
        <v>0</v>
      </c>
      <c r="R1323" s="76">
        <v>1</v>
      </c>
      <c r="S1323" s="76">
        <v>9</v>
      </c>
    </row>
    <row r="1324" spans="1:19" x14ac:dyDescent="0.25">
      <c r="A1324" s="76" t="s">
        <v>11</v>
      </c>
      <c r="B1324" s="76" t="s">
        <v>51</v>
      </c>
      <c r="C1324" s="76">
        <v>11507</v>
      </c>
      <c r="D1324" s="76" t="s">
        <v>113</v>
      </c>
      <c r="E1324" s="76" t="s">
        <v>16</v>
      </c>
      <c r="F1324" s="76">
        <v>106</v>
      </c>
      <c r="G1324" s="76">
        <v>90</v>
      </c>
      <c r="H1324" s="76">
        <v>0</v>
      </c>
      <c r="I1324" s="76">
        <v>2</v>
      </c>
      <c r="J1324" s="76">
        <v>0</v>
      </c>
      <c r="K1324" s="76">
        <v>2</v>
      </c>
      <c r="L1324" s="76">
        <v>1</v>
      </c>
      <c r="M1324" s="76">
        <v>1</v>
      </c>
      <c r="N1324" s="76">
        <v>1</v>
      </c>
      <c r="O1324" s="76">
        <v>2</v>
      </c>
      <c r="P1324" s="76">
        <v>2</v>
      </c>
      <c r="Q1324" s="76">
        <v>2</v>
      </c>
      <c r="R1324" s="76">
        <v>1</v>
      </c>
      <c r="S1324" s="76">
        <v>14</v>
      </c>
    </row>
    <row r="1325" spans="1:19" x14ac:dyDescent="0.25">
      <c r="A1325" s="76" t="s">
        <v>11</v>
      </c>
      <c r="B1325" s="76" t="s">
        <v>51</v>
      </c>
      <c r="C1325" s="76">
        <v>11507</v>
      </c>
      <c r="D1325" s="76" t="s">
        <v>113</v>
      </c>
      <c r="E1325" s="76" t="s">
        <v>16</v>
      </c>
      <c r="F1325" s="76">
        <v>106</v>
      </c>
      <c r="G1325" s="76">
        <v>90</v>
      </c>
      <c r="H1325" s="76">
        <v>0</v>
      </c>
      <c r="I1325" s="76">
        <v>1</v>
      </c>
      <c r="J1325" s="76">
        <v>0</v>
      </c>
      <c r="K1325" s="76">
        <v>2</v>
      </c>
      <c r="L1325" s="76">
        <v>2</v>
      </c>
      <c r="M1325" s="76">
        <v>1</v>
      </c>
      <c r="N1325" s="76">
        <v>1</v>
      </c>
      <c r="O1325" s="76">
        <v>2</v>
      </c>
      <c r="P1325" s="76">
        <v>2</v>
      </c>
      <c r="Q1325" s="76">
        <v>1</v>
      </c>
      <c r="R1325" s="76">
        <v>1</v>
      </c>
      <c r="S1325" s="76">
        <v>13</v>
      </c>
    </row>
    <row r="1326" spans="1:19" x14ac:dyDescent="0.25">
      <c r="A1326" s="76" t="s">
        <v>11</v>
      </c>
      <c r="B1326" s="76" t="s">
        <v>52</v>
      </c>
      <c r="C1326" s="76">
        <v>11508</v>
      </c>
      <c r="D1326" s="76" t="s">
        <v>114</v>
      </c>
      <c r="E1326" s="76" t="s">
        <v>15</v>
      </c>
      <c r="F1326" s="76">
        <v>64</v>
      </c>
      <c r="G1326" s="76">
        <v>54</v>
      </c>
      <c r="H1326" s="76">
        <v>2</v>
      </c>
      <c r="I1326" s="76">
        <v>2</v>
      </c>
      <c r="J1326" s="76">
        <v>0</v>
      </c>
      <c r="K1326" s="76">
        <v>1</v>
      </c>
      <c r="L1326" s="76">
        <v>0</v>
      </c>
      <c r="M1326" s="76">
        <v>1</v>
      </c>
      <c r="N1326" s="76">
        <v>1</v>
      </c>
      <c r="O1326" s="76">
        <v>2</v>
      </c>
      <c r="P1326" s="76">
        <v>2</v>
      </c>
      <c r="Q1326" s="76">
        <v>2</v>
      </c>
      <c r="R1326" s="76">
        <v>2</v>
      </c>
      <c r="S1326" s="76">
        <v>15</v>
      </c>
    </row>
    <row r="1327" spans="1:19" x14ac:dyDescent="0.25">
      <c r="A1327" s="76" t="s">
        <v>11</v>
      </c>
      <c r="B1327" s="76" t="s">
        <v>52</v>
      </c>
      <c r="C1327" s="76">
        <v>11508</v>
      </c>
      <c r="D1327" s="76" t="s">
        <v>114</v>
      </c>
      <c r="E1327" s="76" t="s">
        <v>15</v>
      </c>
      <c r="F1327" s="76">
        <v>64</v>
      </c>
      <c r="G1327" s="76">
        <v>54</v>
      </c>
      <c r="H1327" s="76">
        <v>2</v>
      </c>
      <c r="I1327" s="76">
        <v>2</v>
      </c>
      <c r="J1327" s="76">
        <v>1</v>
      </c>
      <c r="K1327" s="76">
        <v>2</v>
      </c>
      <c r="L1327" s="76">
        <v>1</v>
      </c>
      <c r="M1327" s="76">
        <v>1</v>
      </c>
      <c r="N1327" s="76">
        <v>1</v>
      </c>
      <c r="O1327" s="76">
        <v>2</v>
      </c>
      <c r="P1327" s="76">
        <v>2</v>
      </c>
      <c r="Q1327" s="76">
        <v>2</v>
      </c>
      <c r="R1327" s="76">
        <v>2</v>
      </c>
      <c r="S1327" s="76">
        <v>18</v>
      </c>
    </row>
    <row r="1328" spans="1:19" x14ac:dyDescent="0.25">
      <c r="A1328" s="76" t="s">
        <v>11</v>
      </c>
      <c r="B1328" s="76" t="s">
        <v>52</v>
      </c>
      <c r="C1328" s="76">
        <v>11508</v>
      </c>
      <c r="D1328" s="76" t="s">
        <v>114</v>
      </c>
      <c r="E1328" s="76" t="s">
        <v>15</v>
      </c>
      <c r="F1328" s="76">
        <v>64</v>
      </c>
      <c r="G1328" s="76">
        <v>54</v>
      </c>
      <c r="H1328" s="76">
        <v>2</v>
      </c>
      <c r="I1328" s="76">
        <v>2</v>
      </c>
      <c r="J1328" s="76">
        <v>1</v>
      </c>
      <c r="K1328" s="76">
        <v>2</v>
      </c>
      <c r="L1328" s="76">
        <v>2</v>
      </c>
      <c r="M1328" s="76">
        <v>1</v>
      </c>
      <c r="N1328" s="76">
        <v>1</v>
      </c>
      <c r="O1328" s="76">
        <v>2</v>
      </c>
      <c r="P1328" s="76">
        <v>2</v>
      </c>
      <c r="Q1328" s="76">
        <v>2</v>
      </c>
      <c r="R1328" s="76">
        <v>2</v>
      </c>
      <c r="S1328" s="76">
        <v>19</v>
      </c>
    </row>
    <row r="1329" spans="1:19" x14ac:dyDescent="0.25">
      <c r="A1329" s="76" t="s">
        <v>11</v>
      </c>
      <c r="B1329" s="76" t="s">
        <v>52</v>
      </c>
      <c r="C1329" s="76">
        <v>11508</v>
      </c>
      <c r="D1329" s="76" t="s">
        <v>114</v>
      </c>
      <c r="E1329" s="76" t="s">
        <v>15</v>
      </c>
      <c r="F1329" s="76">
        <v>64</v>
      </c>
      <c r="G1329" s="76">
        <v>54</v>
      </c>
      <c r="H1329" s="76">
        <v>2</v>
      </c>
      <c r="I1329" s="76">
        <v>1</v>
      </c>
      <c r="J1329" s="76">
        <v>1</v>
      </c>
      <c r="K1329" s="76">
        <v>2</v>
      </c>
      <c r="L1329" s="76">
        <v>1</v>
      </c>
      <c r="M1329" s="76">
        <v>0</v>
      </c>
      <c r="N1329" s="76">
        <v>1</v>
      </c>
      <c r="O1329" s="76">
        <v>2</v>
      </c>
      <c r="P1329" s="76">
        <v>2</v>
      </c>
      <c r="Q1329" s="76">
        <v>2</v>
      </c>
      <c r="R1329" s="76">
        <v>2</v>
      </c>
      <c r="S1329" s="76">
        <v>16</v>
      </c>
    </row>
    <row r="1330" spans="1:19" x14ac:dyDescent="0.25">
      <c r="A1330" s="76" t="s">
        <v>11</v>
      </c>
      <c r="B1330" s="76" t="s">
        <v>52</v>
      </c>
      <c r="C1330" s="76">
        <v>11508</v>
      </c>
      <c r="D1330" s="76" t="s">
        <v>114</v>
      </c>
      <c r="E1330" s="76" t="s">
        <v>15</v>
      </c>
      <c r="F1330" s="76">
        <v>64</v>
      </c>
      <c r="G1330" s="76">
        <v>54</v>
      </c>
      <c r="H1330" s="76">
        <v>2</v>
      </c>
      <c r="I1330" s="76">
        <v>1</v>
      </c>
      <c r="J1330" s="76">
        <v>1</v>
      </c>
      <c r="K1330" s="76">
        <v>2</v>
      </c>
      <c r="L1330" s="76">
        <v>2</v>
      </c>
      <c r="M1330" s="76">
        <v>0</v>
      </c>
      <c r="N1330" s="76">
        <v>0</v>
      </c>
      <c r="O1330" s="76">
        <v>2</v>
      </c>
      <c r="P1330" s="76">
        <v>2</v>
      </c>
      <c r="Q1330" s="76">
        <v>2</v>
      </c>
      <c r="R1330" s="76">
        <v>2</v>
      </c>
      <c r="S1330" s="76">
        <v>16</v>
      </c>
    </row>
    <row r="1331" spans="1:19" x14ac:dyDescent="0.25">
      <c r="A1331" s="76" t="s">
        <v>11</v>
      </c>
      <c r="B1331" s="76" t="s">
        <v>52</v>
      </c>
      <c r="C1331" s="76">
        <v>11508</v>
      </c>
      <c r="D1331" s="76" t="s">
        <v>114</v>
      </c>
      <c r="E1331" s="76" t="s">
        <v>15</v>
      </c>
      <c r="F1331" s="76">
        <v>64</v>
      </c>
      <c r="G1331" s="76">
        <v>54</v>
      </c>
      <c r="H1331" s="76">
        <v>0</v>
      </c>
      <c r="I1331" s="76">
        <v>1</v>
      </c>
      <c r="J1331" s="76">
        <v>0</v>
      </c>
      <c r="K1331" s="76">
        <v>2</v>
      </c>
      <c r="L1331" s="76">
        <v>1</v>
      </c>
      <c r="M1331" s="76">
        <v>0</v>
      </c>
      <c r="N1331" s="76">
        <v>0</v>
      </c>
      <c r="O1331" s="76">
        <v>2</v>
      </c>
      <c r="P1331" s="76">
        <v>2</v>
      </c>
      <c r="Q1331" s="76">
        <v>2</v>
      </c>
      <c r="R1331" s="76">
        <v>2</v>
      </c>
      <c r="S1331" s="76">
        <v>12</v>
      </c>
    </row>
    <row r="1332" spans="1:19" x14ac:dyDescent="0.25">
      <c r="A1332" s="76" t="s">
        <v>11</v>
      </c>
      <c r="B1332" s="76" t="s">
        <v>52</v>
      </c>
      <c r="C1332" s="76">
        <v>11508</v>
      </c>
      <c r="D1332" s="76" t="s">
        <v>114</v>
      </c>
      <c r="E1332" s="76" t="s">
        <v>15</v>
      </c>
      <c r="F1332" s="76">
        <v>64</v>
      </c>
      <c r="G1332" s="76">
        <v>54</v>
      </c>
      <c r="H1332" s="76">
        <v>2</v>
      </c>
      <c r="I1332" s="76">
        <v>1</v>
      </c>
      <c r="J1332" s="76">
        <v>0</v>
      </c>
      <c r="K1332" s="76">
        <v>2</v>
      </c>
      <c r="L1332" s="76">
        <v>2</v>
      </c>
      <c r="M1332" s="76">
        <v>0</v>
      </c>
      <c r="N1332" s="76">
        <v>0</v>
      </c>
      <c r="O1332" s="76">
        <v>0</v>
      </c>
      <c r="P1332" s="76">
        <v>1</v>
      </c>
      <c r="Q1332" s="76">
        <v>2</v>
      </c>
      <c r="R1332" s="76">
        <v>2</v>
      </c>
      <c r="S1332" s="76">
        <v>12</v>
      </c>
    </row>
    <row r="1333" spans="1:19" x14ac:dyDescent="0.25">
      <c r="A1333" s="76" t="s">
        <v>11</v>
      </c>
      <c r="B1333" s="76" t="s">
        <v>52</v>
      </c>
      <c r="C1333" s="76">
        <v>11508</v>
      </c>
      <c r="D1333" s="76" t="s">
        <v>114</v>
      </c>
      <c r="E1333" s="76" t="s">
        <v>15</v>
      </c>
      <c r="F1333" s="76">
        <v>64</v>
      </c>
      <c r="G1333" s="76">
        <v>54</v>
      </c>
      <c r="H1333" s="76">
        <v>0</v>
      </c>
      <c r="I1333" s="76">
        <v>2</v>
      </c>
      <c r="J1333" s="76">
        <v>1</v>
      </c>
      <c r="K1333" s="76">
        <v>2</v>
      </c>
      <c r="L1333" s="76">
        <v>1</v>
      </c>
      <c r="M1333" s="76">
        <v>0</v>
      </c>
      <c r="N1333" s="76">
        <v>0</v>
      </c>
      <c r="O1333" s="76">
        <v>1</v>
      </c>
      <c r="P1333" s="76">
        <v>1</v>
      </c>
      <c r="Q1333" s="76">
        <v>2</v>
      </c>
      <c r="R1333" s="76">
        <v>2</v>
      </c>
      <c r="S1333" s="76">
        <v>12</v>
      </c>
    </row>
    <row r="1334" spans="1:19" x14ac:dyDescent="0.25">
      <c r="A1334" s="76" t="s">
        <v>11</v>
      </c>
      <c r="B1334" s="76" t="s">
        <v>52</v>
      </c>
      <c r="C1334" s="76">
        <v>11508</v>
      </c>
      <c r="D1334" s="76" t="s">
        <v>114</v>
      </c>
      <c r="E1334" s="76" t="s">
        <v>15</v>
      </c>
      <c r="F1334" s="76">
        <v>64</v>
      </c>
      <c r="G1334" s="76">
        <v>54</v>
      </c>
      <c r="H1334" s="76">
        <v>1</v>
      </c>
      <c r="I1334" s="76">
        <v>0</v>
      </c>
      <c r="J1334" s="76">
        <v>1</v>
      </c>
      <c r="K1334" s="76">
        <v>2</v>
      </c>
      <c r="L1334" s="76">
        <v>2</v>
      </c>
      <c r="M1334" s="76">
        <v>1</v>
      </c>
      <c r="N1334" s="76">
        <v>0</v>
      </c>
      <c r="O1334" s="76">
        <v>2</v>
      </c>
      <c r="P1334" s="76">
        <v>2</v>
      </c>
      <c r="Q1334" s="76">
        <v>2</v>
      </c>
      <c r="R1334" s="76">
        <v>2</v>
      </c>
      <c r="S1334" s="76">
        <v>15</v>
      </c>
    </row>
    <row r="1335" spans="1:19" x14ac:dyDescent="0.25">
      <c r="A1335" s="76" t="s">
        <v>11</v>
      </c>
      <c r="B1335" s="76" t="s">
        <v>52</v>
      </c>
      <c r="C1335" s="76">
        <v>11508</v>
      </c>
      <c r="D1335" s="76" t="s">
        <v>114</v>
      </c>
      <c r="E1335" s="76" t="s">
        <v>15</v>
      </c>
      <c r="F1335" s="76">
        <v>64</v>
      </c>
      <c r="G1335" s="76">
        <v>54</v>
      </c>
      <c r="H1335" s="76">
        <v>2</v>
      </c>
      <c r="I1335" s="76">
        <v>2</v>
      </c>
      <c r="J1335" s="76">
        <v>1</v>
      </c>
      <c r="K1335" s="76">
        <v>2</v>
      </c>
      <c r="L1335" s="76">
        <v>2</v>
      </c>
      <c r="M1335" s="76">
        <v>1</v>
      </c>
      <c r="N1335" s="76">
        <v>1</v>
      </c>
      <c r="O1335" s="76">
        <v>2</v>
      </c>
      <c r="P1335" s="76">
        <v>2</v>
      </c>
      <c r="Q1335" s="76">
        <v>2</v>
      </c>
      <c r="R1335" s="76">
        <v>2</v>
      </c>
      <c r="S1335" s="76">
        <v>19</v>
      </c>
    </row>
    <row r="1336" spans="1:19" x14ac:dyDescent="0.25">
      <c r="A1336" s="76" t="s">
        <v>11</v>
      </c>
      <c r="B1336" s="76" t="s">
        <v>52</v>
      </c>
      <c r="C1336" s="76">
        <v>11508</v>
      </c>
      <c r="D1336" s="76" t="s">
        <v>114</v>
      </c>
      <c r="E1336" s="76" t="s">
        <v>15</v>
      </c>
      <c r="F1336" s="76">
        <v>64</v>
      </c>
      <c r="G1336" s="76">
        <v>54</v>
      </c>
      <c r="H1336" s="76">
        <v>0</v>
      </c>
      <c r="I1336" s="76">
        <v>1</v>
      </c>
      <c r="J1336" s="76">
        <v>0</v>
      </c>
      <c r="K1336" s="76">
        <v>2</v>
      </c>
      <c r="L1336" s="76">
        <v>2</v>
      </c>
      <c r="M1336" s="76">
        <v>1</v>
      </c>
      <c r="N1336" s="76">
        <v>0</v>
      </c>
      <c r="O1336" s="76">
        <v>2</v>
      </c>
      <c r="P1336" s="76">
        <v>2</v>
      </c>
      <c r="Q1336" s="76">
        <v>2</v>
      </c>
      <c r="R1336" s="76">
        <v>2</v>
      </c>
      <c r="S1336" s="76">
        <v>14</v>
      </c>
    </row>
    <row r="1337" spans="1:19" x14ac:dyDescent="0.25">
      <c r="A1337" s="76" t="s">
        <v>11</v>
      </c>
      <c r="B1337" s="76" t="s">
        <v>52</v>
      </c>
      <c r="C1337" s="76">
        <v>11508</v>
      </c>
      <c r="D1337" s="76" t="s">
        <v>114</v>
      </c>
      <c r="E1337" s="76" t="s">
        <v>15</v>
      </c>
      <c r="F1337" s="76">
        <v>64</v>
      </c>
      <c r="G1337" s="76">
        <v>54</v>
      </c>
      <c r="H1337" s="76">
        <v>2</v>
      </c>
      <c r="I1337" s="76">
        <v>2</v>
      </c>
      <c r="J1337" s="76">
        <v>0</v>
      </c>
      <c r="K1337" s="76">
        <v>2</v>
      </c>
      <c r="L1337" s="76">
        <v>2</v>
      </c>
      <c r="M1337" s="76">
        <v>0</v>
      </c>
      <c r="N1337" s="76">
        <v>1</v>
      </c>
      <c r="O1337" s="76">
        <v>1</v>
      </c>
      <c r="P1337" s="76">
        <v>2</v>
      </c>
      <c r="Q1337" s="76">
        <v>2</v>
      </c>
      <c r="R1337" s="76">
        <v>0</v>
      </c>
      <c r="S1337" s="76">
        <v>14</v>
      </c>
    </row>
    <row r="1338" spans="1:19" x14ac:dyDescent="0.25">
      <c r="A1338" s="76" t="s">
        <v>11</v>
      </c>
      <c r="B1338" s="76" t="s">
        <v>52</v>
      </c>
      <c r="C1338" s="76">
        <v>11508</v>
      </c>
      <c r="D1338" s="76" t="s">
        <v>114</v>
      </c>
      <c r="E1338" s="76" t="s">
        <v>15</v>
      </c>
      <c r="F1338" s="76">
        <v>64</v>
      </c>
      <c r="G1338" s="76">
        <v>54</v>
      </c>
      <c r="H1338" s="76">
        <v>0</v>
      </c>
      <c r="I1338" s="76">
        <v>2</v>
      </c>
      <c r="J1338" s="76">
        <v>1</v>
      </c>
      <c r="K1338" s="76">
        <v>2</v>
      </c>
      <c r="L1338" s="76">
        <v>1</v>
      </c>
      <c r="M1338" s="76">
        <v>0</v>
      </c>
      <c r="N1338" s="76">
        <v>0</v>
      </c>
      <c r="O1338" s="76">
        <v>2</v>
      </c>
      <c r="P1338" s="76">
        <v>2</v>
      </c>
      <c r="Q1338" s="76">
        <v>2</v>
      </c>
      <c r="R1338" s="76">
        <v>2</v>
      </c>
      <c r="S1338" s="76">
        <v>14</v>
      </c>
    </row>
    <row r="1339" spans="1:19" x14ac:dyDescent="0.25">
      <c r="A1339" s="76" t="s">
        <v>11</v>
      </c>
      <c r="B1339" s="76" t="s">
        <v>52</v>
      </c>
      <c r="C1339" s="76">
        <v>11508</v>
      </c>
      <c r="D1339" s="76" t="s">
        <v>114</v>
      </c>
      <c r="E1339" s="76" t="s">
        <v>15</v>
      </c>
      <c r="F1339" s="76">
        <v>64</v>
      </c>
      <c r="G1339" s="76">
        <v>54</v>
      </c>
      <c r="H1339" s="76">
        <v>1</v>
      </c>
      <c r="I1339" s="76">
        <v>2</v>
      </c>
      <c r="J1339" s="76">
        <v>1</v>
      </c>
      <c r="K1339" s="76">
        <v>2</v>
      </c>
      <c r="L1339" s="76">
        <v>2</v>
      </c>
      <c r="M1339" s="76">
        <v>1</v>
      </c>
      <c r="N1339" s="76">
        <v>0</v>
      </c>
      <c r="O1339" s="76">
        <v>2</v>
      </c>
      <c r="P1339" s="76">
        <v>2</v>
      </c>
      <c r="Q1339" s="76">
        <v>2</v>
      </c>
      <c r="R1339" s="76">
        <v>2</v>
      </c>
      <c r="S1339" s="76">
        <v>17</v>
      </c>
    </row>
    <row r="1340" spans="1:19" x14ac:dyDescent="0.25">
      <c r="A1340" s="76" t="s">
        <v>11</v>
      </c>
      <c r="B1340" s="76" t="s">
        <v>52</v>
      </c>
      <c r="C1340" s="76">
        <v>11508</v>
      </c>
      <c r="D1340" s="76" t="s">
        <v>114</v>
      </c>
      <c r="E1340" s="76" t="s">
        <v>15</v>
      </c>
      <c r="F1340" s="76">
        <v>64</v>
      </c>
      <c r="G1340" s="76">
        <v>54</v>
      </c>
      <c r="H1340" s="76">
        <v>0</v>
      </c>
      <c r="I1340" s="76">
        <v>1</v>
      </c>
      <c r="J1340" s="76">
        <v>1</v>
      </c>
      <c r="K1340" s="76">
        <v>2</v>
      </c>
      <c r="L1340" s="76">
        <v>1</v>
      </c>
      <c r="M1340" s="76">
        <v>1</v>
      </c>
      <c r="N1340" s="76">
        <v>0</v>
      </c>
      <c r="O1340" s="76">
        <v>2</v>
      </c>
      <c r="P1340" s="76">
        <v>2</v>
      </c>
      <c r="Q1340" s="76">
        <v>2</v>
      </c>
      <c r="R1340" s="76">
        <v>2</v>
      </c>
      <c r="S1340" s="76">
        <v>14</v>
      </c>
    </row>
    <row r="1341" spans="1:19" x14ac:dyDescent="0.25">
      <c r="A1341" s="76" t="s">
        <v>11</v>
      </c>
      <c r="B1341" s="76" t="s">
        <v>52</v>
      </c>
      <c r="C1341" s="76">
        <v>11508</v>
      </c>
      <c r="D1341" s="76" t="s">
        <v>114</v>
      </c>
      <c r="E1341" s="76" t="s">
        <v>15</v>
      </c>
      <c r="F1341" s="76">
        <v>64</v>
      </c>
      <c r="G1341" s="76">
        <v>54</v>
      </c>
      <c r="H1341" s="76">
        <v>0</v>
      </c>
      <c r="I1341" s="76">
        <v>0</v>
      </c>
      <c r="J1341" s="76">
        <v>1</v>
      </c>
      <c r="K1341" s="76">
        <v>2</v>
      </c>
      <c r="L1341" s="76">
        <v>1</v>
      </c>
      <c r="M1341" s="76">
        <v>1</v>
      </c>
      <c r="N1341" s="76">
        <v>0</v>
      </c>
      <c r="O1341" s="76">
        <v>1</v>
      </c>
      <c r="P1341" s="76">
        <v>2</v>
      </c>
      <c r="Q1341" s="76">
        <v>2</v>
      </c>
      <c r="R1341" s="76">
        <v>2</v>
      </c>
      <c r="S1341" s="76">
        <v>12</v>
      </c>
    </row>
    <row r="1342" spans="1:19" x14ac:dyDescent="0.25">
      <c r="A1342" s="76" t="s">
        <v>11</v>
      </c>
      <c r="B1342" s="76" t="s">
        <v>52</v>
      </c>
      <c r="C1342" s="76">
        <v>11508</v>
      </c>
      <c r="D1342" s="76" t="s">
        <v>114</v>
      </c>
      <c r="E1342" s="76" t="s">
        <v>15</v>
      </c>
      <c r="F1342" s="76">
        <v>64</v>
      </c>
      <c r="G1342" s="76">
        <v>54</v>
      </c>
      <c r="H1342" s="76">
        <v>0</v>
      </c>
      <c r="I1342" s="76">
        <v>1</v>
      </c>
      <c r="J1342" s="76">
        <v>0</v>
      </c>
      <c r="K1342" s="76">
        <v>2</v>
      </c>
      <c r="L1342" s="76">
        <v>1</v>
      </c>
      <c r="M1342" s="76">
        <v>0</v>
      </c>
      <c r="N1342" s="76">
        <v>0</v>
      </c>
      <c r="O1342" s="76">
        <v>1</v>
      </c>
      <c r="P1342" s="76">
        <v>1</v>
      </c>
      <c r="Q1342" s="76">
        <v>2</v>
      </c>
      <c r="R1342" s="76">
        <v>2</v>
      </c>
      <c r="S1342" s="76">
        <v>10</v>
      </c>
    </row>
    <row r="1343" spans="1:19" x14ac:dyDescent="0.25">
      <c r="A1343" s="76" t="s">
        <v>11</v>
      </c>
      <c r="B1343" s="76" t="s">
        <v>52</v>
      </c>
      <c r="C1343" s="76">
        <v>11508</v>
      </c>
      <c r="D1343" s="76" t="s">
        <v>114</v>
      </c>
      <c r="E1343" s="76" t="s">
        <v>15</v>
      </c>
      <c r="F1343" s="76">
        <v>64</v>
      </c>
      <c r="G1343" s="76">
        <v>54</v>
      </c>
      <c r="H1343" s="76">
        <v>1</v>
      </c>
      <c r="I1343" s="76">
        <v>1</v>
      </c>
      <c r="J1343" s="76">
        <v>0</v>
      </c>
      <c r="K1343" s="76">
        <v>2</v>
      </c>
      <c r="L1343" s="76">
        <v>1</v>
      </c>
      <c r="M1343" s="76">
        <v>1</v>
      </c>
      <c r="N1343" s="76">
        <v>0</v>
      </c>
      <c r="O1343" s="76">
        <v>2</v>
      </c>
      <c r="P1343" s="76">
        <v>2</v>
      </c>
      <c r="Q1343" s="76">
        <v>2</v>
      </c>
      <c r="R1343" s="76">
        <v>2</v>
      </c>
      <c r="S1343" s="76">
        <v>14</v>
      </c>
    </row>
    <row r="1344" spans="1:19" x14ac:dyDescent="0.25">
      <c r="A1344" s="76" t="s">
        <v>11</v>
      </c>
      <c r="B1344" s="76" t="s">
        <v>52</v>
      </c>
      <c r="C1344" s="76">
        <v>11508</v>
      </c>
      <c r="D1344" s="76" t="s">
        <v>114</v>
      </c>
      <c r="E1344" s="76" t="s">
        <v>15</v>
      </c>
      <c r="F1344" s="76">
        <v>64</v>
      </c>
      <c r="G1344" s="76">
        <v>54</v>
      </c>
      <c r="H1344" s="76">
        <v>1</v>
      </c>
      <c r="I1344" s="76">
        <v>2</v>
      </c>
      <c r="J1344" s="76">
        <v>0</v>
      </c>
      <c r="K1344" s="76">
        <v>2</v>
      </c>
      <c r="L1344" s="76">
        <v>2</v>
      </c>
      <c r="M1344" s="76">
        <v>1</v>
      </c>
      <c r="N1344" s="76">
        <v>0</v>
      </c>
      <c r="O1344" s="76">
        <v>2</v>
      </c>
      <c r="P1344" s="76">
        <v>2</v>
      </c>
      <c r="Q1344" s="76">
        <v>2</v>
      </c>
      <c r="R1344" s="76">
        <v>2</v>
      </c>
      <c r="S1344" s="76">
        <v>16</v>
      </c>
    </row>
    <row r="1345" spans="1:19" x14ac:dyDescent="0.25">
      <c r="A1345" s="76" t="s">
        <v>11</v>
      </c>
      <c r="B1345" s="76" t="s">
        <v>52</v>
      </c>
      <c r="C1345" s="76">
        <v>11508</v>
      </c>
      <c r="D1345" s="76" t="s">
        <v>114</v>
      </c>
      <c r="E1345" s="76" t="s">
        <v>15</v>
      </c>
      <c r="F1345" s="76">
        <v>64</v>
      </c>
      <c r="G1345" s="76">
        <v>54</v>
      </c>
      <c r="H1345" s="76">
        <v>0</v>
      </c>
      <c r="I1345" s="76">
        <v>1</v>
      </c>
      <c r="J1345" s="76">
        <v>0</v>
      </c>
      <c r="K1345" s="76">
        <v>2</v>
      </c>
      <c r="L1345" s="76">
        <v>1</v>
      </c>
      <c r="M1345" s="76">
        <v>0</v>
      </c>
      <c r="N1345" s="76">
        <v>1</v>
      </c>
      <c r="O1345" s="76">
        <v>2</v>
      </c>
      <c r="P1345" s="76">
        <v>0</v>
      </c>
      <c r="Q1345" s="76">
        <v>0</v>
      </c>
      <c r="R1345" s="76">
        <v>2</v>
      </c>
      <c r="S1345" s="76">
        <v>9</v>
      </c>
    </row>
    <row r="1346" spans="1:19" x14ac:dyDescent="0.25">
      <c r="A1346" s="76" t="s">
        <v>11</v>
      </c>
      <c r="B1346" s="76" t="s">
        <v>52</v>
      </c>
      <c r="C1346" s="76">
        <v>11508</v>
      </c>
      <c r="D1346" s="76" t="s">
        <v>114</v>
      </c>
      <c r="E1346" s="76" t="s">
        <v>15</v>
      </c>
      <c r="F1346" s="76">
        <v>64</v>
      </c>
      <c r="G1346" s="76">
        <v>54</v>
      </c>
      <c r="H1346" s="76">
        <v>0</v>
      </c>
      <c r="I1346" s="76">
        <v>0</v>
      </c>
      <c r="J1346" s="76">
        <v>0</v>
      </c>
      <c r="K1346" s="76">
        <v>2</v>
      </c>
      <c r="L1346" s="76">
        <v>2</v>
      </c>
      <c r="M1346" s="76">
        <v>0</v>
      </c>
      <c r="N1346" s="76">
        <v>0</v>
      </c>
      <c r="O1346" s="76">
        <v>2</v>
      </c>
      <c r="P1346" s="76">
        <v>2</v>
      </c>
      <c r="Q1346" s="76">
        <v>2</v>
      </c>
      <c r="R1346" s="76">
        <v>2</v>
      </c>
      <c r="S1346" s="76">
        <v>12</v>
      </c>
    </row>
    <row r="1347" spans="1:19" x14ac:dyDescent="0.25">
      <c r="A1347" s="76" t="s">
        <v>11</v>
      </c>
      <c r="B1347" s="76" t="s">
        <v>52</v>
      </c>
      <c r="C1347" s="76">
        <v>11508</v>
      </c>
      <c r="D1347" s="76" t="s">
        <v>114</v>
      </c>
      <c r="E1347" s="76" t="s">
        <v>15</v>
      </c>
      <c r="F1347" s="76">
        <v>64</v>
      </c>
      <c r="G1347" s="76">
        <v>54</v>
      </c>
      <c r="H1347" s="76">
        <v>2</v>
      </c>
      <c r="I1347" s="76">
        <v>0</v>
      </c>
      <c r="J1347" s="76">
        <v>1</v>
      </c>
      <c r="K1347" s="76">
        <v>2</v>
      </c>
      <c r="L1347" s="76">
        <v>2</v>
      </c>
      <c r="M1347" s="76">
        <v>0</v>
      </c>
      <c r="N1347" s="76">
        <v>0</v>
      </c>
      <c r="O1347" s="76">
        <v>2</v>
      </c>
      <c r="P1347" s="76">
        <v>2</v>
      </c>
      <c r="Q1347" s="76">
        <v>2</v>
      </c>
      <c r="R1347" s="76">
        <v>2</v>
      </c>
      <c r="S1347" s="76">
        <v>15</v>
      </c>
    </row>
    <row r="1348" spans="1:19" x14ac:dyDescent="0.25">
      <c r="A1348" s="76" t="s">
        <v>11</v>
      </c>
      <c r="B1348" s="76" t="s">
        <v>52</v>
      </c>
      <c r="C1348" s="76">
        <v>11508</v>
      </c>
      <c r="D1348" s="76" t="s">
        <v>114</v>
      </c>
      <c r="E1348" s="76" t="s">
        <v>15</v>
      </c>
      <c r="F1348" s="76">
        <v>64</v>
      </c>
      <c r="G1348" s="76">
        <v>54</v>
      </c>
      <c r="H1348" s="76">
        <v>0</v>
      </c>
      <c r="I1348" s="76">
        <v>1</v>
      </c>
      <c r="J1348" s="76">
        <v>1</v>
      </c>
      <c r="K1348" s="76">
        <v>2</v>
      </c>
      <c r="L1348" s="76">
        <v>0</v>
      </c>
      <c r="M1348" s="76">
        <v>1</v>
      </c>
      <c r="N1348" s="76">
        <v>1</v>
      </c>
      <c r="O1348" s="76">
        <v>2</v>
      </c>
      <c r="P1348" s="76">
        <v>2</v>
      </c>
      <c r="Q1348" s="76">
        <v>2</v>
      </c>
      <c r="R1348" s="76">
        <v>2</v>
      </c>
      <c r="S1348" s="76">
        <v>14</v>
      </c>
    </row>
    <row r="1349" spans="1:19" x14ac:dyDescent="0.25">
      <c r="A1349" s="76" t="s">
        <v>11</v>
      </c>
      <c r="B1349" s="76" t="s">
        <v>52</v>
      </c>
      <c r="C1349" s="76">
        <v>11508</v>
      </c>
      <c r="D1349" s="76" t="s">
        <v>114</v>
      </c>
      <c r="E1349" s="76" t="s">
        <v>15</v>
      </c>
      <c r="F1349" s="76">
        <v>64</v>
      </c>
      <c r="G1349" s="76">
        <v>54</v>
      </c>
      <c r="H1349" s="76">
        <v>0</v>
      </c>
      <c r="I1349" s="76">
        <v>0</v>
      </c>
      <c r="J1349" s="76">
        <v>0</v>
      </c>
      <c r="K1349" s="76">
        <v>2</v>
      </c>
      <c r="L1349" s="76">
        <v>2</v>
      </c>
      <c r="M1349" s="76">
        <v>0</v>
      </c>
      <c r="N1349" s="76">
        <v>0</v>
      </c>
      <c r="O1349" s="76">
        <v>1</v>
      </c>
      <c r="P1349" s="76">
        <v>2</v>
      </c>
      <c r="Q1349" s="76">
        <v>0</v>
      </c>
      <c r="R1349" s="76">
        <v>2</v>
      </c>
      <c r="S1349" s="76">
        <v>9</v>
      </c>
    </row>
    <row r="1350" spans="1:19" x14ac:dyDescent="0.25">
      <c r="A1350" s="76" t="s">
        <v>11</v>
      </c>
      <c r="B1350" s="76" t="s">
        <v>52</v>
      </c>
      <c r="C1350" s="76">
        <v>11508</v>
      </c>
      <c r="D1350" s="76" t="s">
        <v>114</v>
      </c>
      <c r="E1350" s="76" t="s">
        <v>15</v>
      </c>
      <c r="F1350" s="76">
        <v>64</v>
      </c>
      <c r="G1350" s="76">
        <v>54</v>
      </c>
      <c r="H1350" s="76">
        <v>1</v>
      </c>
      <c r="I1350" s="76">
        <v>1</v>
      </c>
      <c r="J1350" s="76">
        <v>1</v>
      </c>
      <c r="K1350" s="76">
        <v>2</v>
      </c>
      <c r="L1350" s="76">
        <v>1</v>
      </c>
      <c r="M1350" s="76">
        <v>0</v>
      </c>
      <c r="N1350" s="76">
        <v>0</v>
      </c>
      <c r="O1350" s="76">
        <v>2</v>
      </c>
      <c r="P1350" s="76">
        <v>2</v>
      </c>
      <c r="Q1350" s="76">
        <v>0</v>
      </c>
      <c r="R1350" s="76">
        <v>0</v>
      </c>
      <c r="S1350" s="76">
        <v>10</v>
      </c>
    </row>
    <row r="1351" spans="1:19" x14ac:dyDescent="0.25">
      <c r="A1351" s="76" t="s">
        <v>11</v>
      </c>
      <c r="B1351" s="76" t="s">
        <v>52</v>
      </c>
      <c r="C1351" s="76">
        <v>11508</v>
      </c>
      <c r="D1351" s="76" t="s">
        <v>114</v>
      </c>
      <c r="E1351" s="76" t="s">
        <v>15</v>
      </c>
      <c r="F1351" s="76">
        <v>64</v>
      </c>
      <c r="G1351" s="76">
        <v>54</v>
      </c>
      <c r="H1351" s="76">
        <v>2</v>
      </c>
      <c r="I1351" s="76">
        <v>1</v>
      </c>
      <c r="J1351" s="76">
        <v>1</v>
      </c>
      <c r="K1351" s="76">
        <v>2</v>
      </c>
      <c r="L1351" s="76">
        <v>2</v>
      </c>
      <c r="M1351" s="76">
        <v>0</v>
      </c>
      <c r="N1351" s="76">
        <v>0</v>
      </c>
      <c r="O1351" s="76">
        <v>2</v>
      </c>
      <c r="P1351" s="76">
        <v>2</v>
      </c>
      <c r="Q1351" s="76">
        <v>2</v>
      </c>
      <c r="R1351" s="76">
        <v>2</v>
      </c>
      <c r="S1351" s="76">
        <v>16</v>
      </c>
    </row>
    <row r="1352" spans="1:19" x14ac:dyDescent="0.25">
      <c r="A1352" s="76" t="s">
        <v>11</v>
      </c>
      <c r="B1352" s="76" t="s">
        <v>52</v>
      </c>
      <c r="C1352" s="76">
        <v>11508</v>
      </c>
      <c r="D1352" s="76" t="s">
        <v>114</v>
      </c>
      <c r="E1352" s="76" t="s">
        <v>15</v>
      </c>
      <c r="F1352" s="76">
        <v>64</v>
      </c>
      <c r="G1352" s="76">
        <v>54</v>
      </c>
      <c r="H1352" s="76">
        <v>0</v>
      </c>
      <c r="I1352" s="76">
        <v>2</v>
      </c>
      <c r="J1352" s="76">
        <v>1</v>
      </c>
      <c r="K1352" s="76">
        <v>2</v>
      </c>
      <c r="L1352" s="76">
        <v>2</v>
      </c>
      <c r="M1352" s="76">
        <v>1</v>
      </c>
      <c r="N1352" s="76">
        <v>0</v>
      </c>
      <c r="O1352" s="76">
        <v>1</v>
      </c>
      <c r="P1352" s="76">
        <v>2</v>
      </c>
      <c r="Q1352" s="76">
        <v>2</v>
      </c>
      <c r="R1352" s="76">
        <v>2</v>
      </c>
      <c r="S1352" s="76">
        <v>15</v>
      </c>
    </row>
    <row r="1353" spans="1:19" x14ac:dyDescent="0.25">
      <c r="A1353" s="76" t="s">
        <v>11</v>
      </c>
      <c r="B1353" s="76" t="s">
        <v>52</v>
      </c>
      <c r="C1353" s="76">
        <v>11508</v>
      </c>
      <c r="D1353" s="76" t="s">
        <v>114</v>
      </c>
      <c r="E1353" s="76" t="s">
        <v>16</v>
      </c>
      <c r="F1353" s="76">
        <v>64</v>
      </c>
      <c r="G1353" s="76">
        <v>54</v>
      </c>
      <c r="H1353" s="76">
        <v>0</v>
      </c>
      <c r="I1353" s="76">
        <v>1</v>
      </c>
      <c r="J1353" s="76">
        <v>1</v>
      </c>
      <c r="K1353" s="76">
        <v>1</v>
      </c>
      <c r="L1353" s="76">
        <v>1</v>
      </c>
      <c r="M1353" s="76">
        <v>0</v>
      </c>
      <c r="N1353" s="76">
        <v>0</v>
      </c>
      <c r="O1353" s="76">
        <v>1</v>
      </c>
      <c r="P1353" s="76">
        <v>1</v>
      </c>
      <c r="Q1353" s="76">
        <v>2</v>
      </c>
      <c r="R1353" s="76">
        <v>2</v>
      </c>
      <c r="S1353" s="76">
        <v>10</v>
      </c>
    </row>
    <row r="1354" spans="1:19" x14ac:dyDescent="0.25">
      <c r="A1354" s="76" t="s">
        <v>11</v>
      </c>
      <c r="B1354" s="76" t="s">
        <v>52</v>
      </c>
      <c r="C1354" s="76">
        <v>11508</v>
      </c>
      <c r="D1354" s="76" t="s">
        <v>114</v>
      </c>
      <c r="E1354" s="76" t="s">
        <v>16</v>
      </c>
      <c r="F1354" s="76">
        <v>64</v>
      </c>
      <c r="G1354" s="76">
        <v>54</v>
      </c>
      <c r="H1354" s="76">
        <v>0</v>
      </c>
      <c r="I1354" s="76">
        <v>0</v>
      </c>
      <c r="J1354" s="76">
        <v>1</v>
      </c>
      <c r="K1354" s="76">
        <v>2</v>
      </c>
      <c r="L1354" s="76">
        <v>2</v>
      </c>
      <c r="M1354" s="76">
        <v>0</v>
      </c>
      <c r="N1354" s="76">
        <v>1</v>
      </c>
      <c r="O1354" s="76">
        <v>2</v>
      </c>
      <c r="P1354" s="76">
        <v>1</v>
      </c>
      <c r="Q1354" s="76">
        <v>2</v>
      </c>
      <c r="R1354" s="76">
        <v>2</v>
      </c>
      <c r="S1354" s="76">
        <v>13</v>
      </c>
    </row>
    <row r="1355" spans="1:19" x14ac:dyDescent="0.25">
      <c r="A1355" s="76" t="s">
        <v>11</v>
      </c>
      <c r="B1355" s="76" t="s">
        <v>52</v>
      </c>
      <c r="C1355" s="76">
        <v>11508</v>
      </c>
      <c r="D1355" s="76" t="s">
        <v>114</v>
      </c>
      <c r="E1355" s="76" t="s">
        <v>16</v>
      </c>
      <c r="F1355" s="76">
        <v>64</v>
      </c>
      <c r="G1355" s="76">
        <v>54</v>
      </c>
      <c r="H1355" s="76">
        <v>1</v>
      </c>
      <c r="I1355" s="76">
        <v>0</v>
      </c>
      <c r="J1355" s="76">
        <v>1</v>
      </c>
      <c r="K1355" s="76">
        <v>2</v>
      </c>
      <c r="L1355" s="76">
        <v>0</v>
      </c>
      <c r="M1355" s="76">
        <v>0</v>
      </c>
      <c r="N1355" s="76">
        <v>1</v>
      </c>
      <c r="O1355" s="76">
        <v>2</v>
      </c>
      <c r="P1355" s="76">
        <v>2</v>
      </c>
      <c r="Q1355" s="76">
        <v>2</v>
      </c>
      <c r="R1355" s="76">
        <v>1</v>
      </c>
      <c r="S1355" s="76">
        <v>12</v>
      </c>
    </row>
    <row r="1356" spans="1:19" x14ac:dyDescent="0.25">
      <c r="A1356" s="76" t="s">
        <v>11</v>
      </c>
      <c r="B1356" s="76" t="s">
        <v>52</v>
      </c>
      <c r="C1356" s="76">
        <v>11508</v>
      </c>
      <c r="D1356" s="76" t="s">
        <v>114</v>
      </c>
      <c r="E1356" s="76" t="s">
        <v>16</v>
      </c>
      <c r="F1356" s="76">
        <v>64</v>
      </c>
      <c r="G1356" s="76">
        <v>54</v>
      </c>
      <c r="H1356" s="76">
        <v>1</v>
      </c>
      <c r="I1356" s="76">
        <v>1</v>
      </c>
      <c r="J1356" s="76">
        <v>1</v>
      </c>
      <c r="K1356" s="76">
        <v>2</v>
      </c>
      <c r="L1356" s="76">
        <v>2</v>
      </c>
      <c r="M1356" s="76">
        <v>1</v>
      </c>
      <c r="N1356" s="76">
        <v>0</v>
      </c>
      <c r="O1356" s="76">
        <v>2</v>
      </c>
      <c r="P1356" s="76">
        <v>2</v>
      </c>
      <c r="Q1356" s="76">
        <v>2</v>
      </c>
      <c r="R1356" s="76">
        <v>2</v>
      </c>
      <c r="S1356" s="76">
        <v>16</v>
      </c>
    </row>
    <row r="1357" spans="1:19" x14ac:dyDescent="0.25">
      <c r="A1357" s="76" t="s">
        <v>11</v>
      </c>
      <c r="B1357" s="76" t="s">
        <v>52</v>
      </c>
      <c r="C1357" s="76">
        <v>11508</v>
      </c>
      <c r="D1357" s="76" t="s">
        <v>114</v>
      </c>
      <c r="E1357" s="76" t="s">
        <v>16</v>
      </c>
      <c r="F1357" s="76">
        <v>64</v>
      </c>
      <c r="G1357" s="76">
        <v>54</v>
      </c>
      <c r="H1357" s="76">
        <v>1</v>
      </c>
      <c r="I1357" s="76">
        <v>1</v>
      </c>
      <c r="J1357" s="76">
        <v>0</v>
      </c>
      <c r="K1357" s="76">
        <v>0</v>
      </c>
      <c r="L1357" s="76">
        <v>2</v>
      </c>
      <c r="M1357" s="76">
        <v>1</v>
      </c>
      <c r="N1357" s="76">
        <v>1</v>
      </c>
      <c r="O1357" s="76">
        <v>1</v>
      </c>
      <c r="P1357" s="76">
        <v>2</v>
      </c>
      <c r="Q1357" s="76">
        <v>1</v>
      </c>
      <c r="R1357" s="76">
        <v>2</v>
      </c>
      <c r="S1357" s="76">
        <v>12</v>
      </c>
    </row>
    <row r="1358" spans="1:19" x14ac:dyDescent="0.25">
      <c r="A1358" s="76" t="s">
        <v>11</v>
      </c>
      <c r="B1358" s="76" t="s">
        <v>52</v>
      </c>
      <c r="C1358" s="76">
        <v>11508</v>
      </c>
      <c r="D1358" s="76" t="s">
        <v>114</v>
      </c>
      <c r="E1358" s="76" t="s">
        <v>16</v>
      </c>
      <c r="F1358" s="76">
        <v>64</v>
      </c>
      <c r="G1358" s="76">
        <v>54</v>
      </c>
      <c r="H1358" s="76">
        <v>0</v>
      </c>
      <c r="I1358" s="76">
        <v>0</v>
      </c>
      <c r="J1358" s="76">
        <v>0</v>
      </c>
      <c r="K1358" s="76">
        <v>2</v>
      </c>
      <c r="L1358" s="76">
        <v>2</v>
      </c>
      <c r="M1358" s="76">
        <v>0</v>
      </c>
      <c r="N1358" s="76">
        <v>1</v>
      </c>
      <c r="O1358" s="76">
        <v>1</v>
      </c>
      <c r="P1358" s="76">
        <v>1</v>
      </c>
      <c r="Q1358" s="76">
        <v>2</v>
      </c>
      <c r="R1358" s="76">
        <v>2</v>
      </c>
      <c r="S1358" s="76">
        <v>11</v>
      </c>
    </row>
    <row r="1359" spans="1:19" x14ac:dyDescent="0.25">
      <c r="A1359" s="76" t="s">
        <v>11</v>
      </c>
      <c r="B1359" s="76" t="s">
        <v>52</v>
      </c>
      <c r="C1359" s="76">
        <v>11508</v>
      </c>
      <c r="D1359" s="76" t="s">
        <v>114</v>
      </c>
      <c r="E1359" s="76" t="s">
        <v>16</v>
      </c>
      <c r="F1359" s="76">
        <v>64</v>
      </c>
      <c r="G1359" s="76">
        <v>54</v>
      </c>
      <c r="H1359" s="76">
        <v>0</v>
      </c>
      <c r="I1359" s="76">
        <v>1</v>
      </c>
      <c r="J1359" s="76">
        <v>0</v>
      </c>
      <c r="K1359" s="76">
        <v>2</v>
      </c>
      <c r="L1359" s="76">
        <v>0</v>
      </c>
      <c r="M1359" s="76">
        <v>0</v>
      </c>
      <c r="N1359" s="76">
        <v>0</v>
      </c>
      <c r="O1359" s="76">
        <v>2</v>
      </c>
      <c r="P1359" s="76">
        <v>1</v>
      </c>
      <c r="Q1359" s="76">
        <v>2</v>
      </c>
      <c r="R1359" s="76">
        <v>1</v>
      </c>
      <c r="S1359" s="76">
        <v>9</v>
      </c>
    </row>
    <row r="1360" spans="1:19" x14ac:dyDescent="0.25">
      <c r="A1360" s="76" t="s">
        <v>11</v>
      </c>
      <c r="B1360" s="76" t="s">
        <v>52</v>
      </c>
      <c r="C1360" s="76">
        <v>11508</v>
      </c>
      <c r="D1360" s="76" t="s">
        <v>114</v>
      </c>
      <c r="E1360" s="76" t="s">
        <v>16</v>
      </c>
      <c r="F1360" s="76">
        <v>64</v>
      </c>
      <c r="G1360" s="76">
        <v>54</v>
      </c>
      <c r="H1360" s="76">
        <v>0</v>
      </c>
      <c r="I1360" s="76">
        <v>0</v>
      </c>
      <c r="J1360" s="76">
        <v>1</v>
      </c>
      <c r="K1360" s="76">
        <v>2</v>
      </c>
      <c r="L1360" s="76">
        <v>2</v>
      </c>
      <c r="M1360" s="76">
        <v>1</v>
      </c>
      <c r="N1360" s="76">
        <v>1</v>
      </c>
      <c r="O1360" s="76">
        <v>1</v>
      </c>
      <c r="P1360" s="76">
        <v>2</v>
      </c>
      <c r="Q1360" s="76">
        <v>2</v>
      </c>
      <c r="R1360" s="76">
        <v>2</v>
      </c>
      <c r="S1360" s="76">
        <v>14</v>
      </c>
    </row>
    <row r="1361" spans="1:19" x14ac:dyDescent="0.25">
      <c r="A1361" s="76" t="s">
        <v>11</v>
      </c>
      <c r="B1361" s="76" t="s">
        <v>52</v>
      </c>
      <c r="C1361" s="76">
        <v>11508</v>
      </c>
      <c r="D1361" s="76" t="s">
        <v>114</v>
      </c>
      <c r="E1361" s="76" t="s">
        <v>16</v>
      </c>
      <c r="F1361" s="76">
        <v>64</v>
      </c>
      <c r="G1361" s="76">
        <v>54</v>
      </c>
      <c r="H1361" s="76">
        <v>0</v>
      </c>
      <c r="I1361" s="76">
        <v>1</v>
      </c>
      <c r="J1361" s="76">
        <v>0</v>
      </c>
      <c r="K1361" s="76">
        <v>2</v>
      </c>
      <c r="L1361" s="76">
        <v>0</v>
      </c>
      <c r="M1361" s="76">
        <v>1</v>
      </c>
      <c r="N1361" s="76">
        <v>0</v>
      </c>
      <c r="O1361" s="76">
        <v>0</v>
      </c>
      <c r="P1361" s="76">
        <v>0</v>
      </c>
      <c r="Q1361" s="76">
        <v>2</v>
      </c>
      <c r="R1361" s="76">
        <v>2</v>
      </c>
      <c r="S1361" s="76">
        <v>8</v>
      </c>
    </row>
    <row r="1362" spans="1:19" x14ac:dyDescent="0.25">
      <c r="A1362" s="76" t="s">
        <v>11</v>
      </c>
      <c r="B1362" s="76" t="s">
        <v>52</v>
      </c>
      <c r="C1362" s="76">
        <v>11508</v>
      </c>
      <c r="D1362" s="76" t="s">
        <v>114</v>
      </c>
      <c r="E1362" s="76" t="s">
        <v>16</v>
      </c>
      <c r="F1362" s="76">
        <v>64</v>
      </c>
      <c r="G1362" s="76">
        <v>54</v>
      </c>
      <c r="H1362" s="76">
        <v>0</v>
      </c>
      <c r="I1362" s="76">
        <v>2</v>
      </c>
      <c r="J1362" s="76">
        <v>1</v>
      </c>
      <c r="K1362" s="76">
        <v>2</v>
      </c>
      <c r="L1362" s="76">
        <v>2</v>
      </c>
      <c r="M1362" s="76">
        <v>0</v>
      </c>
      <c r="N1362" s="76">
        <v>0</v>
      </c>
      <c r="O1362" s="76">
        <v>2</v>
      </c>
      <c r="P1362" s="76">
        <v>2</v>
      </c>
      <c r="Q1362" s="76">
        <v>2</v>
      </c>
      <c r="R1362" s="76">
        <v>2</v>
      </c>
      <c r="S1362" s="76">
        <v>15</v>
      </c>
    </row>
    <row r="1363" spans="1:19" x14ac:dyDescent="0.25">
      <c r="A1363" s="76" t="s">
        <v>11</v>
      </c>
      <c r="B1363" s="76" t="s">
        <v>52</v>
      </c>
      <c r="C1363" s="76">
        <v>11508</v>
      </c>
      <c r="D1363" s="76" t="s">
        <v>114</v>
      </c>
      <c r="E1363" s="76" t="s">
        <v>16</v>
      </c>
      <c r="F1363" s="76">
        <v>64</v>
      </c>
      <c r="G1363" s="76">
        <v>54</v>
      </c>
      <c r="H1363" s="76">
        <v>1</v>
      </c>
      <c r="I1363" s="76">
        <v>2</v>
      </c>
      <c r="J1363" s="76">
        <v>1</v>
      </c>
      <c r="K1363" s="76">
        <v>2</v>
      </c>
      <c r="L1363" s="76">
        <v>2</v>
      </c>
      <c r="M1363" s="76">
        <v>0</v>
      </c>
      <c r="N1363" s="76">
        <v>1</v>
      </c>
      <c r="O1363" s="76">
        <v>2</v>
      </c>
      <c r="P1363" s="76">
        <v>2</v>
      </c>
      <c r="Q1363" s="76">
        <v>2</v>
      </c>
      <c r="R1363" s="76">
        <v>2</v>
      </c>
      <c r="S1363" s="76">
        <v>17</v>
      </c>
    </row>
    <row r="1364" spans="1:19" x14ac:dyDescent="0.25">
      <c r="A1364" s="76" t="s">
        <v>11</v>
      </c>
      <c r="B1364" s="76" t="s">
        <v>52</v>
      </c>
      <c r="C1364" s="76">
        <v>11508</v>
      </c>
      <c r="D1364" s="76" t="s">
        <v>114</v>
      </c>
      <c r="E1364" s="76" t="s">
        <v>16</v>
      </c>
      <c r="F1364" s="76">
        <v>64</v>
      </c>
      <c r="G1364" s="76">
        <v>54</v>
      </c>
      <c r="H1364" s="76">
        <v>1</v>
      </c>
      <c r="I1364" s="76">
        <v>1</v>
      </c>
      <c r="J1364" s="76">
        <v>1</v>
      </c>
      <c r="K1364" s="76">
        <v>2</v>
      </c>
      <c r="L1364" s="76">
        <v>1</v>
      </c>
      <c r="M1364" s="76">
        <v>0</v>
      </c>
      <c r="N1364" s="76">
        <v>0</v>
      </c>
      <c r="O1364" s="76">
        <v>2</v>
      </c>
      <c r="P1364" s="76">
        <v>1</v>
      </c>
      <c r="Q1364" s="76">
        <v>2</v>
      </c>
      <c r="R1364" s="76">
        <v>2</v>
      </c>
      <c r="S1364" s="76">
        <v>13</v>
      </c>
    </row>
    <row r="1365" spans="1:19" x14ac:dyDescent="0.25">
      <c r="A1365" s="76" t="s">
        <v>11</v>
      </c>
      <c r="B1365" s="76" t="s">
        <v>52</v>
      </c>
      <c r="C1365" s="76">
        <v>11508</v>
      </c>
      <c r="D1365" s="76" t="s">
        <v>114</v>
      </c>
      <c r="E1365" s="76" t="s">
        <v>16</v>
      </c>
      <c r="F1365" s="76">
        <v>64</v>
      </c>
      <c r="G1365" s="76">
        <v>54</v>
      </c>
      <c r="H1365" s="76">
        <v>2</v>
      </c>
      <c r="I1365" s="76">
        <v>2</v>
      </c>
      <c r="J1365" s="76">
        <v>1</v>
      </c>
      <c r="K1365" s="76">
        <v>2</v>
      </c>
      <c r="L1365" s="76">
        <v>2</v>
      </c>
      <c r="M1365" s="76">
        <v>1</v>
      </c>
      <c r="N1365" s="76">
        <v>1</v>
      </c>
      <c r="O1365" s="76">
        <v>2</v>
      </c>
      <c r="P1365" s="76">
        <v>2</v>
      </c>
      <c r="Q1365" s="76">
        <v>2</v>
      </c>
      <c r="R1365" s="76">
        <v>2</v>
      </c>
      <c r="S1365" s="76">
        <v>19</v>
      </c>
    </row>
    <row r="1366" spans="1:19" x14ac:dyDescent="0.25">
      <c r="A1366" s="76" t="s">
        <v>11</v>
      </c>
      <c r="B1366" s="76" t="s">
        <v>52</v>
      </c>
      <c r="C1366" s="76">
        <v>11508</v>
      </c>
      <c r="D1366" s="76" t="s">
        <v>114</v>
      </c>
      <c r="E1366" s="76" t="s">
        <v>16</v>
      </c>
      <c r="F1366" s="76">
        <v>64</v>
      </c>
      <c r="G1366" s="76">
        <v>54</v>
      </c>
      <c r="H1366" s="76">
        <v>1</v>
      </c>
      <c r="I1366" s="76">
        <v>1</v>
      </c>
      <c r="J1366" s="76">
        <v>1</v>
      </c>
      <c r="K1366" s="76">
        <v>2</v>
      </c>
      <c r="L1366" s="76">
        <v>2</v>
      </c>
      <c r="M1366" s="76">
        <v>0</v>
      </c>
      <c r="N1366" s="76">
        <v>0</v>
      </c>
      <c r="O1366" s="76">
        <v>2</v>
      </c>
      <c r="P1366" s="76">
        <v>2</v>
      </c>
      <c r="Q1366" s="76">
        <v>2</v>
      </c>
      <c r="R1366" s="76">
        <v>2</v>
      </c>
      <c r="S1366" s="76">
        <v>15</v>
      </c>
    </row>
    <row r="1367" spans="1:19" x14ac:dyDescent="0.25">
      <c r="A1367" s="76" t="s">
        <v>11</v>
      </c>
      <c r="B1367" s="76" t="s">
        <v>52</v>
      </c>
      <c r="C1367" s="76">
        <v>11508</v>
      </c>
      <c r="D1367" s="76" t="s">
        <v>114</v>
      </c>
      <c r="E1367" s="76" t="s">
        <v>16</v>
      </c>
      <c r="F1367" s="76">
        <v>64</v>
      </c>
      <c r="G1367" s="76">
        <v>54</v>
      </c>
      <c r="H1367" s="76">
        <v>0</v>
      </c>
      <c r="I1367" s="76">
        <v>0</v>
      </c>
      <c r="J1367" s="76">
        <v>1</v>
      </c>
      <c r="K1367" s="76">
        <v>2</v>
      </c>
      <c r="L1367" s="76">
        <v>2</v>
      </c>
      <c r="M1367" s="76">
        <v>0</v>
      </c>
      <c r="N1367" s="76">
        <v>0</v>
      </c>
      <c r="O1367" s="76">
        <v>2</v>
      </c>
      <c r="P1367" s="76">
        <v>2</v>
      </c>
      <c r="Q1367" s="76">
        <v>2</v>
      </c>
      <c r="R1367" s="76">
        <v>2</v>
      </c>
      <c r="S1367" s="76">
        <v>13</v>
      </c>
    </row>
    <row r="1368" spans="1:19" x14ac:dyDescent="0.25">
      <c r="A1368" s="76" t="s">
        <v>11</v>
      </c>
      <c r="B1368" s="76" t="s">
        <v>52</v>
      </c>
      <c r="C1368" s="76">
        <v>11508</v>
      </c>
      <c r="D1368" s="76" t="s">
        <v>114</v>
      </c>
      <c r="E1368" s="76" t="s">
        <v>16</v>
      </c>
      <c r="F1368" s="76">
        <v>64</v>
      </c>
      <c r="G1368" s="76">
        <v>54</v>
      </c>
      <c r="H1368" s="76">
        <v>0</v>
      </c>
      <c r="I1368" s="76">
        <v>0</v>
      </c>
      <c r="J1368" s="76">
        <v>0</v>
      </c>
      <c r="K1368" s="76">
        <v>2</v>
      </c>
      <c r="L1368" s="76">
        <v>2</v>
      </c>
      <c r="M1368" s="76">
        <v>1</v>
      </c>
      <c r="N1368" s="76">
        <v>0</v>
      </c>
      <c r="O1368" s="76">
        <v>1</v>
      </c>
      <c r="P1368" s="76">
        <v>2</v>
      </c>
      <c r="Q1368" s="76">
        <v>2</v>
      </c>
      <c r="R1368" s="76">
        <v>2</v>
      </c>
      <c r="S1368" s="76">
        <v>12</v>
      </c>
    </row>
    <row r="1369" spans="1:19" x14ac:dyDescent="0.25">
      <c r="A1369" s="76" t="s">
        <v>11</v>
      </c>
      <c r="B1369" s="76" t="s">
        <v>52</v>
      </c>
      <c r="C1369" s="76">
        <v>11508</v>
      </c>
      <c r="D1369" s="76" t="s">
        <v>114</v>
      </c>
      <c r="E1369" s="76" t="s">
        <v>16</v>
      </c>
      <c r="F1369" s="76">
        <v>64</v>
      </c>
      <c r="G1369" s="76">
        <v>54</v>
      </c>
      <c r="H1369" s="76">
        <v>0</v>
      </c>
      <c r="I1369" s="76">
        <v>2</v>
      </c>
      <c r="J1369" s="76">
        <v>1</v>
      </c>
      <c r="K1369" s="76">
        <v>2</v>
      </c>
      <c r="L1369" s="76">
        <v>1</v>
      </c>
      <c r="M1369" s="76">
        <v>1</v>
      </c>
      <c r="N1369" s="76">
        <v>1</v>
      </c>
      <c r="O1369" s="76">
        <v>2</v>
      </c>
      <c r="P1369" s="76">
        <v>1</v>
      </c>
      <c r="Q1369" s="76">
        <v>2</v>
      </c>
      <c r="R1369" s="76">
        <v>2</v>
      </c>
      <c r="S1369" s="76">
        <v>15</v>
      </c>
    </row>
    <row r="1370" spans="1:19" x14ac:dyDescent="0.25">
      <c r="A1370" s="76" t="s">
        <v>11</v>
      </c>
      <c r="B1370" s="76" t="s">
        <v>52</v>
      </c>
      <c r="C1370" s="76">
        <v>11508</v>
      </c>
      <c r="D1370" s="76" t="s">
        <v>114</v>
      </c>
      <c r="E1370" s="76" t="s">
        <v>16</v>
      </c>
      <c r="F1370" s="76">
        <v>64</v>
      </c>
      <c r="G1370" s="76">
        <v>54</v>
      </c>
      <c r="H1370" s="76">
        <v>0</v>
      </c>
      <c r="I1370" s="76">
        <v>2</v>
      </c>
      <c r="J1370" s="76">
        <v>0</v>
      </c>
      <c r="K1370" s="76">
        <v>1</v>
      </c>
      <c r="L1370" s="76">
        <v>0</v>
      </c>
      <c r="M1370" s="76">
        <v>0</v>
      </c>
      <c r="N1370" s="76">
        <v>1</v>
      </c>
      <c r="O1370" s="76">
        <v>2</v>
      </c>
      <c r="P1370" s="76">
        <v>0</v>
      </c>
      <c r="Q1370" s="76">
        <v>2</v>
      </c>
      <c r="R1370" s="76">
        <v>0</v>
      </c>
      <c r="S1370" s="76">
        <v>8</v>
      </c>
    </row>
    <row r="1371" spans="1:19" x14ac:dyDescent="0.25">
      <c r="A1371" s="76" t="s">
        <v>11</v>
      </c>
      <c r="B1371" s="76" t="s">
        <v>52</v>
      </c>
      <c r="C1371" s="76">
        <v>11508</v>
      </c>
      <c r="D1371" s="76" t="s">
        <v>114</v>
      </c>
      <c r="E1371" s="76" t="s">
        <v>16</v>
      </c>
      <c r="F1371" s="76">
        <v>64</v>
      </c>
      <c r="G1371" s="76">
        <v>54</v>
      </c>
      <c r="H1371" s="76">
        <v>0</v>
      </c>
      <c r="I1371" s="76">
        <v>1</v>
      </c>
      <c r="J1371" s="76">
        <v>0</v>
      </c>
      <c r="K1371" s="76">
        <v>1</v>
      </c>
      <c r="L1371" s="76">
        <v>0</v>
      </c>
      <c r="M1371" s="76">
        <v>0</v>
      </c>
      <c r="N1371" s="76">
        <v>1</v>
      </c>
      <c r="O1371" s="76">
        <v>1</v>
      </c>
      <c r="P1371" s="76">
        <v>2</v>
      </c>
      <c r="Q1371" s="76">
        <v>2</v>
      </c>
      <c r="R1371" s="76">
        <v>2</v>
      </c>
      <c r="S1371" s="76">
        <v>10</v>
      </c>
    </row>
    <row r="1372" spans="1:19" x14ac:dyDescent="0.25">
      <c r="A1372" s="76" t="s">
        <v>11</v>
      </c>
      <c r="B1372" s="76" t="s">
        <v>52</v>
      </c>
      <c r="C1372" s="76">
        <v>11508</v>
      </c>
      <c r="D1372" s="76" t="s">
        <v>114</v>
      </c>
      <c r="E1372" s="76" t="s">
        <v>16</v>
      </c>
      <c r="F1372" s="76">
        <v>64</v>
      </c>
      <c r="G1372" s="76">
        <v>54</v>
      </c>
      <c r="H1372" s="76">
        <v>0</v>
      </c>
      <c r="I1372" s="76">
        <v>2</v>
      </c>
      <c r="J1372" s="76">
        <v>1</v>
      </c>
      <c r="K1372" s="76">
        <v>2</v>
      </c>
      <c r="L1372" s="76">
        <v>0</v>
      </c>
      <c r="M1372" s="76">
        <v>0</v>
      </c>
      <c r="N1372" s="76">
        <v>1</v>
      </c>
      <c r="O1372" s="76">
        <v>2</v>
      </c>
      <c r="P1372" s="76">
        <v>2</v>
      </c>
      <c r="Q1372" s="76">
        <v>2</v>
      </c>
      <c r="R1372" s="76">
        <v>2</v>
      </c>
      <c r="S1372" s="76">
        <v>14</v>
      </c>
    </row>
    <row r="1373" spans="1:19" x14ac:dyDescent="0.25">
      <c r="A1373" s="76" t="s">
        <v>11</v>
      </c>
      <c r="B1373" s="76" t="s">
        <v>52</v>
      </c>
      <c r="C1373" s="76">
        <v>11508</v>
      </c>
      <c r="D1373" s="76" t="s">
        <v>114</v>
      </c>
      <c r="E1373" s="76" t="s">
        <v>16</v>
      </c>
      <c r="F1373" s="76">
        <v>64</v>
      </c>
      <c r="G1373" s="76">
        <v>54</v>
      </c>
      <c r="H1373" s="76">
        <v>1</v>
      </c>
      <c r="I1373" s="76">
        <v>2</v>
      </c>
      <c r="J1373" s="76">
        <v>0</v>
      </c>
      <c r="K1373" s="76">
        <v>2</v>
      </c>
      <c r="L1373" s="76">
        <v>2</v>
      </c>
      <c r="M1373" s="76">
        <v>1</v>
      </c>
      <c r="N1373" s="76">
        <v>1</v>
      </c>
      <c r="O1373" s="76">
        <v>2</v>
      </c>
      <c r="P1373" s="76">
        <v>2</v>
      </c>
      <c r="Q1373" s="76">
        <v>2</v>
      </c>
      <c r="R1373" s="76">
        <v>2</v>
      </c>
      <c r="S1373" s="76">
        <v>17</v>
      </c>
    </row>
    <row r="1374" spans="1:19" x14ac:dyDescent="0.25">
      <c r="A1374" s="76" t="s">
        <v>11</v>
      </c>
      <c r="B1374" s="76" t="s">
        <v>52</v>
      </c>
      <c r="C1374" s="76">
        <v>11508</v>
      </c>
      <c r="D1374" s="76" t="s">
        <v>114</v>
      </c>
      <c r="E1374" s="76" t="s">
        <v>16</v>
      </c>
      <c r="F1374" s="76">
        <v>64</v>
      </c>
      <c r="G1374" s="76">
        <v>54</v>
      </c>
      <c r="H1374" s="76">
        <v>0</v>
      </c>
      <c r="I1374" s="76">
        <v>2</v>
      </c>
      <c r="J1374" s="76">
        <v>0</v>
      </c>
      <c r="K1374" s="76">
        <v>2</v>
      </c>
      <c r="L1374" s="76">
        <v>0</v>
      </c>
      <c r="M1374" s="76">
        <v>1</v>
      </c>
      <c r="N1374" s="76">
        <v>1</v>
      </c>
      <c r="O1374" s="76">
        <v>0</v>
      </c>
      <c r="P1374" s="76">
        <v>2</v>
      </c>
      <c r="Q1374" s="76">
        <v>0</v>
      </c>
      <c r="R1374" s="76">
        <v>0</v>
      </c>
      <c r="S1374" s="76">
        <v>8</v>
      </c>
    </row>
    <row r="1375" spans="1:19" x14ac:dyDescent="0.25">
      <c r="A1375" s="76" t="s">
        <v>11</v>
      </c>
      <c r="B1375" s="76" t="s">
        <v>52</v>
      </c>
      <c r="C1375" s="76">
        <v>11508</v>
      </c>
      <c r="D1375" s="76" t="s">
        <v>114</v>
      </c>
      <c r="E1375" s="76" t="s">
        <v>16</v>
      </c>
      <c r="F1375" s="76">
        <v>64</v>
      </c>
      <c r="G1375" s="76">
        <v>54</v>
      </c>
      <c r="H1375" s="76">
        <v>0</v>
      </c>
      <c r="I1375" s="76">
        <v>2</v>
      </c>
      <c r="J1375" s="76">
        <v>1</v>
      </c>
      <c r="K1375" s="76">
        <v>2</v>
      </c>
      <c r="L1375" s="76">
        <v>0</v>
      </c>
      <c r="M1375" s="76">
        <v>0</v>
      </c>
      <c r="N1375" s="76">
        <v>1</v>
      </c>
      <c r="O1375" s="76">
        <v>2</v>
      </c>
      <c r="P1375" s="76">
        <v>2</v>
      </c>
      <c r="Q1375" s="76">
        <v>2</v>
      </c>
      <c r="R1375" s="76">
        <v>2</v>
      </c>
      <c r="S1375" s="76">
        <v>14</v>
      </c>
    </row>
    <row r="1376" spans="1:19" x14ac:dyDescent="0.25">
      <c r="A1376" s="76" t="s">
        <v>11</v>
      </c>
      <c r="B1376" s="76" t="s">
        <v>52</v>
      </c>
      <c r="C1376" s="76">
        <v>11508</v>
      </c>
      <c r="D1376" s="76" t="s">
        <v>114</v>
      </c>
      <c r="E1376" s="76" t="s">
        <v>16</v>
      </c>
      <c r="F1376" s="76">
        <v>64</v>
      </c>
      <c r="G1376" s="76">
        <v>54</v>
      </c>
      <c r="H1376" s="76">
        <v>0</v>
      </c>
      <c r="I1376" s="76">
        <v>0</v>
      </c>
      <c r="J1376" s="76">
        <v>0</v>
      </c>
      <c r="K1376" s="76">
        <v>1</v>
      </c>
      <c r="L1376" s="76">
        <v>1</v>
      </c>
      <c r="M1376" s="76">
        <v>0</v>
      </c>
      <c r="N1376" s="76">
        <v>1</v>
      </c>
      <c r="O1376" s="76">
        <v>0</v>
      </c>
      <c r="P1376" s="76">
        <v>0</v>
      </c>
      <c r="Q1376" s="76">
        <v>0</v>
      </c>
      <c r="R1376" s="76">
        <v>2</v>
      </c>
      <c r="S1376" s="76">
        <v>5</v>
      </c>
    </row>
    <row r="1377" spans="1:19" x14ac:dyDescent="0.25">
      <c r="A1377" s="76" t="s">
        <v>11</v>
      </c>
      <c r="B1377" s="76" t="s">
        <v>52</v>
      </c>
      <c r="C1377" s="76">
        <v>11508</v>
      </c>
      <c r="D1377" s="76" t="s">
        <v>114</v>
      </c>
      <c r="E1377" s="76" t="s">
        <v>16</v>
      </c>
      <c r="F1377" s="76">
        <v>64</v>
      </c>
      <c r="G1377" s="76">
        <v>54</v>
      </c>
      <c r="H1377" s="76">
        <v>0</v>
      </c>
      <c r="I1377" s="76">
        <v>1</v>
      </c>
      <c r="J1377" s="76">
        <v>0</v>
      </c>
      <c r="K1377" s="76">
        <v>2</v>
      </c>
      <c r="L1377" s="76">
        <v>2</v>
      </c>
      <c r="M1377" s="76">
        <v>0</v>
      </c>
      <c r="N1377" s="76">
        <v>1</v>
      </c>
      <c r="O1377" s="76">
        <v>2</v>
      </c>
      <c r="P1377" s="76">
        <v>2</v>
      </c>
      <c r="Q1377" s="76">
        <v>2</v>
      </c>
      <c r="R1377" s="76">
        <v>2</v>
      </c>
      <c r="S1377" s="76">
        <v>14</v>
      </c>
    </row>
    <row r="1378" spans="1:19" x14ac:dyDescent="0.25">
      <c r="A1378" s="76" t="s">
        <v>11</v>
      </c>
      <c r="B1378" s="76" t="s">
        <v>52</v>
      </c>
      <c r="C1378" s="76">
        <v>11508</v>
      </c>
      <c r="D1378" s="76" t="s">
        <v>114</v>
      </c>
      <c r="E1378" s="76" t="s">
        <v>16</v>
      </c>
      <c r="F1378" s="76">
        <v>64</v>
      </c>
      <c r="G1378" s="76">
        <v>54</v>
      </c>
      <c r="H1378" s="76">
        <v>0</v>
      </c>
      <c r="I1378" s="76">
        <v>2</v>
      </c>
      <c r="J1378" s="76">
        <v>0</v>
      </c>
      <c r="K1378" s="76">
        <v>2</v>
      </c>
      <c r="L1378" s="76">
        <v>1</v>
      </c>
      <c r="M1378" s="76">
        <v>0</v>
      </c>
      <c r="N1378" s="76">
        <v>1</v>
      </c>
      <c r="O1378" s="76">
        <v>0</v>
      </c>
      <c r="P1378" s="76">
        <v>1</v>
      </c>
      <c r="Q1378" s="76">
        <v>2</v>
      </c>
      <c r="R1378" s="76">
        <v>2</v>
      </c>
      <c r="S1378" s="76">
        <v>11</v>
      </c>
    </row>
    <row r="1379" spans="1:19" x14ac:dyDescent="0.25">
      <c r="A1379" s="76" t="s">
        <v>11</v>
      </c>
      <c r="B1379" s="76" t="s">
        <v>52</v>
      </c>
      <c r="C1379" s="76">
        <v>11508</v>
      </c>
      <c r="D1379" s="76" t="s">
        <v>114</v>
      </c>
      <c r="E1379" s="76" t="s">
        <v>16</v>
      </c>
      <c r="F1379" s="76">
        <v>64</v>
      </c>
      <c r="G1379" s="76">
        <v>54</v>
      </c>
      <c r="H1379" s="76">
        <v>0</v>
      </c>
      <c r="I1379" s="76">
        <v>0</v>
      </c>
      <c r="J1379" s="76">
        <v>0</v>
      </c>
      <c r="K1379" s="76">
        <v>2</v>
      </c>
      <c r="L1379" s="76">
        <v>1</v>
      </c>
      <c r="M1379" s="76">
        <v>1</v>
      </c>
      <c r="N1379" s="76">
        <v>0</v>
      </c>
      <c r="O1379" s="76">
        <v>1</v>
      </c>
      <c r="P1379" s="76">
        <v>1</v>
      </c>
      <c r="Q1379" s="76">
        <v>0</v>
      </c>
      <c r="R1379" s="76">
        <v>1</v>
      </c>
      <c r="S1379" s="76">
        <v>7</v>
      </c>
    </row>
    <row r="1380" spans="1:19" x14ac:dyDescent="0.25">
      <c r="A1380" s="76" t="s">
        <v>11</v>
      </c>
      <c r="B1380" s="76" t="s">
        <v>53</v>
      </c>
      <c r="C1380" s="76">
        <v>11510</v>
      </c>
      <c r="D1380" s="76" t="s">
        <v>114</v>
      </c>
      <c r="E1380" s="76" t="s">
        <v>15</v>
      </c>
      <c r="F1380" s="76">
        <v>38</v>
      </c>
      <c r="G1380" s="76">
        <v>36</v>
      </c>
      <c r="H1380" s="76">
        <v>2</v>
      </c>
      <c r="I1380" s="76">
        <v>1</v>
      </c>
      <c r="J1380" s="76">
        <v>0</v>
      </c>
      <c r="K1380" s="76">
        <v>2</v>
      </c>
      <c r="L1380" s="76">
        <v>1</v>
      </c>
      <c r="M1380" s="76">
        <v>1</v>
      </c>
      <c r="N1380" s="76">
        <v>0</v>
      </c>
      <c r="O1380" s="76">
        <v>2</v>
      </c>
      <c r="P1380" s="76">
        <v>1</v>
      </c>
      <c r="Q1380" s="76">
        <v>0</v>
      </c>
      <c r="R1380" s="76">
        <v>1</v>
      </c>
      <c r="S1380" s="76">
        <v>11</v>
      </c>
    </row>
    <row r="1381" spans="1:19" x14ac:dyDescent="0.25">
      <c r="A1381" s="76" t="s">
        <v>11</v>
      </c>
      <c r="B1381" s="76" t="s">
        <v>53</v>
      </c>
      <c r="C1381" s="76">
        <v>11510</v>
      </c>
      <c r="D1381" s="76" t="s">
        <v>114</v>
      </c>
      <c r="E1381" s="76" t="s">
        <v>15</v>
      </c>
      <c r="F1381" s="76">
        <v>38</v>
      </c>
      <c r="G1381" s="76">
        <v>36</v>
      </c>
      <c r="H1381" s="76">
        <v>2</v>
      </c>
      <c r="I1381" s="76">
        <v>2</v>
      </c>
      <c r="J1381" s="76">
        <v>1</v>
      </c>
      <c r="K1381" s="76">
        <v>2</v>
      </c>
      <c r="L1381" s="76">
        <v>0</v>
      </c>
      <c r="M1381" s="76">
        <v>1</v>
      </c>
      <c r="N1381" s="76">
        <v>1</v>
      </c>
      <c r="O1381" s="76">
        <v>1</v>
      </c>
      <c r="P1381" s="76">
        <v>2</v>
      </c>
      <c r="Q1381" s="76">
        <v>0</v>
      </c>
      <c r="R1381" s="76">
        <v>0</v>
      </c>
      <c r="S1381" s="76">
        <v>12</v>
      </c>
    </row>
    <row r="1382" spans="1:19" x14ac:dyDescent="0.25">
      <c r="A1382" s="76" t="s">
        <v>11</v>
      </c>
      <c r="B1382" s="76" t="s">
        <v>53</v>
      </c>
      <c r="C1382" s="76">
        <v>11510</v>
      </c>
      <c r="D1382" s="76" t="s">
        <v>114</v>
      </c>
      <c r="E1382" s="76" t="s">
        <v>15</v>
      </c>
      <c r="F1382" s="76">
        <v>38</v>
      </c>
      <c r="G1382" s="76">
        <v>36</v>
      </c>
      <c r="H1382" s="76">
        <v>2</v>
      </c>
      <c r="I1382" s="76">
        <v>2</v>
      </c>
      <c r="J1382" s="76">
        <v>1</v>
      </c>
      <c r="K1382" s="76">
        <v>2</v>
      </c>
      <c r="L1382" s="76">
        <v>1</v>
      </c>
      <c r="M1382" s="76">
        <v>1</v>
      </c>
      <c r="N1382" s="76">
        <v>1</v>
      </c>
      <c r="O1382" s="76">
        <v>2</v>
      </c>
      <c r="P1382" s="76">
        <v>2</v>
      </c>
      <c r="Q1382" s="76">
        <v>1</v>
      </c>
      <c r="R1382" s="76">
        <v>2</v>
      </c>
      <c r="S1382" s="76">
        <v>17</v>
      </c>
    </row>
    <row r="1383" spans="1:19" x14ac:dyDescent="0.25">
      <c r="A1383" s="76" t="s">
        <v>11</v>
      </c>
      <c r="B1383" s="76" t="s">
        <v>53</v>
      </c>
      <c r="C1383" s="76">
        <v>11510</v>
      </c>
      <c r="D1383" s="76" t="s">
        <v>114</v>
      </c>
      <c r="E1383" s="76" t="s">
        <v>15</v>
      </c>
      <c r="F1383" s="76">
        <v>38</v>
      </c>
      <c r="G1383" s="76">
        <v>36</v>
      </c>
      <c r="H1383" s="76">
        <v>0</v>
      </c>
      <c r="I1383" s="76">
        <v>2</v>
      </c>
      <c r="J1383" s="76">
        <v>0</v>
      </c>
      <c r="K1383" s="76">
        <v>2</v>
      </c>
      <c r="L1383" s="76">
        <v>1</v>
      </c>
      <c r="M1383" s="76">
        <v>1</v>
      </c>
      <c r="N1383" s="76">
        <v>0</v>
      </c>
      <c r="O1383" s="76">
        <v>2</v>
      </c>
      <c r="P1383" s="76">
        <v>2</v>
      </c>
      <c r="Q1383" s="76">
        <v>2</v>
      </c>
      <c r="R1383" s="76">
        <v>2</v>
      </c>
      <c r="S1383" s="76">
        <v>14</v>
      </c>
    </row>
    <row r="1384" spans="1:19" x14ac:dyDescent="0.25">
      <c r="A1384" s="76" t="s">
        <v>11</v>
      </c>
      <c r="B1384" s="76" t="s">
        <v>53</v>
      </c>
      <c r="C1384" s="76">
        <v>11510</v>
      </c>
      <c r="D1384" s="76" t="s">
        <v>114</v>
      </c>
      <c r="E1384" s="76" t="s">
        <v>15</v>
      </c>
      <c r="F1384" s="76">
        <v>38</v>
      </c>
      <c r="G1384" s="76">
        <v>36</v>
      </c>
      <c r="H1384" s="76">
        <v>0</v>
      </c>
      <c r="I1384" s="76">
        <v>2</v>
      </c>
      <c r="J1384" s="76">
        <v>0</v>
      </c>
      <c r="K1384" s="76">
        <v>2</v>
      </c>
      <c r="L1384" s="76">
        <v>0</v>
      </c>
      <c r="M1384" s="76">
        <v>1</v>
      </c>
      <c r="N1384" s="76">
        <v>1</v>
      </c>
      <c r="O1384" s="76">
        <v>2</v>
      </c>
      <c r="P1384" s="76">
        <v>2</v>
      </c>
      <c r="Q1384" s="76">
        <v>1</v>
      </c>
      <c r="R1384" s="76">
        <v>1</v>
      </c>
      <c r="S1384" s="76">
        <v>12</v>
      </c>
    </row>
    <row r="1385" spans="1:19" x14ac:dyDescent="0.25">
      <c r="A1385" s="76" t="s">
        <v>11</v>
      </c>
      <c r="B1385" s="76" t="s">
        <v>53</v>
      </c>
      <c r="C1385" s="76">
        <v>11510</v>
      </c>
      <c r="D1385" s="76" t="s">
        <v>114</v>
      </c>
      <c r="E1385" s="76" t="s">
        <v>15</v>
      </c>
      <c r="F1385" s="76">
        <v>38</v>
      </c>
      <c r="G1385" s="76">
        <v>36</v>
      </c>
      <c r="H1385" s="76">
        <v>2</v>
      </c>
      <c r="I1385" s="76">
        <v>0</v>
      </c>
      <c r="J1385" s="76">
        <v>0</v>
      </c>
      <c r="K1385" s="76">
        <v>1</v>
      </c>
      <c r="L1385" s="76">
        <v>0</v>
      </c>
      <c r="M1385" s="76">
        <v>0</v>
      </c>
      <c r="N1385" s="76">
        <v>0</v>
      </c>
      <c r="O1385" s="76">
        <v>2</v>
      </c>
      <c r="P1385" s="76">
        <v>0</v>
      </c>
      <c r="Q1385" s="76">
        <v>0</v>
      </c>
      <c r="R1385" s="76">
        <v>2</v>
      </c>
      <c r="S1385" s="76">
        <v>7</v>
      </c>
    </row>
    <row r="1386" spans="1:19" x14ac:dyDescent="0.25">
      <c r="A1386" s="76" t="s">
        <v>11</v>
      </c>
      <c r="B1386" s="76" t="s">
        <v>53</v>
      </c>
      <c r="C1386" s="76">
        <v>11510</v>
      </c>
      <c r="D1386" s="76" t="s">
        <v>114</v>
      </c>
      <c r="E1386" s="76" t="s">
        <v>15</v>
      </c>
      <c r="F1386" s="76">
        <v>38</v>
      </c>
      <c r="G1386" s="76">
        <v>36</v>
      </c>
      <c r="H1386" s="76">
        <v>2</v>
      </c>
      <c r="I1386" s="76">
        <v>2</v>
      </c>
      <c r="J1386" s="76">
        <v>1</v>
      </c>
      <c r="K1386" s="76">
        <v>2</v>
      </c>
      <c r="L1386" s="76">
        <v>1</v>
      </c>
      <c r="M1386" s="76">
        <v>1</v>
      </c>
      <c r="N1386" s="76">
        <v>0</v>
      </c>
      <c r="O1386" s="76">
        <v>0</v>
      </c>
      <c r="P1386" s="76">
        <v>0</v>
      </c>
      <c r="Q1386" s="76">
        <v>1</v>
      </c>
      <c r="R1386" s="76">
        <v>1</v>
      </c>
      <c r="S1386" s="76">
        <v>11</v>
      </c>
    </row>
    <row r="1387" spans="1:19" x14ac:dyDescent="0.25">
      <c r="A1387" s="76" t="s">
        <v>11</v>
      </c>
      <c r="B1387" s="76" t="s">
        <v>53</v>
      </c>
      <c r="C1387" s="76">
        <v>11510</v>
      </c>
      <c r="D1387" s="76" t="s">
        <v>114</v>
      </c>
      <c r="E1387" s="76" t="s">
        <v>15</v>
      </c>
      <c r="F1387" s="76">
        <v>38</v>
      </c>
      <c r="G1387" s="76">
        <v>36</v>
      </c>
      <c r="H1387" s="76">
        <v>2</v>
      </c>
      <c r="I1387" s="76">
        <v>2</v>
      </c>
      <c r="J1387" s="76">
        <v>0</v>
      </c>
      <c r="K1387" s="76">
        <v>2</v>
      </c>
      <c r="L1387" s="76">
        <v>1</v>
      </c>
      <c r="M1387" s="76">
        <v>0</v>
      </c>
      <c r="N1387" s="76">
        <v>0</v>
      </c>
      <c r="O1387" s="76">
        <v>1</v>
      </c>
      <c r="P1387" s="76">
        <v>0</v>
      </c>
      <c r="Q1387" s="76">
        <v>0</v>
      </c>
      <c r="R1387" s="76">
        <v>2</v>
      </c>
      <c r="S1387" s="76">
        <v>10</v>
      </c>
    </row>
    <row r="1388" spans="1:19" x14ac:dyDescent="0.25">
      <c r="A1388" s="76" t="s">
        <v>11</v>
      </c>
      <c r="B1388" s="76" t="s">
        <v>53</v>
      </c>
      <c r="C1388" s="76">
        <v>11510</v>
      </c>
      <c r="D1388" s="76" t="s">
        <v>114</v>
      </c>
      <c r="E1388" s="76" t="s">
        <v>15</v>
      </c>
      <c r="F1388" s="76">
        <v>38</v>
      </c>
      <c r="G1388" s="76">
        <v>36</v>
      </c>
      <c r="H1388" s="76">
        <v>2</v>
      </c>
      <c r="I1388" s="76">
        <v>1</v>
      </c>
      <c r="J1388" s="76">
        <v>0</v>
      </c>
      <c r="K1388" s="76">
        <v>2</v>
      </c>
      <c r="L1388" s="76">
        <v>1</v>
      </c>
      <c r="M1388" s="76">
        <v>1</v>
      </c>
      <c r="N1388" s="76">
        <v>0</v>
      </c>
      <c r="O1388" s="76">
        <v>2</v>
      </c>
      <c r="P1388" s="76">
        <v>2</v>
      </c>
      <c r="Q1388" s="76">
        <v>0</v>
      </c>
      <c r="R1388" s="76">
        <v>1</v>
      </c>
      <c r="S1388" s="76">
        <v>12</v>
      </c>
    </row>
    <row r="1389" spans="1:19" x14ac:dyDescent="0.25">
      <c r="A1389" s="76" t="s">
        <v>11</v>
      </c>
      <c r="B1389" s="76" t="s">
        <v>53</v>
      </c>
      <c r="C1389" s="76">
        <v>11510</v>
      </c>
      <c r="D1389" s="76" t="s">
        <v>114</v>
      </c>
      <c r="E1389" s="76" t="s">
        <v>15</v>
      </c>
      <c r="F1389" s="76">
        <v>38</v>
      </c>
      <c r="G1389" s="76">
        <v>36</v>
      </c>
      <c r="H1389" s="76">
        <v>2</v>
      </c>
      <c r="I1389" s="76">
        <v>0</v>
      </c>
      <c r="J1389" s="76">
        <v>0</v>
      </c>
      <c r="K1389" s="76">
        <v>2</v>
      </c>
      <c r="L1389" s="76">
        <v>0</v>
      </c>
      <c r="M1389" s="76">
        <v>0</v>
      </c>
      <c r="N1389" s="76">
        <v>0</v>
      </c>
      <c r="O1389" s="76">
        <v>1</v>
      </c>
      <c r="P1389" s="76">
        <v>2</v>
      </c>
      <c r="Q1389" s="76">
        <v>1</v>
      </c>
      <c r="R1389" s="76">
        <v>0</v>
      </c>
      <c r="S1389" s="76">
        <v>8</v>
      </c>
    </row>
    <row r="1390" spans="1:19" x14ac:dyDescent="0.25">
      <c r="A1390" s="76" t="s">
        <v>11</v>
      </c>
      <c r="B1390" s="76" t="s">
        <v>53</v>
      </c>
      <c r="C1390" s="76">
        <v>11510</v>
      </c>
      <c r="D1390" s="76" t="s">
        <v>114</v>
      </c>
      <c r="E1390" s="76" t="s">
        <v>15</v>
      </c>
      <c r="F1390" s="76">
        <v>38</v>
      </c>
      <c r="G1390" s="76">
        <v>36</v>
      </c>
      <c r="H1390" s="76">
        <v>2</v>
      </c>
      <c r="I1390" s="76">
        <v>1</v>
      </c>
      <c r="J1390" s="76">
        <v>0</v>
      </c>
      <c r="K1390" s="76">
        <v>2</v>
      </c>
      <c r="L1390" s="76">
        <v>0</v>
      </c>
      <c r="M1390" s="76">
        <v>1</v>
      </c>
      <c r="N1390" s="76">
        <v>0</v>
      </c>
      <c r="O1390" s="76">
        <v>2</v>
      </c>
      <c r="P1390" s="76">
        <v>0</v>
      </c>
      <c r="Q1390" s="76">
        <v>0</v>
      </c>
      <c r="R1390" s="76">
        <v>2</v>
      </c>
      <c r="S1390" s="76">
        <v>10</v>
      </c>
    </row>
    <row r="1391" spans="1:19" x14ac:dyDescent="0.25">
      <c r="A1391" s="76" t="s">
        <v>11</v>
      </c>
      <c r="B1391" s="76" t="s">
        <v>53</v>
      </c>
      <c r="C1391" s="76">
        <v>11510</v>
      </c>
      <c r="D1391" s="76" t="s">
        <v>114</v>
      </c>
      <c r="E1391" s="76" t="s">
        <v>15</v>
      </c>
      <c r="F1391" s="76">
        <v>38</v>
      </c>
      <c r="G1391" s="76">
        <v>36</v>
      </c>
      <c r="H1391" s="76">
        <v>2</v>
      </c>
      <c r="I1391" s="76">
        <v>1</v>
      </c>
      <c r="J1391" s="76">
        <v>1</v>
      </c>
      <c r="K1391" s="76">
        <v>2</v>
      </c>
      <c r="L1391" s="76">
        <v>0</v>
      </c>
      <c r="M1391" s="76">
        <v>1</v>
      </c>
      <c r="N1391" s="76">
        <v>0</v>
      </c>
      <c r="O1391" s="76">
        <v>2</v>
      </c>
      <c r="P1391" s="76">
        <v>0</v>
      </c>
      <c r="Q1391" s="76">
        <v>0</v>
      </c>
      <c r="R1391" s="76">
        <v>1</v>
      </c>
      <c r="S1391" s="76">
        <v>10</v>
      </c>
    </row>
    <row r="1392" spans="1:19" x14ac:dyDescent="0.25">
      <c r="A1392" s="76" t="s">
        <v>11</v>
      </c>
      <c r="B1392" s="76" t="s">
        <v>53</v>
      </c>
      <c r="C1392" s="76">
        <v>11510</v>
      </c>
      <c r="D1392" s="76" t="s">
        <v>114</v>
      </c>
      <c r="E1392" s="76" t="s">
        <v>15</v>
      </c>
      <c r="F1392" s="76">
        <v>38</v>
      </c>
      <c r="G1392" s="76">
        <v>36</v>
      </c>
      <c r="H1392" s="76">
        <v>2</v>
      </c>
      <c r="I1392" s="76">
        <v>0</v>
      </c>
      <c r="J1392" s="76">
        <v>1</v>
      </c>
      <c r="K1392" s="76">
        <v>2</v>
      </c>
      <c r="L1392" s="76">
        <v>0</v>
      </c>
      <c r="M1392" s="76">
        <v>1</v>
      </c>
      <c r="N1392" s="76">
        <v>0</v>
      </c>
      <c r="O1392" s="76">
        <v>2</v>
      </c>
      <c r="P1392" s="76">
        <v>2</v>
      </c>
      <c r="Q1392" s="76">
        <v>1</v>
      </c>
      <c r="R1392" s="76">
        <v>2</v>
      </c>
      <c r="S1392" s="76">
        <v>13</v>
      </c>
    </row>
    <row r="1393" spans="1:19" x14ac:dyDescent="0.25">
      <c r="A1393" s="76" t="s">
        <v>11</v>
      </c>
      <c r="B1393" s="76" t="s">
        <v>53</v>
      </c>
      <c r="C1393" s="76">
        <v>11510</v>
      </c>
      <c r="D1393" s="76" t="s">
        <v>114</v>
      </c>
      <c r="E1393" s="76" t="s">
        <v>15</v>
      </c>
      <c r="F1393" s="76">
        <v>38</v>
      </c>
      <c r="G1393" s="76">
        <v>36</v>
      </c>
      <c r="H1393" s="76">
        <v>2</v>
      </c>
      <c r="I1393" s="76">
        <v>0</v>
      </c>
      <c r="J1393" s="76">
        <v>1</v>
      </c>
      <c r="K1393" s="76">
        <v>2</v>
      </c>
      <c r="L1393" s="76">
        <v>1</v>
      </c>
      <c r="M1393" s="76">
        <v>0</v>
      </c>
      <c r="N1393" s="76">
        <v>0</v>
      </c>
      <c r="O1393" s="76">
        <v>2</v>
      </c>
      <c r="P1393" s="76">
        <v>1</v>
      </c>
      <c r="Q1393" s="76">
        <v>1</v>
      </c>
      <c r="R1393" s="76">
        <v>1</v>
      </c>
      <c r="S1393" s="76">
        <v>11</v>
      </c>
    </row>
    <row r="1394" spans="1:19" x14ac:dyDescent="0.25">
      <c r="A1394" s="76" t="s">
        <v>11</v>
      </c>
      <c r="B1394" s="76" t="s">
        <v>53</v>
      </c>
      <c r="C1394" s="76">
        <v>11510</v>
      </c>
      <c r="D1394" s="76" t="s">
        <v>114</v>
      </c>
      <c r="E1394" s="76" t="s">
        <v>15</v>
      </c>
      <c r="F1394" s="76">
        <v>38</v>
      </c>
      <c r="G1394" s="76">
        <v>36</v>
      </c>
      <c r="H1394" s="76">
        <v>2</v>
      </c>
      <c r="I1394" s="76">
        <v>2</v>
      </c>
      <c r="J1394" s="76">
        <v>1</v>
      </c>
      <c r="K1394" s="76">
        <v>2</v>
      </c>
      <c r="L1394" s="76">
        <v>2</v>
      </c>
      <c r="M1394" s="76">
        <v>1</v>
      </c>
      <c r="N1394" s="76">
        <v>1</v>
      </c>
      <c r="O1394" s="76">
        <v>2</v>
      </c>
      <c r="P1394" s="76">
        <v>1</v>
      </c>
      <c r="Q1394" s="76">
        <v>2</v>
      </c>
      <c r="R1394" s="76">
        <v>2</v>
      </c>
      <c r="S1394" s="76">
        <v>18</v>
      </c>
    </row>
    <row r="1395" spans="1:19" x14ac:dyDescent="0.25">
      <c r="A1395" s="76" t="s">
        <v>11</v>
      </c>
      <c r="B1395" s="76" t="s">
        <v>53</v>
      </c>
      <c r="C1395" s="76">
        <v>11510</v>
      </c>
      <c r="D1395" s="76" t="s">
        <v>114</v>
      </c>
      <c r="E1395" s="76" t="s">
        <v>15</v>
      </c>
      <c r="F1395" s="76">
        <v>38</v>
      </c>
      <c r="G1395" s="76">
        <v>36</v>
      </c>
      <c r="H1395" s="76">
        <v>2</v>
      </c>
      <c r="I1395" s="76">
        <v>2</v>
      </c>
      <c r="J1395" s="76">
        <v>1</v>
      </c>
      <c r="K1395" s="76">
        <v>2</v>
      </c>
      <c r="L1395" s="76">
        <v>2</v>
      </c>
      <c r="M1395" s="76">
        <v>1</v>
      </c>
      <c r="N1395" s="76">
        <v>0</v>
      </c>
      <c r="O1395" s="76">
        <v>2</v>
      </c>
      <c r="P1395" s="76">
        <v>0</v>
      </c>
      <c r="Q1395" s="76">
        <v>0</v>
      </c>
      <c r="R1395" s="76">
        <v>1</v>
      </c>
      <c r="S1395" s="76">
        <v>13</v>
      </c>
    </row>
    <row r="1396" spans="1:19" x14ac:dyDescent="0.25">
      <c r="A1396" s="76" t="s">
        <v>11</v>
      </c>
      <c r="B1396" s="76" t="s">
        <v>53</v>
      </c>
      <c r="C1396" s="76">
        <v>11510</v>
      </c>
      <c r="D1396" s="76" t="s">
        <v>114</v>
      </c>
      <c r="E1396" s="76" t="s">
        <v>16</v>
      </c>
      <c r="F1396" s="76">
        <v>38</v>
      </c>
      <c r="G1396" s="76">
        <v>36</v>
      </c>
      <c r="H1396" s="76">
        <v>0</v>
      </c>
      <c r="I1396" s="76">
        <v>0</v>
      </c>
      <c r="J1396" s="76">
        <v>1</v>
      </c>
      <c r="K1396" s="76">
        <v>2</v>
      </c>
      <c r="L1396" s="76">
        <v>1</v>
      </c>
      <c r="M1396" s="76">
        <v>1</v>
      </c>
      <c r="N1396" s="76">
        <v>1</v>
      </c>
      <c r="O1396" s="76">
        <v>1</v>
      </c>
      <c r="P1396" s="76">
        <v>1</v>
      </c>
      <c r="Q1396" s="76">
        <v>0</v>
      </c>
      <c r="R1396" s="76">
        <v>1</v>
      </c>
      <c r="S1396" s="76">
        <v>9</v>
      </c>
    </row>
    <row r="1397" spans="1:19" x14ac:dyDescent="0.25">
      <c r="A1397" s="76" t="s">
        <v>11</v>
      </c>
      <c r="B1397" s="76" t="s">
        <v>53</v>
      </c>
      <c r="C1397" s="76">
        <v>11510</v>
      </c>
      <c r="D1397" s="76" t="s">
        <v>114</v>
      </c>
      <c r="E1397" s="76" t="s">
        <v>16</v>
      </c>
      <c r="F1397" s="76">
        <v>38</v>
      </c>
      <c r="G1397" s="76">
        <v>36</v>
      </c>
      <c r="H1397" s="76">
        <v>0</v>
      </c>
      <c r="I1397" s="76">
        <v>0</v>
      </c>
      <c r="J1397" s="76">
        <v>0</v>
      </c>
      <c r="K1397" s="76">
        <v>2</v>
      </c>
      <c r="L1397" s="76">
        <v>2</v>
      </c>
      <c r="M1397" s="76">
        <v>0</v>
      </c>
      <c r="N1397" s="76">
        <v>0</v>
      </c>
      <c r="O1397" s="76">
        <v>1</v>
      </c>
      <c r="P1397" s="76">
        <v>2</v>
      </c>
      <c r="Q1397" s="76">
        <v>0</v>
      </c>
      <c r="R1397" s="76">
        <v>1</v>
      </c>
      <c r="S1397" s="76">
        <v>8</v>
      </c>
    </row>
    <row r="1398" spans="1:19" x14ac:dyDescent="0.25">
      <c r="A1398" s="76" t="s">
        <v>11</v>
      </c>
      <c r="B1398" s="76" t="s">
        <v>53</v>
      </c>
      <c r="C1398" s="76">
        <v>11510</v>
      </c>
      <c r="D1398" s="76" t="s">
        <v>114</v>
      </c>
      <c r="E1398" s="76" t="s">
        <v>16</v>
      </c>
      <c r="F1398" s="76">
        <v>38</v>
      </c>
      <c r="G1398" s="76">
        <v>36</v>
      </c>
      <c r="H1398" s="76">
        <v>2</v>
      </c>
      <c r="I1398" s="76">
        <v>1</v>
      </c>
      <c r="J1398" s="76">
        <v>1</v>
      </c>
      <c r="K1398" s="76">
        <v>1</v>
      </c>
      <c r="L1398" s="76">
        <v>2</v>
      </c>
      <c r="M1398" s="76">
        <v>1</v>
      </c>
      <c r="N1398" s="76">
        <v>0</v>
      </c>
      <c r="O1398" s="76">
        <v>2</v>
      </c>
      <c r="P1398" s="76">
        <v>1</v>
      </c>
      <c r="Q1398" s="76">
        <v>1</v>
      </c>
      <c r="R1398" s="76">
        <v>1</v>
      </c>
      <c r="S1398" s="76">
        <v>13</v>
      </c>
    </row>
    <row r="1399" spans="1:19" x14ac:dyDescent="0.25">
      <c r="A1399" s="76" t="s">
        <v>11</v>
      </c>
      <c r="B1399" s="76" t="s">
        <v>53</v>
      </c>
      <c r="C1399" s="76">
        <v>11510</v>
      </c>
      <c r="D1399" s="76" t="s">
        <v>114</v>
      </c>
      <c r="E1399" s="76" t="s">
        <v>16</v>
      </c>
      <c r="F1399" s="76">
        <v>38</v>
      </c>
      <c r="G1399" s="76">
        <v>36</v>
      </c>
      <c r="H1399" s="76">
        <v>0</v>
      </c>
      <c r="I1399" s="76">
        <v>2</v>
      </c>
      <c r="J1399" s="76">
        <v>0</v>
      </c>
      <c r="K1399" s="76">
        <v>2</v>
      </c>
      <c r="L1399" s="76">
        <v>1</v>
      </c>
      <c r="M1399" s="76">
        <v>1</v>
      </c>
      <c r="N1399" s="76">
        <v>0</v>
      </c>
      <c r="O1399" s="76">
        <v>2</v>
      </c>
      <c r="P1399" s="76">
        <v>2</v>
      </c>
      <c r="Q1399" s="76">
        <v>1</v>
      </c>
      <c r="R1399" s="76">
        <v>1</v>
      </c>
      <c r="S1399" s="76">
        <v>12</v>
      </c>
    </row>
    <row r="1400" spans="1:19" x14ac:dyDescent="0.25">
      <c r="A1400" s="76" t="s">
        <v>11</v>
      </c>
      <c r="B1400" s="76" t="s">
        <v>53</v>
      </c>
      <c r="C1400" s="76">
        <v>11510</v>
      </c>
      <c r="D1400" s="76" t="s">
        <v>114</v>
      </c>
      <c r="E1400" s="76" t="s">
        <v>16</v>
      </c>
      <c r="F1400" s="76">
        <v>38</v>
      </c>
      <c r="G1400" s="76">
        <v>36</v>
      </c>
      <c r="H1400" s="76">
        <v>2</v>
      </c>
      <c r="I1400" s="76">
        <v>1</v>
      </c>
      <c r="J1400" s="76">
        <v>0</v>
      </c>
      <c r="K1400" s="76">
        <v>2</v>
      </c>
      <c r="L1400" s="76">
        <v>0</v>
      </c>
      <c r="M1400" s="76">
        <v>1</v>
      </c>
      <c r="N1400" s="76">
        <v>0</v>
      </c>
      <c r="O1400" s="76">
        <v>2</v>
      </c>
      <c r="P1400" s="76">
        <v>2</v>
      </c>
      <c r="Q1400" s="76">
        <v>1</v>
      </c>
      <c r="R1400" s="76">
        <v>2</v>
      </c>
      <c r="S1400" s="76">
        <v>13</v>
      </c>
    </row>
    <row r="1401" spans="1:19" x14ac:dyDescent="0.25">
      <c r="A1401" s="76" t="s">
        <v>11</v>
      </c>
      <c r="B1401" s="76" t="s">
        <v>53</v>
      </c>
      <c r="C1401" s="76">
        <v>11510</v>
      </c>
      <c r="D1401" s="76" t="s">
        <v>114</v>
      </c>
      <c r="E1401" s="76" t="s">
        <v>16</v>
      </c>
      <c r="F1401" s="76">
        <v>38</v>
      </c>
      <c r="G1401" s="76">
        <v>36</v>
      </c>
      <c r="H1401" s="76">
        <v>2</v>
      </c>
      <c r="I1401" s="76">
        <v>1</v>
      </c>
      <c r="J1401" s="76">
        <v>0</v>
      </c>
      <c r="K1401" s="76">
        <v>2</v>
      </c>
      <c r="L1401" s="76">
        <v>1</v>
      </c>
      <c r="M1401" s="76">
        <v>0</v>
      </c>
      <c r="N1401" s="76">
        <v>0</v>
      </c>
      <c r="O1401" s="76">
        <v>2</v>
      </c>
      <c r="P1401" s="76">
        <v>2</v>
      </c>
      <c r="Q1401" s="76">
        <v>1</v>
      </c>
      <c r="R1401" s="76">
        <v>2</v>
      </c>
      <c r="S1401" s="76">
        <v>13</v>
      </c>
    </row>
    <row r="1402" spans="1:19" x14ac:dyDescent="0.25">
      <c r="A1402" s="76" t="s">
        <v>11</v>
      </c>
      <c r="B1402" s="76" t="s">
        <v>53</v>
      </c>
      <c r="C1402" s="76">
        <v>11510</v>
      </c>
      <c r="D1402" s="76" t="s">
        <v>114</v>
      </c>
      <c r="E1402" s="76" t="s">
        <v>16</v>
      </c>
      <c r="F1402" s="76">
        <v>38</v>
      </c>
      <c r="G1402" s="76">
        <v>36</v>
      </c>
      <c r="H1402" s="76">
        <v>1</v>
      </c>
      <c r="I1402" s="76">
        <v>1</v>
      </c>
      <c r="J1402" s="76">
        <v>0</v>
      </c>
      <c r="K1402" s="76">
        <v>2</v>
      </c>
      <c r="L1402" s="76">
        <v>0</v>
      </c>
      <c r="M1402" s="76">
        <v>1</v>
      </c>
      <c r="N1402" s="76">
        <v>0</v>
      </c>
      <c r="O1402" s="76">
        <v>2</v>
      </c>
      <c r="P1402" s="76">
        <v>2</v>
      </c>
      <c r="Q1402" s="76">
        <v>2</v>
      </c>
      <c r="R1402" s="76">
        <v>1</v>
      </c>
      <c r="S1402" s="76">
        <v>12</v>
      </c>
    </row>
    <row r="1403" spans="1:19" x14ac:dyDescent="0.25">
      <c r="A1403" s="76" t="s">
        <v>11</v>
      </c>
      <c r="B1403" s="76" t="s">
        <v>53</v>
      </c>
      <c r="C1403" s="76">
        <v>11510</v>
      </c>
      <c r="D1403" s="76" t="s">
        <v>114</v>
      </c>
      <c r="E1403" s="76" t="s">
        <v>16</v>
      </c>
      <c r="F1403" s="76">
        <v>38</v>
      </c>
      <c r="G1403" s="76">
        <v>36</v>
      </c>
      <c r="H1403" s="76">
        <v>0</v>
      </c>
      <c r="I1403" s="76">
        <v>2</v>
      </c>
      <c r="J1403" s="76">
        <v>0</v>
      </c>
      <c r="K1403" s="76">
        <v>2</v>
      </c>
      <c r="L1403" s="76">
        <v>2</v>
      </c>
      <c r="M1403" s="76">
        <v>0</v>
      </c>
      <c r="N1403" s="76">
        <v>0</v>
      </c>
      <c r="O1403" s="76">
        <v>1</v>
      </c>
      <c r="P1403" s="76">
        <v>1</v>
      </c>
      <c r="Q1403" s="76">
        <v>0</v>
      </c>
      <c r="R1403" s="76">
        <v>1</v>
      </c>
      <c r="S1403" s="76">
        <v>9</v>
      </c>
    </row>
    <row r="1404" spans="1:19" x14ac:dyDescent="0.25">
      <c r="A1404" s="76" t="s">
        <v>11</v>
      </c>
      <c r="B1404" s="76" t="s">
        <v>53</v>
      </c>
      <c r="C1404" s="76">
        <v>11510</v>
      </c>
      <c r="D1404" s="76" t="s">
        <v>114</v>
      </c>
      <c r="E1404" s="76" t="s">
        <v>16</v>
      </c>
      <c r="F1404" s="76">
        <v>38</v>
      </c>
      <c r="G1404" s="76">
        <v>36</v>
      </c>
      <c r="H1404" s="76">
        <v>0</v>
      </c>
      <c r="I1404" s="76">
        <v>0</v>
      </c>
      <c r="J1404" s="76">
        <v>0</v>
      </c>
      <c r="K1404" s="76">
        <v>2</v>
      </c>
      <c r="L1404" s="76">
        <v>0</v>
      </c>
      <c r="M1404" s="76">
        <v>0</v>
      </c>
      <c r="N1404" s="76">
        <v>0</v>
      </c>
      <c r="O1404" s="76">
        <v>2</v>
      </c>
      <c r="P1404" s="76">
        <v>1</v>
      </c>
      <c r="Q1404" s="76">
        <v>1</v>
      </c>
      <c r="R1404" s="76">
        <v>1</v>
      </c>
      <c r="S1404" s="76">
        <v>7</v>
      </c>
    </row>
    <row r="1405" spans="1:19" x14ac:dyDescent="0.25">
      <c r="A1405" s="76" t="s">
        <v>11</v>
      </c>
      <c r="B1405" s="76" t="s">
        <v>53</v>
      </c>
      <c r="C1405" s="76">
        <v>11510</v>
      </c>
      <c r="D1405" s="76" t="s">
        <v>114</v>
      </c>
      <c r="E1405" s="76" t="s">
        <v>16</v>
      </c>
      <c r="F1405" s="76">
        <v>38</v>
      </c>
      <c r="G1405" s="76">
        <v>36</v>
      </c>
      <c r="H1405" s="76">
        <v>0</v>
      </c>
      <c r="I1405" s="76">
        <v>1</v>
      </c>
      <c r="J1405" s="76">
        <v>0</v>
      </c>
      <c r="K1405" s="76">
        <v>2</v>
      </c>
      <c r="L1405" s="76">
        <v>0</v>
      </c>
      <c r="M1405" s="76">
        <v>0</v>
      </c>
      <c r="N1405" s="76">
        <v>0</v>
      </c>
      <c r="O1405" s="76">
        <v>2</v>
      </c>
      <c r="P1405" s="76">
        <v>0</v>
      </c>
      <c r="Q1405" s="76">
        <v>2</v>
      </c>
      <c r="R1405" s="76">
        <v>0</v>
      </c>
      <c r="S1405" s="76">
        <v>7</v>
      </c>
    </row>
    <row r="1406" spans="1:19" x14ac:dyDescent="0.25">
      <c r="A1406" s="76" t="s">
        <v>11</v>
      </c>
      <c r="B1406" s="76" t="s">
        <v>53</v>
      </c>
      <c r="C1406" s="76">
        <v>11510</v>
      </c>
      <c r="D1406" s="76" t="s">
        <v>114</v>
      </c>
      <c r="E1406" s="76" t="s">
        <v>16</v>
      </c>
      <c r="F1406" s="76">
        <v>38</v>
      </c>
      <c r="G1406" s="76">
        <v>36</v>
      </c>
      <c r="H1406" s="76">
        <v>0</v>
      </c>
      <c r="I1406" s="76">
        <v>1</v>
      </c>
      <c r="J1406" s="76">
        <v>0</v>
      </c>
      <c r="K1406" s="76">
        <v>2</v>
      </c>
      <c r="L1406" s="76">
        <v>0</v>
      </c>
      <c r="M1406" s="76">
        <v>1</v>
      </c>
      <c r="N1406" s="76">
        <v>0</v>
      </c>
      <c r="O1406" s="76">
        <v>2</v>
      </c>
      <c r="P1406" s="76">
        <v>1</v>
      </c>
      <c r="Q1406" s="76">
        <v>0</v>
      </c>
      <c r="R1406" s="76">
        <v>1</v>
      </c>
      <c r="S1406" s="76">
        <v>8</v>
      </c>
    </row>
    <row r="1407" spans="1:19" x14ac:dyDescent="0.25">
      <c r="A1407" s="76" t="s">
        <v>11</v>
      </c>
      <c r="B1407" s="76" t="s">
        <v>53</v>
      </c>
      <c r="C1407" s="76">
        <v>11510</v>
      </c>
      <c r="D1407" s="76" t="s">
        <v>114</v>
      </c>
      <c r="E1407" s="76" t="s">
        <v>16</v>
      </c>
      <c r="F1407" s="76">
        <v>38</v>
      </c>
      <c r="G1407" s="76">
        <v>36</v>
      </c>
      <c r="H1407" s="76">
        <v>0</v>
      </c>
      <c r="I1407" s="76">
        <v>1</v>
      </c>
      <c r="J1407" s="76">
        <v>1</v>
      </c>
      <c r="K1407" s="76">
        <v>2</v>
      </c>
      <c r="L1407" s="76">
        <v>2</v>
      </c>
      <c r="M1407" s="76">
        <v>0</v>
      </c>
      <c r="N1407" s="76">
        <v>0</v>
      </c>
      <c r="O1407" s="76">
        <v>2</v>
      </c>
      <c r="P1407" s="76">
        <v>1</v>
      </c>
      <c r="Q1407" s="76">
        <v>2</v>
      </c>
      <c r="R1407" s="76">
        <v>1</v>
      </c>
      <c r="S1407" s="76">
        <v>12</v>
      </c>
    </row>
    <row r="1408" spans="1:19" x14ac:dyDescent="0.25">
      <c r="A1408" s="76" t="s">
        <v>11</v>
      </c>
      <c r="B1408" s="76" t="s">
        <v>53</v>
      </c>
      <c r="C1408" s="76">
        <v>11510</v>
      </c>
      <c r="D1408" s="76" t="s">
        <v>114</v>
      </c>
      <c r="E1408" s="76" t="s">
        <v>16</v>
      </c>
      <c r="F1408" s="76">
        <v>38</v>
      </c>
      <c r="G1408" s="76">
        <v>36</v>
      </c>
      <c r="H1408" s="76">
        <v>2</v>
      </c>
      <c r="I1408" s="76">
        <v>2</v>
      </c>
      <c r="J1408" s="76">
        <v>0</v>
      </c>
      <c r="K1408" s="76">
        <v>2</v>
      </c>
      <c r="L1408" s="76">
        <v>0</v>
      </c>
      <c r="M1408" s="76">
        <v>0</v>
      </c>
      <c r="N1408" s="76">
        <v>0</v>
      </c>
      <c r="O1408" s="76">
        <v>2</v>
      </c>
      <c r="P1408" s="76">
        <v>2</v>
      </c>
      <c r="Q1408" s="76">
        <v>2</v>
      </c>
      <c r="R1408" s="76">
        <v>1</v>
      </c>
      <c r="S1408" s="76">
        <v>13</v>
      </c>
    </row>
    <row r="1409" spans="1:19" x14ac:dyDescent="0.25">
      <c r="A1409" s="76" t="s">
        <v>11</v>
      </c>
      <c r="B1409" s="76" t="s">
        <v>53</v>
      </c>
      <c r="C1409" s="76">
        <v>11510</v>
      </c>
      <c r="D1409" s="76" t="s">
        <v>114</v>
      </c>
      <c r="E1409" s="76" t="s">
        <v>16</v>
      </c>
      <c r="F1409" s="76">
        <v>38</v>
      </c>
      <c r="G1409" s="76">
        <v>36</v>
      </c>
      <c r="H1409" s="76">
        <v>0</v>
      </c>
      <c r="I1409" s="76">
        <v>0</v>
      </c>
      <c r="J1409" s="76">
        <v>0</v>
      </c>
      <c r="K1409" s="76">
        <v>2</v>
      </c>
      <c r="L1409" s="76">
        <v>0</v>
      </c>
      <c r="M1409" s="76">
        <v>1</v>
      </c>
      <c r="N1409" s="76">
        <v>0</v>
      </c>
      <c r="O1409" s="76">
        <v>2</v>
      </c>
      <c r="P1409" s="76">
        <v>1</v>
      </c>
      <c r="Q1409" s="76">
        <v>0</v>
      </c>
      <c r="R1409" s="76">
        <v>1</v>
      </c>
      <c r="S1409" s="76">
        <v>7</v>
      </c>
    </row>
    <row r="1410" spans="1:19" x14ac:dyDescent="0.25">
      <c r="A1410" s="76" t="s">
        <v>11</v>
      </c>
      <c r="B1410" s="76" t="s">
        <v>53</v>
      </c>
      <c r="C1410" s="76">
        <v>11510</v>
      </c>
      <c r="D1410" s="76" t="s">
        <v>114</v>
      </c>
      <c r="E1410" s="76" t="s">
        <v>16</v>
      </c>
      <c r="F1410" s="76">
        <v>38</v>
      </c>
      <c r="G1410" s="76">
        <v>36</v>
      </c>
      <c r="H1410" s="76">
        <v>2</v>
      </c>
      <c r="I1410" s="76">
        <v>1</v>
      </c>
      <c r="J1410" s="76">
        <v>1</v>
      </c>
      <c r="K1410" s="76">
        <v>2</v>
      </c>
      <c r="L1410" s="76">
        <v>1</v>
      </c>
      <c r="M1410" s="76">
        <v>1</v>
      </c>
      <c r="N1410" s="76">
        <v>1</v>
      </c>
      <c r="O1410" s="76">
        <v>2</v>
      </c>
      <c r="P1410" s="76">
        <v>2</v>
      </c>
      <c r="Q1410" s="76">
        <v>2</v>
      </c>
      <c r="R1410" s="76">
        <v>1</v>
      </c>
      <c r="S1410" s="76">
        <v>16</v>
      </c>
    </row>
    <row r="1411" spans="1:19" x14ac:dyDescent="0.25">
      <c r="A1411" s="76" t="s">
        <v>11</v>
      </c>
      <c r="B1411" s="76" t="s">
        <v>53</v>
      </c>
      <c r="C1411" s="76">
        <v>11510</v>
      </c>
      <c r="D1411" s="76" t="s">
        <v>114</v>
      </c>
      <c r="E1411" s="76" t="s">
        <v>16</v>
      </c>
      <c r="F1411" s="76">
        <v>38</v>
      </c>
      <c r="G1411" s="76">
        <v>36</v>
      </c>
      <c r="H1411" s="76">
        <v>0</v>
      </c>
      <c r="I1411" s="76">
        <v>0</v>
      </c>
      <c r="J1411" s="76">
        <v>0</v>
      </c>
      <c r="K1411" s="76">
        <v>2</v>
      </c>
      <c r="L1411" s="76">
        <v>0</v>
      </c>
      <c r="M1411" s="76">
        <v>1</v>
      </c>
      <c r="N1411" s="76">
        <v>0</v>
      </c>
      <c r="O1411" s="76">
        <v>2</v>
      </c>
      <c r="P1411" s="76">
        <v>1</v>
      </c>
      <c r="Q1411" s="76">
        <v>1</v>
      </c>
      <c r="R1411" s="76">
        <v>1</v>
      </c>
      <c r="S1411" s="76">
        <v>8</v>
      </c>
    </row>
    <row r="1412" spans="1:19" x14ac:dyDescent="0.25">
      <c r="A1412" s="76" t="s">
        <v>11</v>
      </c>
      <c r="B1412" s="76" t="s">
        <v>53</v>
      </c>
      <c r="C1412" s="76">
        <v>11510</v>
      </c>
      <c r="D1412" s="76" t="s">
        <v>114</v>
      </c>
      <c r="E1412" s="76" t="s">
        <v>16</v>
      </c>
      <c r="F1412" s="76">
        <v>38</v>
      </c>
      <c r="G1412" s="76">
        <v>36</v>
      </c>
      <c r="H1412" s="76">
        <v>0</v>
      </c>
      <c r="I1412" s="76">
        <v>1</v>
      </c>
      <c r="J1412" s="76">
        <v>0</v>
      </c>
      <c r="K1412" s="76">
        <v>2</v>
      </c>
      <c r="L1412" s="76">
        <v>1</v>
      </c>
      <c r="M1412" s="76">
        <v>1</v>
      </c>
      <c r="N1412" s="76">
        <v>0</v>
      </c>
      <c r="O1412" s="76">
        <v>2</v>
      </c>
      <c r="P1412" s="76">
        <v>2</v>
      </c>
      <c r="Q1412" s="76">
        <v>2</v>
      </c>
      <c r="R1412" s="76">
        <v>1</v>
      </c>
      <c r="S1412" s="76">
        <v>12</v>
      </c>
    </row>
    <row r="1413" spans="1:19" x14ac:dyDescent="0.25">
      <c r="A1413" s="76" t="s">
        <v>11</v>
      </c>
      <c r="B1413" s="76" t="s">
        <v>53</v>
      </c>
      <c r="C1413" s="76">
        <v>11510</v>
      </c>
      <c r="D1413" s="76" t="s">
        <v>114</v>
      </c>
      <c r="E1413" s="76" t="s">
        <v>16</v>
      </c>
      <c r="F1413" s="76">
        <v>38</v>
      </c>
      <c r="G1413" s="76">
        <v>36</v>
      </c>
      <c r="H1413" s="76">
        <v>0</v>
      </c>
      <c r="I1413" s="76">
        <v>2</v>
      </c>
      <c r="J1413" s="76">
        <v>0</v>
      </c>
      <c r="K1413" s="76">
        <v>2</v>
      </c>
      <c r="L1413" s="76">
        <v>0</v>
      </c>
      <c r="M1413" s="76">
        <v>0</v>
      </c>
      <c r="N1413" s="76">
        <v>1</v>
      </c>
      <c r="O1413" s="76">
        <v>2</v>
      </c>
      <c r="P1413" s="76">
        <v>2</v>
      </c>
      <c r="Q1413" s="76">
        <v>1</v>
      </c>
      <c r="R1413" s="76">
        <v>2</v>
      </c>
      <c r="S1413" s="76">
        <v>12</v>
      </c>
    </row>
    <row r="1414" spans="1:19" x14ac:dyDescent="0.25">
      <c r="A1414" s="76" t="s">
        <v>11</v>
      </c>
      <c r="B1414" s="76" t="s">
        <v>53</v>
      </c>
      <c r="C1414" s="76">
        <v>11510</v>
      </c>
      <c r="D1414" s="76" t="s">
        <v>114</v>
      </c>
      <c r="E1414" s="76" t="s">
        <v>16</v>
      </c>
      <c r="F1414" s="76">
        <v>38</v>
      </c>
      <c r="G1414" s="76">
        <v>36</v>
      </c>
      <c r="H1414" s="76">
        <v>2</v>
      </c>
      <c r="I1414" s="76">
        <v>2</v>
      </c>
      <c r="J1414" s="76">
        <v>0</v>
      </c>
      <c r="K1414" s="76">
        <v>1</v>
      </c>
      <c r="L1414" s="76">
        <v>2</v>
      </c>
      <c r="M1414" s="76">
        <v>0</v>
      </c>
      <c r="N1414" s="76">
        <v>0</v>
      </c>
      <c r="O1414" s="76">
        <v>2</v>
      </c>
      <c r="P1414" s="76">
        <v>2</v>
      </c>
      <c r="Q1414" s="76">
        <v>2</v>
      </c>
      <c r="R1414" s="76">
        <v>1</v>
      </c>
      <c r="S1414" s="76">
        <v>14</v>
      </c>
    </row>
    <row r="1415" spans="1:19" x14ac:dyDescent="0.25">
      <c r="A1415" s="76" t="s">
        <v>11</v>
      </c>
      <c r="B1415" s="76" t="s">
        <v>53</v>
      </c>
      <c r="C1415" s="76">
        <v>11510</v>
      </c>
      <c r="D1415" s="76" t="s">
        <v>114</v>
      </c>
      <c r="E1415" s="76" t="s">
        <v>16</v>
      </c>
      <c r="F1415" s="76">
        <v>38</v>
      </c>
      <c r="G1415" s="76">
        <v>36</v>
      </c>
      <c r="H1415" s="76">
        <v>2</v>
      </c>
      <c r="I1415" s="76">
        <v>1</v>
      </c>
      <c r="J1415" s="76">
        <v>1</v>
      </c>
      <c r="K1415" s="76">
        <v>2</v>
      </c>
      <c r="L1415" s="76">
        <v>1</v>
      </c>
      <c r="M1415" s="76">
        <v>1</v>
      </c>
      <c r="N1415" s="76">
        <v>1</v>
      </c>
      <c r="O1415" s="76">
        <v>2</v>
      </c>
      <c r="P1415" s="76">
        <v>2</v>
      </c>
      <c r="Q1415" s="76">
        <v>1</v>
      </c>
      <c r="R1415" s="76">
        <v>2</v>
      </c>
      <c r="S1415" s="76">
        <v>16</v>
      </c>
    </row>
    <row r="1416" spans="1:19" x14ac:dyDescent="0.25">
      <c r="A1416" s="76" t="s">
        <v>11</v>
      </c>
      <c r="B1416" s="76" t="s">
        <v>54</v>
      </c>
      <c r="C1416" s="76">
        <v>11519</v>
      </c>
      <c r="D1416" s="76" t="s">
        <v>113</v>
      </c>
      <c r="E1416" s="76" t="s">
        <v>15</v>
      </c>
      <c r="F1416" s="76">
        <v>57</v>
      </c>
      <c r="G1416" s="76">
        <v>52</v>
      </c>
      <c r="H1416" s="76">
        <v>1</v>
      </c>
      <c r="I1416" s="76">
        <v>2</v>
      </c>
      <c r="J1416" s="76">
        <v>0</v>
      </c>
      <c r="K1416" s="76">
        <v>2</v>
      </c>
      <c r="L1416" s="76">
        <v>1</v>
      </c>
      <c r="M1416" s="76">
        <v>1</v>
      </c>
      <c r="N1416" s="76">
        <v>0</v>
      </c>
      <c r="O1416" s="76">
        <v>2</v>
      </c>
      <c r="P1416" s="76">
        <v>2</v>
      </c>
      <c r="Q1416" s="76">
        <v>1</v>
      </c>
      <c r="R1416" s="76">
        <v>2</v>
      </c>
      <c r="S1416" s="76">
        <v>14</v>
      </c>
    </row>
    <row r="1417" spans="1:19" x14ac:dyDescent="0.25">
      <c r="A1417" s="76" t="s">
        <v>11</v>
      </c>
      <c r="B1417" s="76" t="s">
        <v>54</v>
      </c>
      <c r="C1417" s="76">
        <v>11519</v>
      </c>
      <c r="D1417" s="76" t="s">
        <v>113</v>
      </c>
      <c r="E1417" s="76" t="s">
        <v>15</v>
      </c>
      <c r="F1417" s="76">
        <v>57</v>
      </c>
      <c r="G1417" s="76">
        <v>52</v>
      </c>
      <c r="H1417" s="76">
        <v>0</v>
      </c>
      <c r="I1417" s="76">
        <v>0</v>
      </c>
      <c r="J1417" s="76">
        <v>0</v>
      </c>
      <c r="K1417" s="76">
        <v>1</v>
      </c>
      <c r="L1417" s="76">
        <v>1</v>
      </c>
      <c r="M1417" s="76">
        <v>0</v>
      </c>
      <c r="N1417" s="76">
        <v>0</v>
      </c>
      <c r="O1417" s="76">
        <v>1</v>
      </c>
      <c r="P1417" s="76">
        <v>0</v>
      </c>
      <c r="Q1417" s="76">
        <v>0</v>
      </c>
      <c r="R1417" s="76">
        <v>1</v>
      </c>
      <c r="S1417" s="76">
        <v>4</v>
      </c>
    </row>
    <row r="1418" spans="1:19" x14ac:dyDescent="0.25">
      <c r="A1418" s="76" t="s">
        <v>11</v>
      </c>
      <c r="B1418" s="76" t="s">
        <v>54</v>
      </c>
      <c r="C1418" s="76">
        <v>11519</v>
      </c>
      <c r="D1418" s="76" t="s">
        <v>113</v>
      </c>
      <c r="E1418" s="76" t="s">
        <v>15</v>
      </c>
      <c r="F1418" s="76">
        <v>57</v>
      </c>
      <c r="G1418" s="76">
        <v>52</v>
      </c>
      <c r="H1418" s="76">
        <v>2</v>
      </c>
      <c r="I1418" s="76">
        <v>1</v>
      </c>
      <c r="J1418" s="76">
        <v>1</v>
      </c>
      <c r="K1418" s="76">
        <v>2</v>
      </c>
      <c r="L1418" s="76">
        <v>1</v>
      </c>
      <c r="M1418" s="76">
        <v>1</v>
      </c>
      <c r="N1418" s="76">
        <v>0</v>
      </c>
      <c r="O1418" s="76">
        <v>2</v>
      </c>
      <c r="P1418" s="76">
        <v>2</v>
      </c>
      <c r="Q1418" s="76">
        <v>2</v>
      </c>
      <c r="R1418" s="76">
        <v>1</v>
      </c>
      <c r="S1418" s="76">
        <v>15</v>
      </c>
    </row>
    <row r="1419" spans="1:19" x14ac:dyDescent="0.25">
      <c r="A1419" s="76" t="s">
        <v>11</v>
      </c>
      <c r="B1419" s="76" t="s">
        <v>54</v>
      </c>
      <c r="C1419" s="76">
        <v>11519</v>
      </c>
      <c r="D1419" s="76" t="s">
        <v>113</v>
      </c>
      <c r="E1419" s="76" t="s">
        <v>15</v>
      </c>
      <c r="F1419" s="76">
        <v>57</v>
      </c>
      <c r="G1419" s="76">
        <v>52</v>
      </c>
      <c r="H1419" s="76">
        <v>2</v>
      </c>
      <c r="I1419" s="76">
        <v>2</v>
      </c>
      <c r="J1419" s="76">
        <v>1</v>
      </c>
      <c r="K1419" s="76">
        <v>2</v>
      </c>
      <c r="L1419" s="76">
        <v>2</v>
      </c>
      <c r="M1419" s="76">
        <v>1</v>
      </c>
      <c r="N1419" s="76">
        <v>1</v>
      </c>
      <c r="O1419" s="76">
        <v>1</v>
      </c>
      <c r="P1419" s="76">
        <v>2</v>
      </c>
      <c r="Q1419" s="76">
        <v>2</v>
      </c>
      <c r="R1419" s="76">
        <v>1</v>
      </c>
      <c r="S1419" s="76">
        <v>17</v>
      </c>
    </row>
    <row r="1420" spans="1:19" x14ac:dyDescent="0.25">
      <c r="A1420" s="76" t="s">
        <v>11</v>
      </c>
      <c r="B1420" s="76" t="s">
        <v>54</v>
      </c>
      <c r="C1420" s="76">
        <v>11519</v>
      </c>
      <c r="D1420" s="76" t="s">
        <v>113</v>
      </c>
      <c r="E1420" s="76" t="s">
        <v>15</v>
      </c>
      <c r="F1420" s="76">
        <v>57</v>
      </c>
      <c r="G1420" s="76">
        <v>52</v>
      </c>
      <c r="H1420" s="76">
        <v>2</v>
      </c>
      <c r="I1420" s="76">
        <v>2</v>
      </c>
      <c r="J1420" s="76">
        <v>1</v>
      </c>
      <c r="K1420" s="76">
        <v>2</v>
      </c>
      <c r="L1420" s="76">
        <v>2</v>
      </c>
      <c r="M1420" s="76">
        <v>0</v>
      </c>
      <c r="N1420" s="76">
        <v>1</v>
      </c>
      <c r="O1420" s="76">
        <v>2</v>
      </c>
      <c r="P1420" s="76">
        <v>2</v>
      </c>
      <c r="Q1420" s="76">
        <v>2</v>
      </c>
      <c r="R1420" s="76">
        <v>1</v>
      </c>
      <c r="S1420" s="76">
        <v>17</v>
      </c>
    </row>
    <row r="1421" spans="1:19" x14ac:dyDescent="0.25">
      <c r="A1421" s="76" t="s">
        <v>11</v>
      </c>
      <c r="B1421" s="76" t="s">
        <v>54</v>
      </c>
      <c r="C1421" s="76">
        <v>11519</v>
      </c>
      <c r="D1421" s="76" t="s">
        <v>113</v>
      </c>
      <c r="E1421" s="76" t="s">
        <v>15</v>
      </c>
      <c r="F1421" s="76">
        <v>57</v>
      </c>
      <c r="G1421" s="76">
        <v>52</v>
      </c>
      <c r="H1421" s="76">
        <v>0</v>
      </c>
      <c r="I1421" s="76">
        <v>0</v>
      </c>
      <c r="J1421" s="76">
        <v>0</v>
      </c>
      <c r="K1421" s="76">
        <v>2</v>
      </c>
      <c r="L1421" s="76">
        <v>0</v>
      </c>
      <c r="M1421" s="76">
        <v>0</v>
      </c>
      <c r="N1421" s="76">
        <v>0</v>
      </c>
      <c r="O1421" s="76">
        <v>1</v>
      </c>
      <c r="P1421" s="76">
        <v>1</v>
      </c>
      <c r="Q1421" s="76">
        <v>0</v>
      </c>
      <c r="R1421" s="76">
        <v>1</v>
      </c>
      <c r="S1421" s="76">
        <v>5</v>
      </c>
    </row>
    <row r="1422" spans="1:19" x14ac:dyDescent="0.25">
      <c r="A1422" s="76" t="s">
        <v>11</v>
      </c>
      <c r="B1422" s="76" t="s">
        <v>54</v>
      </c>
      <c r="C1422" s="76">
        <v>11519</v>
      </c>
      <c r="D1422" s="76" t="s">
        <v>113</v>
      </c>
      <c r="E1422" s="76" t="s">
        <v>15</v>
      </c>
      <c r="F1422" s="76">
        <v>57</v>
      </c>
      <c r="G1422" s="76">
        <v>52</v>
      </c>
      <c r="H1422" s="76">
        <v>2</v>
      </c>
      <c r="I1422" s="76">
        <v>2</v>
      </c>
      <c r="J1422" s="76">
        <v>1</v>
      </c>
      <c r="K1422" s="76">
        <v>2</v>
      </c>
      <c r="L1422" s="76">
        <v>2</v>
      </c>
      <c r="M1422" s="76">
        <v>1</v>
      </c>
      <c r="N1422" s="76">
        <v>1</v>
      </c>
      <c r="O1422" s="76">
        <v>2</v>
      </c>
      <c r="P1422" s="76">
        <v>2</v>
      </c>
      <c r="Q1422" s="76">
        <v>1</v>
      </c>
      <c r="R1422" s="76">
        <v>2</v>
      </c>
      <c r="S1422" s="76">
        <v>18</v>
      </c>
    </row>
    <row r="1423" spans="1:19" x14ac:dyDescent="0.25">
      <c r="A1423" s="76" t="s">
        <v>11</v>
      </c>
      <c r="B1423" s="76" t="s">
        <v>54</v>
      </c>
      <c r="C1423" s="76">
        <v>11519</v>
      </c>
      <c r="D1423" s="76" t="s">
        <v>113</v>
      </c>
      <c r="E1423" s="76" t="s">
        <v>15</v>
      </c>
      <c r="F1423" s="76">
        <v>57</v>
      </c>
      <c r="G1423" s="76">
        <v>52</v>
      </c>
      <c r="H1423" s="76">
        <v>2</v>
      </c>
      <c r="I1423" s="76">
        <v>2</v>
      </c>
      <c r="J1423" s="76">
        <v>1</v>
      </c>
      <c r="K1423" s="76">
        <v>2</v>
      </c>
      <c r="L1423" s="76">
        <v>0</v>
      </c>
      <c r="M1423" s="76">
        <v>1</v>
      </c>
      <c r="N1423" s="76">
        <v>0</v>
      </c>
      <c r="O1423" s="76">
        <v>2</v>
      </c>
      <c r="P1423" s="76">
        <v>2</v>
      </c>
      <c r="Q1423" s="76">
        <v>2</v>
      </c>
      <c r="R1423" s="76">
        <v>1</v>
      </c>
      <c r="S1423" s="76">
        <v>15</v>
      </c>
    </row>
    <row r="1424" spans="1:19" x14ac:dyDescent="0.25">
      <c r="A1424" s="76" t="s">
        <v>11</v>
      </c>
      <c r="B1424" s="76" t="s">
        <v>54</v>
      </c>
      <c r="C1424" s="76">
        <v>11519</v>
      </c>
      <c r="D1424" s="76" t="s">
        <v>113</v>
      </c>
      <c r="E1424" s="76" t="s">
        <v>15</v>
      </c>
      <c r="F1424" s="76">
        <v>57</v>
      </c>
      <c r="G1424" s="76">
        <v>52</v>
      </c>
      <c r="H1424" s="76">
        <v>2</v>
      </c>
      <c r="I1424" s="76">
        <v>1</v>
      </c>
      <c r="J1424" s="76">
        <v>0</v>
      </c>
      <c r="K1424" s="76">
        <v>2</v>
      </c>
      <c r="L1424" s="76">
        <v>0</v>
      </c>
      <c r="M1424" s="76">
        <v>0</v>
      </c>
      <c r="N1424" s="76">
        <v>0</v>
      </c>
      <c r="O1424" s="76">
        <v>2</v>
      </c>
      <c r="P1424" s="76">
        <v>2</v>
      </c>
      <c r="Q1424" s="76">
        <v>1</v>
      </c>
      <c r="R1424" s="76">
        <v>1</v>
      </c>
      <c r="S1424" s="76">
        <v>11</v>
      </c>
    </row>
    <row r="1425" spans="1:19" x14ac:dyDescent="0.25">
      <c r="A1425" s="76" t="s">
        <v>11</v>
      </c>
      <c r="B1425" s="76" t="s">
        <v>54</v>
      </c>
      <c r="C1425" s="76">
        <v>11519</v>
      </c>
      <c r="D1425" s="76" t="s">
        <v>113</v>
      </c>
      <c r="E1425" s="76" t="s">
        <v>15</v>
      </c>
      <c r="F1425" s="76">
        <v>57</v>
      </c>
      <c r="G1425" s="76">
        <v>52</v>
      </c>
      <c r="H1425" s="76">
        <v>0</v>
      </c>
      <c r="I1425" s="76">
        <v>0</v>
      </c>
      <c r="J1425" s="76">
        <v>1</v>
      </c>
      <c r="K1425" s="76">
        <v>2</v>
      </c>
      <c r="L1425" s="76">
        <v>1</v>
      </c>
      <c r="M1425" s="76">
        <v>1</v>
      </c>
      <c r="N1425" s="76">
        <v>0</v>
      </c>
      <c r="O1425" s="76">
        <v>1</v>
      </c>
      <c r="P1425" s="76">
        <v>2</v>
      </c>
      <c r="Q1425" s="76">
        <v>2</v>
      </c>
      <c r="R1425" s="76">
        <v>0</v>
      </c>
      <c r="S1425" s="76">
        <v>10</v>
      </c>
    </row>
    <row r="1426" spans="1:19" x14ac:dyDescent="0.25">
      <c r="A1426" s="76" t="s">
        <v>11</v>
      </c>
      <c r="B1426" s="76" t="s">
        <v>54</v>
      </c>
      <c r="C1426" s="76">
        <v>11519</v>
      </c>
      <c r="D1426" s="76" t="s">
        <v>113</v>
      </c>
      <c r="E1426" s="76" t="s">
        <v>15</v>
      </c>
      <c r="F1426" s="76">
        <v>57</v>
      </c>
      <c r="G1426" s="76">
        <v>52</v>
      </c>
      <c r="H1426" s="76">
        <v>1</v>
      </c>
      <c r="I1426" s="76">
        <v>0</v>
      </c>
      <c r="J1426" s="76">
        <v>1</v>
      </c>
      <c r="K1426" s="76">
        <v>2</v>
      </c>
      <c r="L1426" s="76">
        <v>1</v>
      </c>
      <c r="M1426" s="76">
        <v>1</v>
      </c>
      <c r="N1426" s="76">
        <v>0</v>
      </c>
      <c r="O1426" s="76">
        <v>1</v>
      </c>
      <c r="P1426" s="76">
        <v>2</v>
      </c>
      <c r="Q1426" s="76">
        <v>2</v>
      </c>
      <c r="R1426" s="76">
        <v>0</v>
      </c>
      <c r="S1426" s="76">
        <v>11</v>
      </c>
    </row>
    <row r="1427" spans="1:19" x14ac:dyDescent="0.25">
      <c r="A1427" s="76" t="s">
        <v>11</v>
      </c>
      <c r="B1427" s="76" t="s">
        <v>54</v>
      </c>
      <c r="C1427" s="76">
        <v>11519</v>
      </c>
      <c r="D1427" s="76" t="s">
        <v>113</v>
      </c>
      <c r="E1427" s="76" t="s">
        <v>15</v>
      </c>
      <c r="F1427" s="76">
        <v>57</v>
      </c>
      <c r="G1427" s="76">
        <v>52</v>
      </c>
      <c r="H1427" s="76">
        <v>1</v>
      </c>
      <c r="I1427" s="76">
        <v>2</v>
      </c>
      <c r="J1427" s="76">
        <v>1</v>
      </c>
      <c r="K1427" s="76">
        <v>2</v>
      </c>
      <c r="L1427" s="76">
        <v>2</v>
      </c>
      <c r="M1427" s="76">
        <v>1</v>
      </c>
      <c r="N1427" s="76">
        <v>0</v>
      </c>
      <c r="O1427" s="76">
        <v>2</v>
      </c>
      <c r="P1427" s="76">
        <v>2</v>
      </c>
      <c r="Q1427" s="76">
        <v>1</v>
      </c>
      <c r="R1427" s="76">
        <v>0</v>
      </c>
      <c r="S1427" s="76">
        <v>14</v>
      </c>
    </row>
    <row r="1428" spans="1:19" x14ac:dyDescent="0.25">
      <c r="A1428" s="76" t="s">
        <v>11</v>
      </c>
      <c r="B1428" s="76" t="s">
        <v>54</v>
      </c>
      <c r="C1428" s="76">
        <v>11519</v>
      </c>
      <c r="D1428" s="76" t="s">
        <v>113</v>
      </c>
      <c r="E1428" s="76" t="s">
        <v>15</v>
      </c>
      <c r="F1428" s="76">
        <v>57</v>
      </c>
      <c r="G1428" s="76">
        <v>52</v>
      </c>
      <c r="H1428" s="76">
        <v>0</v>
      </c>
      <c r="I1428" s="76">
        <v>1</v>
      </c>
      <c r="J1428" s="76">
        <v>0</v>
      </c>
      <c r="K1428" s="76">
        <v>2</v>
      </c>
      <c r="L1428" s="76">
        <v>1</v>
      </c>
      <c r="M1428" s="76">
        <v>1</v>
      </c>
      <c r="N1428" s="76">
        <v>0</v>
      </c>
      <c r="O1428" s="76">
        <v>1</v>
      </c>
      <c r="P1428" s="76">
        <v>2</v>
      </c>
      <c r="Q1428" s="76">
        <v>2</v>
      </c>
      <c r="R1428" s="76">
        <v>1</v>
      </c>
      <c r="S1428" s="76">
        <v>11</v>
      </c>
    </row>
    <row r="1429" spans="1:19" x14ac:dyDescent="0.25">
      <c r="A1429" s="76" t="s">
        <v>11</v>
      </c>
      <c r="B1429" s="76" t="s">
        <v>54</v>
      </c>
      <c r="C1429" s="76">
        <v>11519</v>
      </c>
      <c r="D1429" s="76" t="s">
        <v>113</v>
      </c>
      <c r="E1429" s="76" t="s">
        <v>15</v>
      </c>
      <c r="F1429" s="76">
        <v>57</v>
      </c>
      <c r="G1429" s="76">
        <v>52</v>
      </c>
      <c r="H1429" s="76">
        <v>2</v>
      </c>
      <c r="I1429" s="76">
        <v>2</v>
      </c>
      <c r="J1429" s="76">
        <v>1</v>
      </c>
      <c r="K1429" s="76">
        <v>2</v>
      </c>
      <c r="L1429" s="76">
        <v>2</v>
      </c>
      <c r="M1429" s="76">
        <v>1</v>
      </c>
      <c r="N1429" s="76">
        <v>0</v>
      </c>
      <c r="O1429" s="76">
        <v>1</v>
      </c>
      <c r="P1429" s="76">
        <v>1</v>
      </c>
      <c r="Q1429" s="76">
        <v>2</v>
      </c>
      <c r="R1429" s="76">
        <v>1</v>
      </c>
      <c r="S1429" s="76">
        <v>15</v>
      </c>
    </row>
    <row r="1430" spans="1:19" x14ac:dyDescent="0.25">
      <c r="A1430" s="76" t="s">
        <v>11</v>
      </c>
      <c r="B1430" s="76" t="s">
        <v>54</v>
      </c>
      <c r="C1430" s="76">
        <v>11519</v>
      </c>
      <c r="D1430" s="76" t="s">
        <v>113</v>
      </c>
      <c r="E1430" s="76" t="s">
        <v>15</v>
      </c>
      <c r="F1430" s="76">
        <v>57</v>
      </c>
      <c r="G1430" s="76">
        <v>52</v>
      </c>
      <c r="H1430" s="76">
        <v>1</v>
      </c>
      <c r="I1430" s="76">
        <v>0</v>
      </c>
      <c r="J1430" s="76">
        <v>1</v>
      </c>
      <c r="K1430" s="76">
        <v>2</v>
      </c>
      <c r="L1430" s="76">
        <v>0</v>
      </c>
      <c r="M1430" s="76">
        <v>0</v>
      </c>
      <c r="N1430" s="76">
        <v>0</v>
      </c>
      <c r="O1430" s="76">
        <v>1</v>
      </c>
      <c r="P1430" s="76">
        <v>0</v>
      </c>
      <c r="Q1430" s="76">
        <v>1</v>
      </c>
      <c r="R1430" s="76">
        <v>1</v>
      </c>
      <c r="S1430" s="76">
        <v>7</v>
      </c>
    </row>
    <row r="1431" spans="1:19" x14ac:dyDescent="0.25">
      <c r="A1431" s="76" t="s">
        <v>11</v>
      </c>
      <c r="B1431" s="76" t="s">
        <v>54</v>
      </c>
      <c r="C1431" s="76">
        <v>11519</v>
      </c>
      <c r="D1431" s="76" t="s">
        <v>113</v>
      </c>
      <c r="E1431" s="76" t="s">
        <v>15</v>
      </c>
      <c r="F1431" s="76">
        <v>57</v>
      </c>
      <c r="G1431" s="76">
        <v>52</v>
      </c>
      <c r="H1431" s="76">
        <v>2</v>
      </c>
      <c r="I1431" s="76">
        <v>1</v>
      </c>
      <c r="J1431" s="76">
        <v>1</v>
      </c>
      <c r="K1431" s="76">
        <v>2</v>
      </c>
      <c r="L1431" s="76">
        <v>2</v>
      </c>
      <c r="M1431" s="76">
        <v>1</v>
      </c>
      <c r="N1431" s="76">
        <v>0</v>
      </c>
      <c r="O1431" s="76">
        <v>1</v>
      </c>
      <c r="P1431" s="76">
        <v>2</v>
      </c>
      <c r="Q1431" s="76">
        <v>2</v>
      </c>
      <c r="R1431" s="76">
        <v>1</v>
      </c>
      <c r="S1431" s="76">
        <v>15</v>
      </c>
    </row>
    <row r="1432" spans="1:19" x14ac:dyDescent="0.25">
      <c r="A1432" s="76" t="s">
        <v>11</v>
      </c>
      <c r="B1432" s="76" t="s">
        <v>54</v>
      </c>
      <c r="C1432" s="76">
        <v>11519</v>
      </c>
      <c r="D1432" s="76" t="s">
        <v>113</v>
      </c>
      <c r="E1432" s="76" t="s">
        <v>15</v>
      </c>
      <c r="F1432" s="76">
        <v>57</v>
      </c>
      <c r="G1432" s="76">
        <v>52</v>
      </c>
      <c r="H1432" s="76">
        <v>1</v>
      </c>
      <c r="I1432" s="76">
        <v>2</v>
      </c>
      <c r="J1432" s="76">
        <v>1</v>
      </c>
      <c r="K1432" s="76">
        <v>2</v>
      </c>
      <c r="L1432" s="76">
        <v>1</v>
      </c>
      <c r="M1432" s="76">
        <v>0</v>
      </c>
      <c r="N1432" s="76">
        <v>1</v>
      </c>
      <c r="O1432" s="76">
        <v>2</v>
      </c>
      <c r="P1432" s="76">
        <v>2</v>
      </c>
      <c r="Q1432" s="76">
        <v>2</v>
      </c>
      <c r="R1432" s="76">
        <v>2</v>
      </c>
      <c r="S1432" s="76">
        <v>16</v>
      </c>
    </row>
    <row r="1433" spans="1:19" x14ac:dyDescent="0.25">
      <c r="A1433" s="76" t="s">
        <v>11</v>
      </c>
      <c r="B1433" s="76" t="s">
        <v>54</v>
      </c>
      <c r="C1433" s="76">
        <v>11519</v>
      </c>
      <c r="D1433" s="76" t="s">
        <v>113</v>
      </c>
      <c r="E1433" s="76" t="s">
        <v>15</v>
      </c>
      <c r="F1433" s="76">
        <v>57</v>
      </c>
      <c r="G1433" s="76">
        <v>52</v>
      </c>
      <c r="H1433" s="76">
        <v>2</v>
      </c>
      <c r="I1433" s="76">
        <v>2</v>
      </c>
      <c r="J1433" s="76">
        <v>1</v>
      </c>
      <c r="K1433" s="76">
        <v>2</v>
      </c>
      <c r="L1433" s="76">
        <v>2</v>
      </c>
      <c r="M1433" s="76">
        <v>1</v>
      </c>
      <c r="N1433" s="76">
        <v>1</v>
      </c>
      <c r="O1433" s="76">
        <v>2</v>
      </c>
      <c r="P1433" s="76">
        <v>2</v>
      </c>
      <c r="Q1433" s="76">
        <v>2</v>
      </c>
      <c r="R1433" s="76">
        <v>2</v>
      </c>
      <c r="S1433" s="76">
        <v>19</v>
      </c>
    </row>
    <row r="1434" spans="1:19" x14ac:dyDescent="0.25">
      <c r="A1434" s="76" t="s">
        <v>11</v>
      </c>
      <c r="B1434" s="76" t="s">
        <v>54</v>
      </c>
      <c r="C1434" s="76">
        <v>11519</v>
      </c>
      <c r="D1434" s="76" t="s">
        <v>113</v>
      </c>
      <c r="E1434" s="76" t="s">
        <v>15</v>
      </c>
      <c r="F1434" s="76">
        <v>57</v>
      </c>
      <c r="G1434" s="76">
        <v>52</v>
      </c>
      <c r="H1434" s="76">
        <v>0</v>
      </c>
      <c r="I1434" s="76">
        <v>2</v>
      </c>
      <c r="J1434" s="76">
        <v>1</v>
      </c>
      <c r="K1434" s="76">
        <v>1</v>
      </c>
      <c r="L1434" s="76">
        <v>2</v>
      </c>
      <c r="M1434" s="76">
        <v>0</v>
      </c>
      <c r="N1434" s="76">
        <v>1</v>
      </c>
      <c r="O1434" s="76">
        <v>1</v>
      </c>
      <c r="P1434" s="76">
        <v>2</v>
      </c>
      <c r="Q1434" s="76">
        <v>2</v>
      </c>
      <c r="R1434" s="76">
        <v>1</v>
      </c>
      <c r="S1434" s="76">
        <v>13</v>
      </c>
    </row>
    <row r="1435" spans="1:19" x14ac:dyDescent="0.25">
      <c r="A1435" s="76" t="s">
        <v>11</v>
      </c>
      <c r="B1435" s="76" t="s">
        <v>54</v>
      </c>
      <c r="C1435" s="76">
        <v>11519</v>
      </c>
      <c r="D1435" s="76" t="s">
        <v>113</v>
      </c>
      <c r="E1435" s="76" t="s">
        <v>15</v>
      </c>
      <c r="F1435" s="76">
        <v>57</v>
      </c>
      <c r="G1435" s="76">
        <v>52</v>
      </c>
      <c r="H1435" s="76">
        <v>0</v>
      </c>
      <c r="I1435" s="76">
        <v>2</v>
      </c>
      <c r="J1435" s="76">
        <v>1</v>
      </c>
      <c r="K1435" s="76">
        <v>2</v>
      </c>
      <c r="L1435" s="76">
        <v>2</v>
      </c>
      <c r="M1435" s="76">
        <v>1</v>
      </c>
      <c r="N1435" s="76">
        <v>1</v>
      </c>
      <c r="O1435" s="76">
        <v>2</v>
      </c>
      <c r="P1435" s="76">
        <v>2</v>
      </c>
      <c r="Q1435" s="76">
        <v>2</v>
      </c>
      <c r="R1435" s="76">
        <v>1</v>
      </c>
      <c r="S1435" s="76">
        <v>16</v>
      </c>
    </row>
    <row r="1436" spans="1:19" x14ac:dyDescent="0.25">
      <c r="A1436" s="76" t="s">
        <v>11</v>
      </c>
      <c r="B1436" s="76" t="s">
        <v>54</v>
      </c>
      <c r="C1436" s="76">
        <v>11519</v>
      </c>
      <c r="D1436" s="76" t="s">
        <v>113</v>
      </c>
      <c r="E1436" s="76" t="s">
        <v>15</v>
      </c>
      <c r="F1436" s="76">
        <v>57</v>
      </c>
      <c r="G1436" s="76">
        <v>52</v>
      </c>
      <c r="H1436" s="76">
        <v>2</v>
      </c>
      <c r="I1436" s="76">
        <v>2</v>
      </c>
      <c r="J1436" s="76">
        <v>1</v>
      </c>
      <c r="K1436" s="76">
        <v>2</v>
      </c>
      <c r="L1436" s="76">
        <v>1</v>
      </c>
      <c r="M1436" s="76">
        <v>1</v>
      </c>
      <c r="N1436" s="76">
        <v>0</v>
      </c>
      <c r="O1436" s="76">
        <v>1</v>
      </c>
      <c r="P1436" s="76">
        <v>2</v>
      </c>
      <c r="Q1436" s="76">
        <v>1</v>
      </c>
      <c r="R1436" s="76">
        <v>1</v>
      </c>
      <c r="S1436" s="76">
        <v>14</v>
      </c>
    </row>
    <row r="1437" spans="1:19" x14ac:dyDescent="0.25">
      <c r="A1437" s="76" t="s">
        <v>11</v>
      </c>
      <c r="B1437" s="76" t="s">
        <v>54</v>
      </c>
      <c r="C1437" s="76">
        <v>11519</v>
      </c>
      <c r="D1437" s="76" t="s">
        <v>113</v>
      </c>
      <c r="E1437" s="76" t="s">
        <v>15</v>
      </c>
      <c r="F1437" s="76">
        <v>57</v>
      </c>
      <c r="G1437" s="76">
        <v>52</v>
      </c>
      <c r="H1437" s="76">
        <v>2</v>
      </c>
      <c r="I1437" s="76">
        <v>2</v>
      </c>
      <c r="J1437" s="76">
        <v>1</v>
      </c>
      <c r="K1437" s="76">
        <v>2</v>
      </c>
      <c r="L1437" s="76">
        <v>1</v>
      </c>
      <c r="M1437" s="76">
        <v>1</v>
      </c>
      <c r="N1437" s="76">
        <v>0</v>
      </c>
      <c r="O1437" s="76">
        <v>2</v>
      </c>
      <c r="P1437" s="76">
        <v>2</v>
      </c>
      <c r="Q1437" s="76">
        <v>2</v>
      </c>
      <c r="R1437" s="76">
        <v>2</v>
      </c>
      <c r="S1437" s="76">
        <v>17</v>
      </c>
    </row>
    <row r="1438" spans="1:19" x14ac:dyDescent="0.25">
      <c r="A1438" s="76" t="s">
        <v>11</v>
      </c>
      <c r="B1438" s="76" t="s">
        <v>54</v>
      </c>
      <c r="C1438" s="76">
        <v>11519</v>
      </c>
      <c r="D1438" s="76" t="s">
        <v>113</v>
      </c>
      <c r="E1438" s="76" t="s">
        <v>15</v>
      </c>
      <c r="F1438" s="76">
        <v>57</v>
      </c>
      <c r="G1438" s="76">
        <v>52</v>
      </c>
      <c r="H1438" s="76">
        <v>2</v>
      </c>
      <c r="I1438" s="76">
        <v>2</v>
      </c>
      <c r="J1438" s="76">
        <v>1</v>
      </c>
      <c r="K1438" s="76">
        <v>2</v>
      </c>
      <c r="L1438" s="76">
        <v>1</v>
      </c>
      <c r="M1438" s="76">
        <v>1</v>
      </c>
      <c r="N1438" s="76">
        <v>0</v>
      </c>
      <c r="O1438" s="76">
        <v>2</v>
      </c>
      <c r="P1438" s="76">
        <v>1</v>
      </c>
      <c r="Q1438" s="76">
        <v>2</v>
      </c>
      <c r="R1438" s="76">
        <v>1</v>
      </c>
      <c r="S1438" s="76">
        <v>15</v>
      </c>
    </row>
    <row r="1439" spans="1:19" x14ac:dyDescent="0.25">
      <c r="A1439" s="76" t="s">
        <v>11</v>
      </c>
      <c r="B1439" s="76" t="s">
        <v>54</v>
      </c>
      <c r="C1439" s="76">
        <v>11519</v>
      </c>
      <c r="D1439" s="76" t="s">
        <v>113</v>
      </c>
      <c r="E1439" s="76" t="s">
        <v>15</v>
      </c>
      <c r="F1439" s="76">
        <v>57</v>
      </c>
      <c r="G1439" s="76">
        <v>52</v>
      </c>
      <c r="H1439" s="76">
        <v>1</v>
      </c>
      <c r="I1439" s="76">
        <v>2</v>
      </c>
      <c r="J1439" s="76">
        <v>1</v>
      </c>
      <c r="K1439" s="76">
        <v>2</v>
      </c>
      <c r="L1439" s="76">
        <v>2</v>
      </c>
      <c r="M1439" s="76">
        <v>1</v>
      </c>
      <c r="N1439" s="76">
        <v>1</v>
      </c>
      <c r="O1439" s="76">
        <v>1</v>
      </c>
      <c r="P1439" s="76">
        <v>2</v>
      </c>
      <c r="Q1439" s="76">
        <v>2</v>
      </c>
      <c r="R1439" s="76">
        <v>1</v>
      </c>
      <c r="S1439" s="76">
        <v>16</v>
      </c>
    </row>
    <row r="1440" spans="1:19" x14ac:dyDescent="0.25">
      <c r="A1440" s="76" t="s">
        <v>11</v>
      </c>
      <c r="B1440" s="76" t="s">
        <v>54</v>
      </c>
      <c r="C1440" s="76">
        <v>11519</v>
      </c>
      <c r="D1440" s="76" t="s">
        <v>113</v>
      </c>
      <c r="E1440" s="76" t="s">
        <v>15</v>
      </c>
      <c r="F1440" s="76">
        <v>57</v>
      </c>
      <c r="G1440" s="76">
        <v>52</v>
      </c>
      <c r="H1440" s="76">
        <v>2</v>
      </c>
      <c r="I1440" s="76">
        <v>1</v>
      </c>
      <c r="J1440" s="76">
        <v>1</v>
      </c>
      <c r="K1440" s="76">
        <v>2</v>
      </c>
      <c r="L1440" s="76">
        <v>1</v>
      </c>
      <c r="M1440" s="76">
        <v>1</v>
      </c>
      <c r="N1440" s="76">
        <v>1</v>
      </c>
      <c r="O1440" s="76">
        <v>2</v>
      </c>
      <c r="P1440" s="76">
        <v>2</v>
      </c>
      <c r="Q1440" s="76">
        <v>2</v>
      </c>
      <c r="R1440" s="76">
        <v>1</v>
      </c>
      <c r="S1440" s="76">
        <v>16</v>
      </c>
    </row>
    <row r="1441" spans="1:19" x14ac:dyDescent="0.25">
      <c r="A1441" s="76" t="s">
        <v>11</v>
      </c>
      <c r="B1441" s="76" t="s">
        <v>54</v>
      </c>
      <c r="C1441" s="76">
        <v>11519</v>
      </c>
      <c r="D1441" s="76" t="s">
        <v>113</v>
      </c>
      <c r="E1441" s="76" t="s">
        <v>15</v>
      </c>
      <c r="F1441" s="76">
        <v>57</v>
      </c>
      <c r="G1441" s="76">
        <v>52</v>
      </c>
      <c r="H1441" s="76">
        <v>2</v>
      </c>
      <c r="I1441" s="76">
        <v>2</v>
      </c>
      <c r="J1441" s="76">
        <v>1</v>
      </c>
      <c r="K1441" s="76">
        <v>2</v>
      </c>
      <c r="L1441" s="76">
        <v>2</v>
      </c>
      <c r="M1441" s="76">
        <v>1</v>
      </c>
      <c r="N1441" s="76">
        <v>1</v>
      </c>
      <c r="O1441" s="76">
        <v>2</v>
      </c>
      <c r="P1441" s="76">
        <v>2</v>
      </c>
      <c r="Q1441" s="76">
        <v>2</v>
      </c>
      <c r="R1441" s="76">
        <v>1</v>
      </c>
      <c r="S1441" s="76">
        <v>18</v>
      </c>
    </row>
    <row r="1442" spans="1:19" x14ac:dyDescent="0.25">
      <c r="A1442" s="76" t="s">
        <v>11</v>
      </c>
      <c r="B1442" s="76" t="s">
        <v>54</v>
      </c>
      <c r="C1442" s="76">
        <v>11519</v>
      </c>
      <c r="D1442" s="76" t="s">
        <v>113</v>
      </c>
      <c r="E1442" s="76" t="s">
        <v>16</v>
      </c>
      <c r="F1442" s="76">
        <v>57</v>
      </c>
      <c r="G1442" s="76">
        <v>52</v>
      </c>
      <c r="H1442" s="76">
        <v>0</v>
      </c>
      <c r="I1442" s="76">
        <v>2</v>
      </c>
      <c r="J1442" s="76">
        <v>1</v>
      </c>
      <c r="K1442" s="76">
        <v>2</v>
      </c>
      <c r="L1442" s="76">
        <v>1</v>
      </c>
      <c r="M1442" s="76">
        <v>1</v>
      </c>
      <c r="N1442" s="76">
        <v>0</v>
      </c>
      <c r="O1442" s="76">
        <v>2</v>
      </c>
      <c r="P1442" s="76">
        <v>1</v>
      </c>
      <c r="Q1442" s="76">
        <v>2</v>
      </c>
      <c r="R1442" s="76">
        <v>2</v>
      </c>
      <c r="S1442" s="76">
        <v>14</v>
      </c>
    </row>
    <row r="1443" spans="1:19" x14ac:dyDescent="0.25">
      <c r="A1443" s="76" t="s">
        <v>11</v>
      </c>
      <c r="B1443" s="76" t="s">
        <v>54</v>
      </c>
      <c r="C1443" s="76">
        <v>11519</v>
      </c>
      <c r="D1443" s="76" t="s">
        <v>113</v>
      </c>
      <c r="E1443" s="76" t="s">
        <v>16</v>
      </c>
      <c r="F1443" s="76">
        <v>57</v>
      </c>
      <c r="G1443" s="76">
        <v>52</v>
      </c>
      <c r="H1443" s="76">
        <v>1</v>
      </c>
      <c r="I1443" s="76">
        <v>1</v>
      </c>
      <c r="J1443" s="76">
        <v>1</v>
      </c>
      <c r="K1443" s="76">
        <v>2</v>
      </c>
      <c r="L1443" s="76">
        <v>2</v>
      </c>
      <c r="M1443" s="76">
        <v>0</v>
      </c>
      <c r="N1443" s="76">
        <v>1</v>
      </c>
      <c r="O1443" s="76">
        <v>2</v>
      </c>
      <c r="P1443" s="76">
        <v>1</v>
      </c>
      <c r="Q1443" s="76">
        <v>1</v>
      </c>
      <c r="R1443" s="76">
        <v>2</v>
      </c>
      <c r="S1443" s="76">
        <v>14</v>
      </c>
    </row>
    <row r="1444" spans="1:19" x14ac:dyDescent="0.25">
      <c r="A1444" s="76" t="s">
        <v>11</v>
      </c>
      <c r="B1444" s="76" t="s">
        <v>54</v>
      </c>
      <c r="C1444" s="76">
        <v>11519</v>
      </c>
      <c r="D1444" s="76" t="s">
        <v>113</v>
      </c>
      <c r="E1444" s="76" t="s">
        <v>16</v>
      </c>
      <c r="F1444" s="76">
        <v>57</v>
      </c>
      <c r="G1444" s="76">
        <v>52</v>
      </c>
      <c r="H1444" s="76">
        <v>1</v>
      </c>
      <c r="I1444" s="76">
        <v>2</v>
      </c>
      <c r="J1444" s="76">
        <v>1</v>
      </c>
      <c r="K1444" s="76">
        <v>2</v>
      </c>
      <c r="L1444" s="76">
        <v>1</v>
      </c>
      <c r="M1444" s="76">
        <v>1</v>
      </c>
      <c r="N1444" s="76">
        <v>0</v>
      </c>
      <c r="O1444" s="76">
        <v>1</v>
      </c>
      <c r="P1444" s="76">
        <v>2</v>
      </c>
      <c r="Q1444" s="76">
        <v>2</v>
      </c>
      <c r="R1444" s="76">
        <v>2</v>
      </c>
      <c r="S1444" s="76">
        <v>15</v>
      </c>
    </row>
    <row r="1445" spans="1:19" x14ac:dyDescent="0.25">
      <c r="A1445" s="76" t="s">
        <v>11</v>
      </c>
      <c r="B1445" s="76" t="s">
        <v>54</v>
      </c>
      <c r="C1445" s="76">
        <v>11519</v>
      </c>
      <c r="D1445" s="76" t="s">
        <v>113</v>
      </c>
      <c r="E1445" s="76" t="s">
        <v>16</v>
      </c>
      <c r="F1445" s="76">
        <v>57</v>
      </c>
      <c r="G1445" s="76">
        <v>52</v>
      </c>
      <c r="H1445" s="76">
        <v>1</v>
      </c>
      <c r="I1445" s="76">
        <v>2</v>
      </c>
      <c r="J1445" s="76">
        <v>1</v>
      </c>
      <c r="K1445" s="76">
        <v>2</v>
      </c>
      <c r="L1445" s="76">
        <v>1</v>
      </c>
      <c r="M1445" s="76">
        <v>1</v>
      </c>
      <c r="N1445" s="76">
        <v>1</v>
      </c>
      <c r="O1445" s="76">
        <v>1</v>
      </c>
      <c r="P1445" s="76">
        <v>2</v>
      </c>
      <c r="Q1445" s="76">
        <v>2</v>
      </c>
      <c r="R1445" s="76">
        <v>2</v>
      </c>
      <c r="S1445" s="76">
        <v>16</v>
      </c>
    </row>
    <row r="1446" spans="1:19" x14ac:dyDescent="0.25">
      <c r="A1446" s="76" t="s">
        <v>11</v>
      </c>
      <c r="B1446" s="76" t="s">
        <v>54</v>
      </c>
      <c r="C1446" s="76">
        <v>11519</v>
      </c>
      <c r="D1446" s="76" t="s">
        <v>113</v>
      </c>
      <c r="E1446" s="76" t="s">
        <v>16</v>
      </c>
      <c r="F1446" s="76">
        <v>57</v>
      </c>
      <c r="G1446" s="76">
        <v>52</v>
      </c>
      <c r="H1446" s="76">
        <v>0</v>
      </c>
      <c r="I1446" s="76">
        <v>2</v>
      </c>
      <c r="J1446" s="76">
        <v>0</v>
      </c>
      <c r="K1446" s="76">
        <v>2</v>
      </c>
      <c r="L1446" s="76">
        <v>1</v>
      </c>
      <c r="M1446" s="76">
        <v>1</v>
      </c>
      <c r="N1446" s="76">
        <v>0</v>
      </c>
      <c r="O1446" s="76">
        <v>2</v>
      </c>
      <c r="P1446" s="76">
        <v>2</v>
      </c>
      <c r="Q1446" s="76">
        <v>2</v>
      </c>
      <c r="R1446" s="76">
        <v>2</v>
      </c>
      <c r="S1446" s="76">
        <v>14</v>
      </c>
    </row>
    <row r="1447" spans="1:19" x14ac:dyDescent="0.25">
      <c r="A1447" s="76" t="s">
        <v>11</v>
      </c>
      <c r="B1447" s="76" t="s">
        <v>54</v>
      </c>
      <c r="C1447" s="76">
        <v>11519</v>
      </c>
      <c r="D1447" s="76" t="s">
        <v>113</v>
      </c>
      <c r="E1447" s="76" t="s">
        <v>16</v>
      </c>
      <c r="F1447" s="76">
        <v>57</v>
      </c>
      <c r="G1447" s="76">
        <v>52</v>
      </c>
      <c r="H1447" s="76">
        <v>2</v>
      </c>
      <c r="I1447" s="76">
        <v>1</v>
      </c>
      <c r="J1447" s="76">
        <v>1</v>
      </c>
      <c r="K1447" s="76">
        <v>2</v>
      </c>
      <c r="L1447" s="76">
        <v>2</v>
      </c>
      <c r="M1447" s="76">
        <v>1</v>
      </c>
      <c r="N1447" s="76">
        <v>1</v>
      </c>
      <c r="O1447" s="76">
        <v>2</v>
      </c>
      <c r="P1447" s="76">
        <v>1</v>
      </c>
      <c r="Q1447" s="76">
        <v>1</v>
      </c>
      <c r="R1447" s="76">
        <v>1</v>
      </c>
      <c r="S1447" s="76">
        <v>15</v>
      </c>
    </row>
    <row r="1448" spans="1:19" x14ac:dyDescent="0.25">
      <c r="A1448" s="76" t="s">
        <v>11</v>
      </c>
      <c r="B1448" s="76" t="s">
        <v>54</v>
      </c>
      <c r="C1448" s="76">
        <v>11519</v>
      </c>
      <c r="D1448" s="76" t="s">
        <v>113</v>
      </c>
      <c r="E1448" s="76" t="s">
        <v>16</v>
      </c>
      <c r="F1448" s="76">
        <v>57</v>
      </c>
      <c r="G1448" s="76">
        <v>52</v>
      </c>
      <c r="H1448" s="76">
        <v>2</v>
      </c>
      <c r="I1448" s="76">
        <v>2</v>
      </c>
      <c r="J1448" s="76">
        <v>1</v>
      </c>
      <c r="K1448" s="76">
        <v>2</v>
      </c>
      <c r="L1448" s="76">
        <v>2</v>
      </c>
      <c r="M1448" s="76">
        <v>1</v>
      </c>
      <c r="N1448" s="76">
        <v>0</v>
      </c>
      <c r="O1448" s="76">
        <v>2</v>
      </c>
      <c r="P1448" s="76">
        <v>1</v>
      </c>
      <c r="Q1448" s="76">
        <v>2</v>
      </c>
      <c r="R1448" s="76">
        <v>2</v>
      </c>
      <c r="S1448" s="76">
        <v>17</v>
      </c>
    </row>
    <row r="1449" spans="1:19" x14ac:dyDescent="0.25">
      <c r="A1449" s="76" t="s">
        <v>11</v>
      </c>
      <c r="B1449" s="76" t="s">
        <v>54</v>
      </c>
      <c r="C1449" s="76">
        <v>11519</v>
      </c>
      <c r="D1449" s="76" t="s">
        <v>113</v>
      </c>
      <c r="E1449" s="76" t="s">
        <v>16</v>
      </c>
      <c r="F1449" s="76">
        <v>57</v>
      </c>
      <c r="G1449" s="76">
        <v>52</v>
      </c>
      <c r="H1449" s="76">
        <v>0</v>
      </c>
      <c r="I1449" s="76">
        <v>2</v>
      </c>
      <c r="J1449" s="76">
        <v>1</v>
      </c>
      <c r="K1449" s="76">
        <v>2</v>
      </c>
      <c r="L1449" s="76">
        <v>2</v>
      </c>
      <c r="M1449" s="76">
        <v>1</v>
      </c>
      <c r="N1449" s="76">
        <v>0</v>
      </c>
      <c r="O1449" s="76">
        <v>1</v>
      </c>
      <c r="P1449" s="76">
        <v>2</v>
      </c>
      <c r="Q1449" s="76">
        <v>1</v>
      </c>
      <c r="R1449" s="76">
        <v>1</v>
      </c>
      <c r="S1449" s="76">
        <v>13</v>
      </c>
    </row>
    <row r="1450" spans="1:19" x14ac:dyDescent="0.25">
      <c r="A1450" s="76" t="s">
        <v>11</v>
      </c>
      <c r="B1450" s="76" t="s">
        <v>54</v>
      </c>
      <c r="C1450" s="76">
        <v>11519</v>
      </c>
      <c r="D1450" s="76" t="s">
        <v>113</v>
      </c>
      <c r="E1450" s="76" t="s">
        <v>16</v>
      </c>
      <c r="F1450" s="76">
        <v>57</v>
      </c>
      <c r="G1450" s="76">
        <v>52</v>
      </c>
      <c r="H1450" s="76">
        <v>1</v>
      </c>
      <c r="I1450" s="76">
        <v>2</v>
      </c>
      <c r="J1450" s="76">
        <v>1</v>
      </c>
      <c r="K1450" s="76">
        <v>2</v>
      </c>
      <c r="L1450" s="76">
        <v>2</v>
      </c>
      <c r="M1450" s="76">
        <v>1</v>
      </c>
      <c r="N1450" s="76">
        <v>0</v>
      </c>
      <c r="O1450" s="76">
        <v>1</v>
      </c>
      <c r="P1450" s="76">
        <v>1</v>
      </c>
      <c r="Q1450" s="76">
        <v>2</v>
      </c>
      <c r="R1450" s="76">
        <v>2</v>
      </c>
      <c r="S1450" s="76">
        <v>15</v>
      </c>
    </row>
    <row r="1451" spans="1:19" x14ac:dyDescent="0.25">
      <c r="A1451" s="76" t="s">
        <v>11</v>
      </c>
      <c r="B1451" s="76" t="s">
        <v>54</v>
      </c>
      <c r="C1451" s="76">
        <v>11519</v>
      </c>
      <c r="D1451" s="76" t="s">
        <v>113</v>
      </c>
      <c r="E1451" s="76" t="s">
        <v>16</v>
      </c>
      <c r="F1451" s="76">
        <v>57</v>
      </c>
      <c r="G1451" s="76">
        <v>52</v>
      </c>
      <c r="H1451" s="76">
        <v>1</v>
      </c>
      <c r="I1451" s="76">
        <v>2</v>
      </c>
      <c r="J1451" s="76">
        <v>0</v>
      </c>
      <c r="K1451" s="76">
        <v>1</v>
      </c>
      <c r="L1451" s="76">
        <v>2</v>
      </c>
      <c r="M1451" s="76">
        <v>1</v>
      </c>
      <c r="N1451" s="76">
        <v>1</v>
      </c>
      <c r="O1451" s="76">
        <v>2</v>
      </c>
      <c r="P1451" s="76">
        <v>2</v>
      </c>
      <c r="Q1451" s="76">
        <v>2</v>
      </c>
      <c r="R1451" s="76">
        <v>2</v>
      </c>
      <c r="S1451" s="76">
        <v>16</v>
      </c>
    </row>
    <row r="1452" spans="1:19" x14ac:dyDescent="0.25">
      <c r="A1452" s="76" t="s">
        <v>11</v>
      </c>
      <c r="B1452" s="76" t="s">
        <v>54</v>
      </c>
      <c r="C1452" s="76">
        <v>11519</v>
      </c>
      <c r="D1452" s="76" t="s">
        <v>113</v>
      </c>
      <c r="E1452" s="76" t="s">
        <v>16</v>
      </c>
      <c r="F1452" s="76">
        <v>57</v>
      </c>
      <c r="G1452" s="76">
        <v>52</v>
      </c>
      <c r="H1452" s="76">
        <v>1</v>
      </c>
      <c r="I1452" s="76">
        <v>2</v>
      </c>
      <c r="J1452" s="76">
        <v>1</v>
      </c>
      <c r="K1452" s="76">
        <v>2</v>
      </c>
      <c r="L1452" s="76">
        <v>1</v>
      </c>
      <c r="M1452" s="76">
        <v>1</v>
      </c>
      <c r="N1452" s="76">
        <v>0</v>
      </c>
      <c r="O1452" s="76">
        <v>2</v>
      </c>
      <c r="P1452" s="76">
        <v>0</v>
      </c>
      <c r="Q1452" s="76">
        <v>1</v>
      </c>
      <c r="R1452" s="76">
        <v>1</v>
      </c>
      <c r="S1452" s="76">
        <v>12</v>
      </c>
    </row>
    <row r="1453" spans="1:19" x14ac:dyDescent="0.25">
      <c r="A1453" s="76" t="s">
        <v>11</v>
      </c>
      <c r="B1453" s="76" t="s">
        <v>54</v>
      </c>
      <c r="C1453" s="76">
        <v>11519</v>
      </c>
      <c r="D1453" s="76" t="s">
        <v>113</v>
      </c>
      <c r="E1453" s="76" t="s">
        <v>16</v>
      </c>
      <c r="F1453" s="76">
        <v>57</v>
      </c>
      <c r="G1453" s="76">
        <v>52</v>
      </c>
      <c r="H1453" s="76">
        <v>2</v>
      </c>
      <c r="I1453" s="76">
        <v>2</v>
      </c>
      <c r="J1453" s="76">
        <v>0</v>
      </c>
      <c r="K1453" s="76">
        <v>2</v>
      </c>
      <c r="L1453" s="76">
        <v>1</v>
      </c>
      <c r="M1453" s="76">
        <v>1</v>
      </c>
      <c r="N1453" s="76">
        <v>1</v>
      </c>
      <c r="O1453" s="76">
        <v>2</v>
      </c>
      <c r="P1453" s="76">
        <v>2</v>
      </c>
      <c r="Q1453" s="76">
        <v>1</v>
      </c>
      <c r="R1453" s="76">
        <v>2</v>
      </c>
      <c r="S1453" s="76">
        <v>16</v>
      </c>
    </row>
    <row r="1454" spans="1:19" x14ac:dyDescent="0.25">
      <c r="A1454" s="76" t="s">
        <v>11</v>
      </c>
      <c r="B1454" s="76" t="s">
        <v>54</v>
      </c>
      <c r="C1454" s="76">
        <v>11519</v>
      </c>
      <c r="D1454" s="76" t="s">
        <v>113</v>
      </c>
      <c r="E1454" s="76" t="s">
        <v>16</v>
      </c>
      <c r="F1454" s="76">
        <v>57</v>
      </c>
      <c r="G1454" s="76">
        <v>52</v>
      </c>
      <c r="H1454" s="76">
        <v>0</v>
      </c>
      <c r="I1454" s="76">
        <v>2</v>
      </c>
      <c r="J1454" s="76">
        <v>0</v>
      </c>
      <c r="K1454" s="76">
        <v>2</v>
      </c>
      <c r="L1454" s="76">
        <v>2</v>
      </c>
      <c r="M1454" s="76">
        <v>0</v>
      </c>
      <c r="N1454" s="76">
        <v>0</v>
      </c>
      <c r="O1454" s="76">
        <v>1</v>
      </c>
      <c r="P1454" s="76">
        <v>1</v>
      </c>
      <c r="Q1454" s="76">
        <v>2</v>
      </c>
      <c r="R1454" s="76">
        <v>1</v>
      </c>
      <c r="S1454" s="76">
        <v>11</v>
      </c>
    </row>
    <row r="1455" spans="1:19" x14ac:dyDescent="0.25">
      <c r="A1455" s="76" t="s">
        <v>11</v>
      </c>
      <c r="B1455" s="76" t="s">
        <v>54</v>
      </c>
      <c r="C1455" s="76">
        <v>11519</v>
      </c>
      <c r="D1455" s="76" t="s">
        <v>113</v>
      </c>
      <c r="E1455" s="76" t="s">
        <v>16</v>
      </c>
      <c r="F1455" s="76">
        <v>57</v>
      </c>
      <c r="G1455" s="76">
        <v>52</v>
      </c>
      <c r="H1455" s="76">
        <v>2</v>
      </c>
      <c r="I1455" s="76">
        <v>2</v>
      </c>
      <c r="J1455" s="76">
        <v>1</v>
      </c>
      <c r="K1455" s="76">
        <v>2</v>
      </c>
      <c r="L1455" s="76">
        <v>2</v>
      </c>
      <c r="M1455" s="76">
        <v>1</v>
      </c>
      <c r="N1455" s="76">
        <v>1</v>
      </c>
      <c r="O1455" s="76">
        <v>1</v>
      </c>
      <c r="P1455" s="76">
        <v>2</v>
      </c>
      <c r="Q1455" s="76">
        <v>2</v>
      </c>
      <c r="R1455" s="76">
        <v>2</v>
      </c>
      <c r="S1455" s="76">
        <v>18</v>
      </c>
    </row>
    <row r="1456" spans="1:19" x14ac:dyDescent="0.25">
      <c r="A1456" s="76" t="s">
        <v>11</v>
      </c>
      <c r="B1456" s="76" t="s">
        <v>54</v>
      </c>
      <c r="C1456" s="76">
        <v>11519</v>
      </c>
      <c r="D1456" s="76" t="s">
        <v>113</v>
      </c>
      <c r="E1456" s="76" t="s">
        <v>16</v>
      </c>
      <c r="F1456" s="76">
        <v>57</v>
      </c>
      <c r="G1456" s="76">
        <v>52</v>
      </c>
      <c r="H1456" s="76">
        <v>1</v>
      </c>
      <c r="I1456" s="76">
        <v>2</v>
      </c>
      <c r="J1456" s="76">
        <v>1</v>
      </c>
      <c r="K1456" s="76">
        <v>2</v>
      </c>
      <c r="L1456" s="76">
        <v>2</v>
      </c>
      <c r="M1456" s="76">
        <v>1</v>
      </c>
      <c r="N1456" s="76">
        <v>0</v>
      </c>
      <c r="O1456" s="76">
        <v>2</v>
      </c>
      <c r="P1456" s="76">
        <v>1</v>
      </c>
      <c r="Q1456" s="76">
        <v>1</v>
      </c>
      <c r="R1456" s="76">
        <v>2</v>
      </c>
      <c r="S1456" s="76">
        <v>15</v>
      </c>
    </row>
    <row r="1457" spans="1:19" x14ac:dyDescent="0.25">
      <c r="A1457" s="76" t="s">
        <v>11</v>
      </c>
      <c r="B1457" s="76" t="s">
        <v>54</v>
      </c>
      <c r="C1457" s="76">
        <v>11519</v>
      </c>
      <c r="D1457" s="76" t="s">
        <v>113</v>
      </c>
      <c r="E1457" s="76" t="s">
        <v>16</v>
      </c>
      <c r="F1457" s="76">
        <v>57</v>
      </c>
      <c r="G1457" s="76">
        <v>52</v>
      </c>
      <c r="H1457" s="76">
        <v>0</v>
      </c>
      <c r="I1457" s="76">
        <v>2</v>
      </c>
      <c r="J1457" s="76">
        <v>1</v>
      </c>
      <c r="K1457" s="76">
        <v>2</v>
      </c>
      <c r="L1457" s="76">
        <v>2</v>
      </c>
      <c r="M1457" s="76">
        <v>1</v>
      </c>
      <c r="N1457" s="76">
        <v>0</v>
      </c>
      <c r="O1457" s="76">
        <v>1</v>
      </c>
      <c r="P1457" s="76">
        <v>2</v>
      </c>
      <c r="Q1457" s="76">
        <v>1</v>
      </c>
      <c r="R1457" s="76">
        <v>1</v>
      </c>
      <c r="S1457" s="76">
        <v>13</v>
      </c>
    </row>
    <row r="1458" spans="1:19" x14ac:dyDescent="0.25">
      <c r="A1458" s="76" t="s">
        <v>11</v>
      </c>
      <c r="B1458" s="76" t="s">
        <v>54</v>
      </c>
      <c r="C1458" s="76">
        <v>11519</v>
      </c>
      <c r="D1458" s="76" t="s">
        <v>113</v>
      </c>
      <c r="E1458" s="76" t="s">
        <v>16</v>
      </c>
      <c r="F1458" s="76">
        <v>57</v>
      </c>
      <c r="G1458" s="76">
        <v>52</v>
      </c>
      <c r="H1458" s="76">
        <v>2</v>
      </c>
      <c r="I1458" s="76">
        <v>2</v>
      </c>
      <c r="J1458" s="76">
        <v>1</v>
      </c>
      <c r="K1458" s="76">
        <v>2</v>
      </c>
      <c r="L1458" s="76">
        <v>1</v>
      </c>
      <c r="M1458" s="76">
        <v>1</v>
      </c>
      <c r="N1458" s="76">
        <v>1</v>
      </c>
      <c r="O1458" s="76">
        <v>1</v>
      </c>
      <c r="P1458" s="76">
        <v>1</v>
      </c>
      <c r="Q1458" s="76">
        <v>2</v>
      </c>
      <c r="R1458" s="76">
        <v>1</v>
      </c>
      <c r="S1458" s="76">
        <v>15</v>
      </c>
    </row>
    <row r="1459" spans="1:19" x14ac:dyDescent="0.25">
      <c r="A1459" s="76" t="s">
        <v>11</v>
      </c>
      <c r="B1459" s="76" t="s">
        <v>54</v>
      </c>
      <c r="C1459" s="76">
        <v>11519</v>
      </c>
      <c r="D1459" s="76" t="s">
        <v>113</v>
      </c>
      <c r="E1459" s="76" t="s">
        <v>16</v>
      </c>
      <c r="F1459" s="76">
        <v>57</v>
      </c>
      <c r="G1459" s="76">
        <v>52</v>
      </c>
      <c r="H1459" s="76">
        <v>2</v>
      </c>
      <c r="I1459" s="76">
        <v>2</v>
      </c>
      <c r="J1459" s="76">
        <v>1</v>
      </c>
      <c r="K1459" s="76">
        <v>2</v>
      </c>
      <c r="L1459" s="76">
        <v>2</v>
      </c>
      <c r="M1459" s="76">
        <v>1</v>
      </c>
      <c r="N1459" s="76">
        <v>1</v>
      </c>
      <c r="O1459" s="76">
        <v>2</v>
      </c>
      <c r="P1459" s="76">
        <v>1</v>
      </c>
      <c r="Q1459" s="76">
        <v>2</v>
      </c>
      <c r="R1459" s="76">
        <v>2</v>
      </c>
      <c r="S1459" s="76">
        <v>18</v>
      </c>
    </row>
    <row r="1460" spans="1:19" x14ac:dyDescent="0.25">
      <c r="A1460" s="76" t="s">
        <v>11</v>
      </c>
      <c r="B1460" s="76" t="s">
        <v>54</v>
      </c>
      <c r="C1460" s="76">
        <v>11519</v>
      </c>
      <c r="D1460" s="76" t="s">
        <v>113</v>
      </c>
      <c r="E1460" s="76" t="s">
        <v>16</v>
      </c>
      <c r="F1460" s="76">
        <v>57</v>
      </c>
      <c r="G1460" s="76">
        <v>52</v>
      </c>
      <c r="H1460" s="76">
        <v>2</v>
      </c>
      <c r="I1460" s="76">
        <v>2</v>
      </c>
      <c r="J1460" s="76">
        <v>1</v>
      </c>
      <c r="K1460" s="76">
        <v>2</v>
      </c>
      <c r="L1460" s="76">
        <v>2</v>
      </c>
      <c r="M1460" s="76">
        <v>1</v>
      </c>
      <c r="N1460" s="76">
        <v>0</v>
      </c>
      <c r="O1460" s="76">
        <v>2</v>
      </c>
      <c r="P1460" s="76">
        <v>1</v>
      </c>
      <c r="Q1460" s="76">
        <v>2</v>
      </c>
      <c r="R1460" s="76">
        <v>2</v>
      </c>
      <c r="S1460" s="76">
        <v>17</v>
      </c>
    </row>
    <row r="1461" spans="1:19" x14ac:dyDescent="0.25">
      <c r="A1461" s="76" t="s">
        <v>11</v>
      </c>
      <c r="B1461" s="76" t="s">
        <v>54</v>
      </c>
      <c r="C1461" s="76">
        <v>11519</v>
      </c>
      <c r="D1461" s="76" t="s">
        <v>113</v>
      </c>
      <c r="E1461" s="76" t="s">
        <v>16</v>
      </c>
      <c r="F1461" s="76">
        <v>57</v>
      </c>
      <c r="G1461" s="76">
        <v>52</v>
      </c>
      <c r="H1461" s="76">
        <v>1</v>
      </c>
      <c r="I1461" s="76">
        <v>2</v>
      </c>
      <c r="J1461" s="76">
        <v>1</v>
      </c>
      <c r="K1461" s="76">
        <v>1</v>
      </c>
      <c r="L1461" s="76">
        <v>1</v>
      </c>
      <c r="M1461" s="76">
        <v>0</v>
      </c>
      <c r="N1461" s="76">
        <v>0</v>
      </c>
      <c r="O1461" s="76">
        <v>2</v>
      </c>
      <c r="P1461" s="76">
        <v>1</v>
      </c>
      <c r="Q1461" s="76">
        <v>1</v>
      </c>
      <c r="R1461" s="76">
        <v>1</v>
      </c>
      <c r="S1461" s="76">
        <v>11</v>
      </c>
    </row>
    <row r="1462" spans="1:19" x14ac:dyDescent="0.25">
      <c r="A1462" s="76" t="s">
        <v>11</v>
      </c>
      <c r="B1462" s="76" t="s">
        <v>54</v>
      </c>
      <c r="C1462" s="76">
        <v>11519</v>
      </c>
      <c r="D1462" s="76" t="s">
        <v>113</v>
      </c>
      <c r="E1462" s="76" t="s">
        <v>16</v>
      </c>
      <c r="F1462" s="76">
        <v>57</v>
      </c>
      <c r="G1462" s="76">
        <v>52</v>
      </c>
      <c r="H1462" s="76">
        <v>2</v>
      </c>
      <c r="I1462" s="76">
        <v>2</v>
      </c>
      <c r="J1462" s="76">
        <v>1</v>
      </c>
      <c r="K1462" s="76">
        <v>2</v>
      </c>
      <c r="L1462" s="76">
        <v>2</v>
      </c>
      <c r="M1462" s="76">
        <v>1</v>
      </c>
      <c r="N1462" s="76">
        <v>1</v>
      </c>
      <c r="O1462" s="76">
        <v>2</v>
      </c>
      <c r="P1462" s="76">
        <v>2</v>
      </c>
      <c r="Q1462" s="76">
        <v>2</v>
      </c>
      <c r="R1462" s="76">
        <v>2</v>
      </c>
      <c r="S1462" s="76">
        <v>19</v>
      </c>
    </row>
    <row r="1463" spans="1:19" x14ac:dyDescent="0.25">
      <c r="A1463" s="76" t="s">
        <v>11</v>
      </c>
      <c r="B1463" s="76" t="s">
        <v>54</v>
      </c>
      <c r="C1463" s="76">
        <v>11519</v>
      </c>
      <c r="D1463" s="76" t="s">
        <v>113</v>
      </c>
      <c r="E1463" s="76" t="s">
        <v>16</v>
      </c>
      <c r="F1463" s="76">
        <v>57</v>
      </c>
      <c r="G1463" s="76">
        <v>52</v>
      </c>
      <c r="H1463" s="76">
        <v>2</v>
      </c>
      <c r="I1463" s="76">
        <v>2</v>
      </c>
      <c r="J1463" s="76">
        <v>1</v>
      </c>
      <c r="K1463" s="76">
        <v>2</v>
      </c>
      <c r="L1463" s="76">
        <v>2</v>
      </c>
      <c r="M1463" s="76">
        <v>1</v>
      </c>
      <c r="N1463" s="76">
        <v>1</v>
      </c>
      <c r="O1463" s="76">
        <v>2</v>
      </c>
      <c r="P1463" s="76">
        <v>2</v>
      </c>
      <c r="Q1463" s="76">
        <v>2</v>
      </c>
      <c r="R1463" s="76">
        <v>2</v>
      </c>
      <c r="S1463" s="76">
        <v>19</v>
      </c>
    </row>
    <row r="1464" spans="1:19" x14ac:dyDescent="0.25">
      <c r="A1464" s="76" t="s">
        <v>11</v>
      </c>
      <c r="B1464" s="76" t="s">
        <v>54</v>
      </c>
      <c r="C1464" s="76">
        <v>11519</v>
      </c>
      <c r="D1464" s="76" t="s">
        <v>113</v>
      </c>
      <c r="E1464" s="76" t="s">
        <v>16</v>
      </c>
      <c r="F1464" s="76">
        <v>57</v>
      </c>
      <c r="G1464" s="76">
        <v>52</v>
      </c>
      <c r="H1464" s="76">
        <v>2</v>
      </c>
      <c r="I1464" s="76">
        <v>1</v>
      </c>
      <c r="J1464" s="76">
        <v>0</v>
      </c>
      <c r="K1464" s="76">
        <v>1</v>
      </c>
      <c r="L1464" s="76">
        <v>2</v>
      </c>
      <c r="M1464" s="76">
        <v>1</v>
      </c>
      <c r="N1464" s="76">
        <v>0</v>
      </c>
      <c r="O1464" s="76">
        <v>0</v>
      </c>
      <c r="P1464" s="76">
        <v>0</v>
      </c>
      <c r="Q1464" s="76">
        <v>2</v>
      </c>
      <c r="R1464" s="76">
        <v>2</v>
      </c>
      <c r="S1464" s="76">
        <v>11</v>
      </c>
    </row>
    <row r="1465" spans="1:19" x14ac:dyDescent="0.25">
      <c r="A1465" s="76" t="s">
        <v>11</v>
      </c>
      <c r="B1465" s="76" t="s">
        <v>54</v>
      </c>
      <c r="C1465" s="76">
        <v>11519</v>
      </c>
      <c r="D1465" s="76" t="s">
        <v>113</v>
      </c>
      <c r="E1465" s="76" t="s">
        <v>16</v>
      </c>
      <c r="F1465" s="76">
        <v>57</v>
      </c>
      <c r="G1465" s="76">
        <v>52</v>
      </c>
      <c r="H1465" s="76">
        <v>2</v>
      </c>
      <c r="I1465" s="76">
        <v>2</v>
      </c>
      <c r="J1465" s="76">
        <v>1</v>
      </c>
      <c r="K1465" s="76">
        <v>2</v>
      </c>
      <c r="L1465" s="76">
        <v>2</v>
      </c>
      <c r="M1465" s="76">
        <v>1</v>
      </c>
      <c r="N1465" s="76">
        <v>1</v>
      </c>
      <c r="O1465" s="76">
        <v>2</v>
      </c>
      <c r="P1465" s="76">
        <v>2</v>
      </c>
      <c r="Q1465" s="76">
        <v>2</v>
      </c>
      <c r="R1465" s="76">
        <v>2</v>
      </c>
      <c r="S1465" s="76">
        <v>19</v>
      </c>
    </row>
    <row r="1466" spans="1:19" x14ac:dyDescent="0.25">
      <c r="A1466" s="76" t="s">
        <v>11</v>
      </c>
      <c r="B1466" s="76" t="s">
        <v>54</v>
      </c>
      <c r="C1466" s="76">
        <v>11519</v>
      </c>
      <c r="D1466" s="76" t="s">
        <v>113</v>
      </c>
      <c r="E1466" s="76" t="s">
        <v>16</v>
      </c>
      <c r="F1466" s="76">
        <v>57</v>
      </c>
      <c r="G1466" s="76">
        <v>52</v>
      </c>
      <c r="H1466" s="76">
        <v>2</v>
      </c>
      <c r="I1466" s="76">
        <v>2</v>
      </c>
      <c r="J1466" s="76">
        <v>1</v>
      </c>
      <c r="K1466" s="76">
        <v>2</v>
      </c>
      <c r="L1466" s="76">
        <v>2</v>
      </c>
      <c r="M1466" s="76">
        <v>1</v>
      </c>
      <c r="N1466" s="76">
        <v>1</v>
      </c>
      <c r="O1466" s="76">
        <v>2</v>
      </c>
      <c r="P1466" s="76">
        <v>2</v>
      </c>
      <c r="Q1466" s="76">
        <v>2</v>
      </c>
      <c r="R1466" s="76">
        <v>2</v>
      </c>
      <c r="S1466" s="76">
        <v>19</v>
      </c>
    </row>
    <row r="1467" spans="1:19" x14ac:dyDescent="0.25">
      <c r="A1467" s="76" t="s">
        <v>11</v>
      </c>
      <c r="B1467" s="76" t="s">
        <v>54</v>
      </c>
      <c r="C1467" s="76">
        <v>11519</v>
      </c>
      <c r="D1467" s="76" t="s">
        <v>113</v>
      </c>
      <c r="E1467" s="76" t="s">
        <v>16</v>
      </c>
      <c r="F1467" s="76">
        <v>57</v>
      </c>
      <c r="G1467" s="76">
        <v>52</v>
      </c>
      <c r="H1467" s="76">
        <v>1</v>
      </c>
      <c r="I1467" s="76">
        <v>1</v>
      </c>
      <c r="J1467" s="76">
        <v>1</v>
      </c>
      <c r="K1467" s="76">
        <v>2</v>
      </c>
      <c r="L1467" s="76">
        <v>1</v>
      </c>
      <c r="M1467" s="76">
        <v>0</v>
      </c>
      <c r="N1467" s="76">
        <v>0</v>
      </c>
      <c r="O1467" s="76">
        <v>1</v>
      </c>
      <c r="P1467" s="76">
        <v>2</v>
      </c>
      <c r="Q1467" s="76">
        <v>2</v>
      </c>
      <c r="R1467" s="76">
        <v>1</v>
      </c>
      <c r="S1467" s="76">
        <v>12</v>
      </c>
    </row>
    <row r="1468" spans="1:19" x14ac:dyDescent="0.25">
      <c r="A1468" s="76" t="s">
        <v>11</v>
      </c>
      <c r="B1468" s="76" t="s">
        <v>55</v>
      </c>
      <c r="C1468" s="76">
        <v>11524</v>
      </c>
      <c r="D1468" s="76" t="s">
        <v>116</v>
      </c>
      <c r="E1468" s="76" t="s">
        <v>56</v>
      </c>
      <c r="F1468" s="76">
        <v>140</v>
      </c>
      <c r="G1468" s="76">
        <v>125</v>
      </c>
      <c r="H1468" s="76">
        <v>0</v>
      </c>
      <c r="I1468" s="76">
        <v>1</v>
      </c>
      <c r="J1468" s="76">
        <v>0</v>
      </c>
      <c r="K1468" s="76">
        <v>2</v>
      </c>
      <c r="L1468" s="76">
        <v>2</v>
      </c>
      <c r="M1468" s="76">
        <v>1</v>
      </c>
      <c r="N1468" s="76">
        <v>1</v>
      </c>
      <c r="O1468" s="76">
        <v>2</v>
      </c>
      <c r="P1468" s="76">
        <v>0</v>
      </c>
      <c r="Q1468" s="76">
        <v>1</v>
      </c>
      <c r="R1468" s="76">
        <v>0</v>
      </c>
      <c r="S1468" s="76">
        <v>10</v>
      </c>
    </row>
    <row r="1469" spans="1:19" x14ac:dyDescent="0.25">
      <c r="A1469" s="76" t="s">
        <v>11</v>
      </c>
      <c r="B1469" s="76" t="s">
        <v>55</v>
      </c>
      <c r="C1469" s="76">
        <v>11524</v>
      </c>
      <c r="D1469" s="76" t="s">
        <v>116</v>
      </c>
      <c r="E1469" s="76" t="s">
        <v>15</v>
      </c>
      <c r="F1469" s="76">
        <v>140</v>
      </c>
      <c r="G1469" s="76">
        <v>125</v>
      </c>
      <c r="H1469" s="76">
        <v>0</v>
      </c>
      <c r="I1469" s="76">
        <v>1</v>
      </c>
      <c r="J1469" s="76">
        <v>0</v>
      </c>
      <c r="K1469" s="76">
        <v>2</v>
      </c>
      <c r="L1469" s="76">
        <v>2</v>
      </c>
      <c r="M1469" s="76">
        <v>1</v>
      </c>
      <c r="N1469" s="76">
        <v>1</v>
      </c>
      <c r="O1469" s="76">
        <v>2</v>
      </c>
      <c r="P1469" s="76">
        <v>2</v>
      </c>
      <c r="Q1469" s="76">
        <v>1</v>
      </c>
      <c r="R1469" s="76">
        <v>2</v>
      </c>
      <c r="S1469" s="76">
        <v>14</v>
      </c>
    </row>
    <row r="1470" spans="1:19" x14ac:dyDescent="0.25">
      <c r="A1470" s="76" t="s">
        <v>11</v>
      </c>
      <c r="B1470" s="76" t="s">
        <v>55</v>
      </c>
      <c r="C1470" s="76">
        <v>11524</v>
      </c>
      <c r="D1470" s="76" t="s">
        <v>116</v>
      </c>
      <c r="E1470" s="76" t="s">
        <v>15</v>
      </c>
      <c r="F1470" s="76">
        <v>140</v>
      </c>
      <c r="G1470" s="76">
        <v>125</v>
      </c>
      <c r="H1470" s="76">
        <v>0</v>
      </c>
      <c r="I1470" s="76">
        <v>2</v>
      </c>
      <c r="J1470" s="76">
        <v>1</v>
      </c>
      <c r="K1470" s="76">
        <v>2</v>
      </c>
      <c r="L1470" s="76">
        <v>1</v>
      </c>
      <c r="M1470" s="76">
        <v>0</v>
      </c>
      <c r="N1470" s="76">
        <v>1</v>
      </c>
      <c r="O1470" s="76">
        <v>2</v>
      </c>
      <c r="P1470" s="76">
        <v>1</v>
      </c>
      <c r="Q1470" s="76">
        <v>0</v>
      </c>
      <c r="R1470" s="76">
        <v>1</v>
      </c>
      <c r="S1470" s="76">
        <v>11</v>
      </c>
    </row>
    <row r="1471" spans="1:19" x14ac:dyDescent="0.25">
      <c r="A1471" s="76" t="s">
        <v>11</v>
      </c>
      <c r="B1471" s="76" t="s">
        <v>55</v>
      </c>
      <c r="C1471" s="76">
        <v>11524</v>
      </c>
      <c r="D1471" s="76" t="s">
        <v>116</v>
      </c>
      <c r="E1471" s="76" t="s">
        <v>15</v>
      </c>
      <c r="F1471" s="76">
        <v>140</v>
      </c>
      <c r="G1471" s="76">
        <v>125</v>
      </c>
      <c r="H1471" s="76">
        <v>0</v>
      </c>
      <c r="I1471" s="76">
        <v>2</v>
      </c>
      <c r="J1471" s="76">
        <v>0</v>
      </c>
      <c r="K1471" s="76">
        <v>2</v>
      </c>
      <c r="L1471" s="76">
        <v>1</v>
      </c>
      <c r="M1471" s="76">
        <v>0</v>
      </c>
      <c r="N1471" s="76">
        <v>0</v>
      </c>
      <c r="O1471" s="76">
        <v>2</v>
      </c>
      <c r="P1471" s="76">
        <v>0</v>
      </c>
      <c r="Q1471" s="76">
        <v>2</v>
      </c>
      <c r="R1471" s="76">
        <v>1</v>
      </c>
      <c r="S1471" s="76">
        <v>10</v>
      </c>
    </row>
    <row r="1472" spans="1:19" x14ac:dyDescent="0.25">
      <c r="A1472" s="76" t="s">
        <v>11</v>
      </c>
      <c r="B1472" s="76" t="s">
        <v>55</v>
      </c>
      <c r="C1472" s="76">
        <v>11524</v>
      </c>
      <c r="D1472" s="76" t="s">
        <v>116</v>
      </c>
      <c r="E1472" s="76" t="s">
        <v>15</v>
      </c>
      <c r="F1472" s="76">
        <v>140</v>
      </c>
      <c r="G1472" s="76">
        <v>125</v>
      </c>
      <c r="H1472" s="76">
        <v>0</v>
      </c>
      <c r="I1472" s="76">
        <v>1</v>
      </c>
      <c r="J1472" s="76">
        <v>0</v>
      </c>
      <c r="K1472" s="76">
        <v>2</v>
      </c>
      <c r="L1472" s="76">
        <v>0</v>
      </c>
      <c r="M1472" s="76">
        <v>1</v>
      </c>
      <c r="N1472" s="76">
        <v>1</v>
      </c>
      <c r="O1472" s="76">
        <v>2</v>
      </c>
      <c r="P1472" s="76">
        <v>2</v>
      </c>
      <c r="Q1472" s="76">
        <v>1</v>
      </c>
      <c r="R1472" s="76">
        <v>1</v>
      </c>
      <c r="S1472" s="76">
        <v>11</v>
      </c>
    </row>
    <row r="1473" spans="1:19" x14ac:dyDescent="0.25">
      <c r="A1473" s="76" t="s">
        <v>11</v>
      </c>
      <c r="B1473" s="76" t="s">
        <v>55</v>
      </c>
      <c r="C1473" s="76">
        <v>11524</v>
      </c>
      <c r="D1473" s="76" t="s">
        <v>116</v>
      </c>
      <c r="E1473" s="76" t="s">
        <v>15</v>
      </c>
      <c r="F1473" s="76">
        <v>140</v>
      </c>
      <c r="G1473" s="76">
        <v>125</v>
      </c>
      <c r="H1473" s="76">
        <v>0</v>
      </c>
      <c r="I1473" s="76">
        <v>2</v>
      </c>
      <c r="J1473" s="76">
        <v>1</v>
      </c>
      <c r="K1473" s="76">
        <v>2</v>
      </c>
      <c r="L1473" s="76">
        <v>1</v>
      </c>
      <c r="M1473" s="76">
        <v>1</v>
      </c>
      <c r="N1473" s="76">
        <v>1</v>
      </c>
      <c r="O1473" s="76">
        <v>2</v>
      </c>
      <c r="P1473" s="76">
        <v>2</v>
      </c>
      <c r="Q1473" s="76">
        <v>2</v>
      </c>
      <c r="R1473" s="76">
        <v>2</v>
      </c>
      <c r="S1473" s="76">
        <v>16</v>
      </c>
    </row>
    <row r="1474" spans="1:19" x14ac:dyDescent="0.25">
      <c r="A1474" s="76" t="s">
        <v>11</v>
      </c>
      <c r="B1474" s="76" t="s">
        <v>55</v>
      </c>
      <c r="C1474" s="76">
        <v>11524</v>
      </c>
      <c r="D1474" s="76" t="s">
        <v>116</v>
      </c>
      <c r="E1474" s="76" t="s">
        <v>15</v>
      </c>
      <c r="F1474" s="76">
        <v>140</v>
      </c>
      <c r="G1474" s="76">
        <v>125</v>
      </c>
      <c r="H1474" s="76">
        <v>0</v>
      </c>
      <c r="I1474" s="76">
        <v>2</v>
      </c>
      <c r="J1474" s="76">
        <v>0</v>
      </c>
      <c r="K1474" s="76">
        <v>2</v>
      </c>
      <c r="L1474" s="76">
        <v>1</v>
      </c>
      <c r="M1474" s="76">
        <v>1</v>
      </c>
      <c r="N1474" s="76">
        <v>1</v>
      </c>
      <c r="O1474" s="76">
        <v>2</v>
      </c>
      <c r="P1474" s="76">
        <v>2</v>
      </c>
      <c r="Q1474" s="76">
        <v>1</v>
      </c>
      <c r="R1474" s="76">
        <v>1</v>
      </c>
      <c r="S1474" s="76">
        <v>13</v>
      </c>
    </row>
    <row r="1475" spans="1:19" x14ac:dyDescent="0.25">
      <c r="A1475" s="76" t="s">
        <v>11</v>
      </c>
      <c r="B1475" s="76" t="s">
        <v>55</v>
      </c>
      <c r="C1475" s="76">
        <v>11524</v>
      </c>
      <c r="D1475" s="76" t="s">
        <v>116</v>
      </c>
      <c r="E1475" s="76" t="s">
        <v>15</v>
      </c>
      <c r="F1475" s="76">
        <v>140</v>
      </c>
      <c r="G1475" s="76">
        <v>125</v>
      </c>
      <c r="H1475" s="76">
        <v>0</v>
      </c>
      <c r="I1475" s="76">
        <v>2</v>
      </c>
      <c r="J1475" s="76">
        <v>0</v>
      </c>
      <c r="K1475" s="76">
        <v>2</v>
      </c>
      <c r="L1475" s="76">
        <v>1</v>
      </c>
      <c r="M1475" s="76">
        <v>0</v>
      </c>
      <c r="N1475" s="76">
        <v>1</v>
      </c>
      <c r="O1475" s="76">
        <v>2</v>
      </c>
      <c r="P1475" s="76">
        <v>2</v>
      </c>
      <c r="Q1475" s="76">
        <v>1</v>
      </c>
      <c r="R1475" s="76">
        <v>1</v>
      </c>
      <c r="S1475" s="76">
        <v>12</v>
      </c>
    </row>
    <row r="1476" spans="1:19" x14ac:dyDescent="0.25">
      <c r="A1476" s="76" t="s">
        <v>11</v>
      </c>
      <c r="B1476" s="76" t="s">
        <v>55</v>
      </c>
      <c r="C1476" s="76">
        <v>11524</v>
      </c>
      <c r="D1476" s="76" t="s">
        <v>116</v>
      </c>
      <c r="E1476" s="76" t="s">
        <v>15</v>
      </c>
      <c r="F1476" s="76">
        <v>140</v>
      </c>
      <c r="G1476" s="76">
        <v>125</v>
      </c>
      <c r="H1476" s="76">
        <v>0</v>
      </c>
      <c r="I1476" s="76">
        <v>2</v>
      </c>
      <c r="J1476" s="76">
        <v>1</v>
      </c>
      <c r="K1476" s="76">
        <v>2</v>
      </c>
      <c r="L1476" s="76">
        <v>2</v>
      </c>
      <c r="M1476" s="76">
        <v>1</v>
      </c>
      <c r="N1476" s="76">
        <v>1</v>
      </c>
      <c r="O1476" s="76">
        <v>2</v>
      </c>
      <c r="P1476" s="76">
        <v>2</v>
      </c>
      <c r="Q1476" s="76">
        <v>2</v>
      </c>
      <c r="R1476" s="76">
        <v>1</v>
      </c>
      <c r="S1476" s="76">
        <v>16</v>
      </c>
    </row>
    <row r="1477" spans="1:19" x14ac:dyDescent="0.25">
      <c r="A1477" s="76" t="s">
        <v>11</v>
      </c>
      <c r="B1477" s="76" t="s">
        <v>55</v>
      </c>
      <c r="C1477" s="76">
        <v>11524</v>
      </c>
      <c r="D1477" s="76" t="s">
        <v>116</v>
      </c>
      <c r="E1477" s="76" t="s">
        <v>15</v>
      </c>
      <c r="F1477" s="76">
        <v>140</v>
      </c>
      <c r="G1477" s="76">
        <v>125</v>
      </c>
      <c r="H1477" s="76">
        <v>2</v>
      </c>
      <c r="I1477" s="76">
        <v>0</v>
      </c>
      <c r="J1477" s="76">
        <v>0</v>
      </c>
      <c r="K1477" s="76">
        <v>2</v>
      </c>
      <c r="L1477" s="76">
        <v>0</v>
      </c>
      <c r="M1477" s="76">
        <v>0</v>
      </c>
      <c r="N1477" s="76">
        <v>1</v>
      </c>
      <c r="O1477" s="76">
        <v>2</v>
      </c>
      <c r="P1477" s="76">
        <v>0</v>
      </c>
      <c r="Q1477" s="76">
        <v>1</v>
      </c>
      <c r="R1477" s="76">
        <v>1</v>
      </c>
      <c r="S1477" s="76">
        <v>9</v>
      </c>
    </row>
    <row r="1478" spans="1:19" x14ac:dyDescent="0.25">
      <c r="A1478" s="76" t="s">
        <v>11</v>
      </c>
      <c r="B1478" s="76" t="s">
        <v>55</v>
      </c>
      <c r="C1478" s="76">
        <v>11524</v>
      </c>
      <c r="D1478" s="76" t="s">
        <v>116</v>
      </c>
      <c r="E1478" s="76" t="s">
        <v>15</v>
      </c>
      <c r="F1478" s="76">
        <v>140</v>
      </c>
      <c r="G1478" s="76">
        <v>125</v>
      </c>
      <c r="H1478" s="76">
        <v>0</v>
      </c>
      <c r="I1478" s="76">
        <v>1</v>
      </c>
      <c r="J1478" s="76">
        <v>0</v>
      </c>
      <c r="K1478" s="76">
        <v>2</v>
      </c>
      <c r="L1478" s="76">
        <v>2</v>
      </c>
      <c r="M1478" s="76">
        <v>0</v>
      </c>
      <c r="N1478" s="76">
        <v>0</v>
      </c>
      <c r="O1478" s="76">
        <v>2</v>
      </c>
      <c r="P1478" s="76">
        <v>2</v>
      </c>
      <c r="Q1478" s="76">
        <v>1</v>
      </c>
      <c r="R1478" s="76">
        <v>2</v>
      </c>
      <c r="S1478" s="76">
        <v>12</v>
      </c>
    </row>
    <row r="1479" spans="1:19" x14ac:dyDescent="0.25">
      <c r="A1479" s="76" t="s">
        <v>11</v>
      </c>
      <c r="B1479" s="76" t="s">
        <v>55</v>
      </c>
      <c r="C1479" s="76">
        <v>11524</v>
      </c>
      <c r="D1479" s="76" t="s">
        <v>116</v>
      </c>
      <c r="E1479" s="76" t="s">
        <v>15</v>
      </c>
      <c r="F1479" s="76">
        <v>140</v>
      </c>
      <c r="G1479" s="76">
        <v>125</v>
      </c>
      <c r="H1479" s="76">
        <v>0</v>
      </c>
      <c r="I1479" s="76">
        <v>1</v>
      </c>
      <c r="J1479" s="76">
        <v>0</v>
      </c>
      <c r="K1479" s="76">
        <v>2</v>
      </c>
      <c r="L1479" s="76">
        <v>1</v>
      </c>
      <c r="M1479" s="76">
        <v>1</v>
      </c>
      <c r="N1479" s="76">
        <v>0</v>
      </c>
      <c r="O1479" s="76">
        <v>2</v>
      </c>
      <c r="P1479" s="76">
        <v>1</v>
      </c>
      <c r="Q1479" s="76">
        <v>0</v>
      </c>
      <c r="R1479" s="76">
        <v>1</v>
      </c>
      <c r="S1479" s="76">
        <v>9</v>
      </c>
    </row>
    <row r="1480" spans="1:19" x14ac:dyDescent="0.25">
      <c r="A1480" s="76" t="s">
        <v>11</v>
      </c>
      <c r="B1480" s="76" t="s">
        <v>55</v>
      </c>
      <c r="C1480" s="76">
        <v>11524</v>
      </c>
      <c r="D1480" s="76" t="s">
        <v>116</v>
      </c>
      <c r="E1480" s="76" t="s">
        <v>15</v>
      </c>
      <c r="F1480" s="76">
        <v>140</v>
      </c>
      <c r="G1480" s="76">
        <v>125</v>
      </c>
      <c r="H1480" s="76">
        <v>0</v>
      </c>
      <c r="I1480" s="76">
        <v>1</v>
      </c>
      <c r="J1480" s="76">
        <v>1</v>
      </c>
      <c r="K1480" s="76">
        <v>2</v>
      </c>
      <c r="L1480" s="76">
        <v>1</v>
      </c>
      <c r="M1480" s="76">
        <v>1</v>
      </c>
      <c r="N1480" s="76">
        <v>0</v>
      </c>
      <c r="O1480" s="76">
        <v>2</v>
      </c>
      <c r="P1480" s="76">
        <v>1</v>
      </c>
      <c r="Q1480" s="76">
        <v>2</v>
      </c>
      <c r="R1480" s="76">
        <v>0</v>
      </c>
      <c r="S1480" s="76">
        <v>11</v>
      </c>
    </row>
    <row r="1481" spans="1:19" x14ac:dyDescent="0.25">
      <c r="A1481" s="76" t="s">
        <v>11</v>
      </c>
      <c r="B1481" s="76" t="s">
        <v>55</v>
      </c>
      <c r="C1481" s="76">
        <v>11524</v>
      </c>
      <c r="D1481" s="76" t="s">
        <v>116</v>
      </c>
      <c r="E1481" s="76" t="s">
        <v>15</v>
      </c>
      <c r="F1481" s="76">
        <v>140</v>
      </c>
      <c r="G1481" s="76">
        <v>125</v>
      </c>
      <c r="H1481" s="76">
        <v>0</v>
      </c>
      <c r="I1481" s="76">
        <v>2</v>
      </c>
      <c r="J1481" s="76">
        <v>1</v>
      </c>
      <c r="K1481" s="76">
        <v>2</v>
      </c>
      <c r="L1481" s="76">
        <v>1</v>
      </c>
      <c r="M1481" s="76">
        <v>1</v>
      </c>
      <c r="N1481" s="76">
        <v>0</v>
      </c>
      <c r="O1481" s="76">
        <v>0</v>
      </c>
      <c r="P1481" s="76">
        <v>2</v>
      </c>
      <c r="Q1481" s="76">
        <v>1</v>
      </c>
      <c r="R1481" s="76">
        <v>1</v>
      </c>
      <c r="S1481" s="76">
        <v>11</v>
      </c>
    </row>
    <row r="1482" spans="1:19" x14ac:dyDescent="0.25">
      <c r="A1482" s="76" t="s">
        <v>11</v>
      </c>
      <c r="B1482" s="76" t="s">
        <v>55</v>
      </c>
      <c r="C1482" s="76">
        <v>11524</v>
      </c>
      <c r="D1482" s="76" t="s">
        <v>116</v>
      </c>
      <c r="E1482" s="76" t="s">
        <v>15</v>
      </c>
      <c r="F1482" s="76">
        <v>140</v>
      </c>
      <c r="G1482" s="76">
        <v>125</v>
      </c>
      <c r="H1482" s="76">
        <v>2</v>
      </c>
      <c r="I1482" s="76">
        <v>2</v>
      </c>
      <c r="J1482" s="76">
        <v>1</v>
      </c>
      <c r="K1482" s="76">
        <v>2</v>
      </c>
      <c r="L1482" s="76">
        <v>2</v>
      </c>
      <c r="M1482" s="76">
        <v>1</v>
      </c>
      <c r="N1482" s="76">
        <v>0</v>
      </c>
      <c r="O1482" s="76">
        <v>2</v>
      </c>
      <c r="P1482" s="76">
        <v>1</v>
      </c>
      <c r="Q1482" s="76">
        <v>2</v>
      </c>
      <c r="R1482" s="76">
        <v>1</v>
      </c>
      <c r="S1482" s="76">
        <v>16</v>
      </c>
    </row>
    <row r="1483" spans="1:19" x14ac:dyDescent="0.25">
      <c r="A1483" s="76" t="s">
        <v>11</v>
      </c>
      <c r="B1483" s="76" t="s">
        <v>55</v>
      </c>
      <c r="C1483" s="76">
        <v>11524</v>
      </c>
      <c r="D1483" s="76" t="s">
        <v>116</v>
      </c>
      <c r="E1483" s="76" t="s">
        <v>15</v>
      </c>
      <c r="F1483" s="76">
        <v>140</v>
      </c>
      <c r="G1483" s="76">
        <v>125</v>
      </c>
      <c r="H1483" s="76">
        <v>2</v>
      </c>
      <c r="I1483" s="76">
        <v>0</v>
      </c>
      <c r="J1483" s="76">
        <v>1</v>
      </c>
      <c r="K1483" s="76">
        <v>2</v>
      </c>
      <c r="L1483" s="76">
        <v>0</v>
      </c>
      <c r="M1483" s="76">
        <v>1</v>
      </c>
      <c r="N1483" s="76">
        <v>0</v>
      </c>
      <c r="O1483" s="76">
        <v>1</v>
      </c>
      <c r="P1483" s="76">
        <v>0</v>
      </c>
      <c r="Q1483" s="76">
        <v>2</v>
      </c>
      <c r="R1483" s="76">
        <v>1</v>
      </c>
      <c r="S1483" s="76">
        <v>10</v>
      </c>
    </row>
    <row r="1484" spans="1:19" x14ac:dyDescent="0.25">
      <c r="A1484" s="76" t="s">
        <v>11</v>
      </c>
      <c r="B1484" s="76" t="s">
        <v>55</v>
      </c>
      <c r="C1484" s="76">
        <v>11524</v>
      </c>
      <c r="D1484" s="76" t="s">
        <v>116</v>
      </c>
      <c r="E1484" s="76" t="s">
        <v>15</v>
      </c>
      <c r="F1484" s="76">
        <v>140</v>
      </c>
      <c r="G1484" s="76">
        <v>125</v>
      </c>
      <c r="H1484" s="76">
        <v>2</v>
      </c>
      <c r="I1484" s="76">
        <v>2</v>
      </c>
      <c r="J1484" s="76">
        <v>0</v>
      </c>
      <c r="K1484" s="76">
        <v>2</v>
      </c>
      <c r="L1484" s="76">
        <v>2</v>
      </c>
      <c r="M1484" s="76">
        <v>1</v>
      </c>
      <c r="N1484" s="76">
        <v>0</v>
      </c>
      <c r="O1484" s="76">
        <v>2</v>
      </c>
      <c r="P1484" s="76">
        <v>1</v>
      </c>
      <c r="Q1484" s="76">
        <v>2</v>
      </c>
      <c r="R1484" s="76">
        <v>0</v>
      </c>
      <c r="S1484" s="76">
        <v>14</v>
      </c>
    </row>
    <row r="1485" spans="1:19" x14ac:dyDescent="0.25">
      <c r="A1485" s="76" t="s">
        <v>11</v>
      </c>
      <c r="B1485" s="76" t="s">
        <v>55</v>
      </c>
      <c r="C1485" s="76">
        <v>11524</v>
      </c>
      <c r="D1485" s="76" t="s">
        <v>116</v>
      </c>
      <c r="E1485" s="76" t="s">
        <v>15</v>
      </c>
      <c r="F1485" s="76">
        <v>140</v>
      </c>
      <c r="G1485" s="76">
        <v>125</v>
      </c>
      <c r="H1485" s="76">
        <v>0</v>
      </c>
      <c r="I1485" s="76">
        <v>0</v>
      </c>
      <c r="J1485" s="76">
        <v>1</v>
      </c>
      <c r="K1485" s="76">
        <v>2</v>
      </c>
      <c r="L1485" s="76">
        <v>2</v>
      </c>
      <c r="M1485" s="76">
        <v>0</v>
      </c>
      <c r="N1485" s="76">
        <v>1</v>
      </c>
      <c r="O1485" s="76">
        <v>0</v>
      </c>
      <c r="P1485" s="76">
        <v>1</v>
      </c>
      <c r="Q1485" s="76">
        <v>1</v>
      </c>
      <c r="R1485" s="76">
        <v>1</v>
      </c>
      <c r="S1485" s="76">
        <v>9</v>
      </c>
    </row>
    <row r="1486" spans="1:19" x14ac:dyDescent="0.25">
      <c r="A1486" s="76" t="s">
        <v>11</v>
      </c>
      <c r="B1486" s="76" t="s">
        <v>55</v>
      </c>
      <c r="C1486" s="76">
        <v>11524</v>
      </c>
      <c r="D1486" s="76" t="s">
        <v>116</v>
      </c>
      <c r="E1486" s="76" t="s">
        <v>15</v>
      </c>
      <c r="F1486" s="76">
        <v>140</v>
      </c>
      <c r="G1486" s="76">
        <v>125</v>
      </c>
      <c r="H1486" s="76">
        <v>1</v>
      </c>
      <c r="I1486" s="76">
        <v>2</v>
      </c>
      <c r="J1486" s="76">
        <v>0</v>
      </c>
      <c r="K1486" s="76">
        <v>2</v>
      </c>
      <c r="L1486" s="76">
        <v>0</v>
      </c>
      <c r="M1486" s="76">
        <v>1</v>
      </c>
      <c r="N1486" s="76">
        <v>1</v>
      </c>
      <c r="O1486" s="76">
        <v>2</v>
      </c>
      <c r="P1486" s="76">
        <v>0</v>
      </c>
      <c r="Q1486" s="76">
        <v>1</v>
      </c>
      <c r="R1486" s="76">
        <v>2</v>
      </c>
      <c r="S1486" s="76">
        <v>12</v>
      </c>
    </row>
    <row r="1487" spans="1:19" x14ac:dyDescent="0.25">
      <c r="A1487" s="76" t="s">
        <v>11</v>
      </c>
      <c r="B1487" s="76" t="s">
        <v>55</v>
      </c>
      <c r="C1487" s="76">
        <v>11524</v>
      </c>
      <c r="D1487" s="76" t="s">
        <v>116</v>
      </c>
      <c r="E1487" s="76" t="s">
        <v>15</v>
      </c>
      <c r="F1487" s="76">
        <v>140</v>
      </c>
      <c r="G1487" s="76">
        <v>125</v>
      </c>
      <c r="H1487" s="76">
        <v>2</v>
      </c>
      <c r="I1487" s="76">
        <v>1</v>
      </c>
      <c r="J1487" s="76">
        <v>0</v>
      </c>
      <c r="K1487" s="76">
        <v>2</v>
      </c>
      <c r="L1487" s="76">
        <v>2</v>
      </c>
      <c r="M1487" s="76">
        <v>0</v>
      </c>
      <c r="N1487" s="76">
        <v>0</v>
      </c>
      <c r="O1487" s="76">
        <v>2</v>
      </c>
      <c r="P1487" s="76">
        <v>2</v>
      </c>
      <c r="Q1487" s="76">
        <v>1</v>
      </c>
      <c r="R1487" s="76">
        <v>2</v>
      </c>
      <c r="S1487" s="76">
        <v>14</v>
      </c>
    </row>
    <row r="1488" spans="1:19" x14ac:dyDescent="0.25">
      <c r="A1488" s="76" t="s">
        <v>11</v>
      </c>
      <c r="B1488" s="76" t="s">
        <v>55</v>
      </c>
      <c r="C1488" s="76">
        <v>11524</v>
      </c>
      <c r="D1488" s="76" t="s">
        <v>116</v>
      </c>
      <c r="E1488" s="76" t="s">
        <v>15</v>
      </c>
      <c r="F1488" s="76">
        <v>140</v>
      </c>
      <c r="G1488" s="76">
        <v>125</v>
      </c>
      <c r="H1488" s="76">
        <v>0</v>
      </c>
      <c r="I1488" s="76">
        <v>0</v>
      </c>
      <c r="J1488" s="76">
        <v>1</v>
      </c>
      <c r="K1488" s="76">
        <v>2</v>
      </c>
      <c r="L1488" s="76">
        <v>1</v>
      </c>
      <c r="M1488" s="76">
        <v>1</v>
      </c>
      <c r="N1488" s="76">
        <v>0</v>
      </c>
      <c r="O1488" s="76">
        <v>2</v>
      </c>
      <c r="P1488" s="76">
        <v>1</v>
      </c>
      <c r="Q1488" s="76">
        <v>1</v>
      </c>
      <c r="R1488" s="76">
        <v>1</v>
      </c>
      <c r="S1488" s="76">
        <v>10</v>
      </c>
    </row>
    <row r="1489" spans="1:19" x14ac:dyDescent="0.25">
      <c r="A1489" s="76" t="s">
        <v>11</v>
      </c>
      <c r="B1489" s="76" t="s">
        <v>55</v>
      </c>
      <c r="C1489" s="76">
        <v>11524</v>
      </c>
      <c r="D1489" s="76" t="s">
        <v>116</v>
      </c>
      <c r="E1489" s="76" t="s">
        <v>15</v>
      </c>
      <c r="F1489" s="76">
        <v>140</v>
      </c>
      <c r="G1489" s="76">
        <v>125</v>
      </c>
      <c r="H1489" s="76">
        <v>0</v>
      </c>
      <c r="I1489" s="76">
        <v>0</v>
      </c>
      <c r="J1489" s="76">
        <v>1</v>
      </c>
      <c r="K1489" s="76">
        <v>2</v>
      </c>
      <c r="L1489" s="76">
        <v>2</v>
      </c>
      <c r="M1489" s="76">
        <v>1</v>
      </c>
      <c r="N1489" s="76">
        <v>0</v>
      </c>
      <c r="O1489" s="76">
        <v>2</v>
      </c>
      <c r="P1489" s="76">
        <v>1</v>
      </c>
      <c r="Q1489" s="76">
        <v>2</v>
      </c>
      <c r="R1489" s="76">
        <v>2</v>
      </c>
      <c r="S1489" s="76">
        <v>13</v>
      </c>
    </row>
    <row r="1490" spans="1:19" x14ac:dyDescent="0.25">
      <c r="A1490" s="76" t="s">
        <v>11</v>
      </c>
      <c r="B1490" s="76" t="s">
        <v>55</v>
      </c>
      <c r="C1490" s="76">
        <v>11524</v>
      </c>
      <c r="D1490" s="76" t="s">
        <v>116</v>
      </c>
      <c r="E1490" s="76" t="s">
        <v>15</v>
      </c>
      <c r="F1490" s="76">
        <v>140</v>
      </c>
      <c r="G1490" s="76">
        <v>125</v>
      </c>
      <c r="H1490" s="76">
        <v>0</v>
      </c>
      <c r="I1490" s="76">
        <v>0</v>
      </c>
      <c r="J1490" s="76">
        <v>0</v>
      </c>
      <c r="K1490" s="76">
        <v>2</v>
      </c>
      <c r="L1490" s="76">
        <v>1</v>
      </c>
      <c r="M1490" s="76">
        <v>0</v>
      </c>
      <c r="N1490" s="76">
        <v>0</v>
      </c>
      <c r="O1490" s="76">
        <v>2</v>
      </c>
      <c r="P1490" s="76">
        <v>1</v>
      </c>
      <c r="Q1490" s="76">
        <v>2</v>
      </c>
      <c r="R1490" s="76">
        <v>2</v>
      </c>
      <c r="S1490" s="76">
        <v>10</v>
      </c>
    </row>
    <row r="1491" spans="1:19" x14ac:dyDescent="0.25">
      <c r="A1491" s="76" t="s">
        <v>11</v>
      </c>
      <c r="B1491" s="76" t="s">
        <v>55</v>
      </c>
      <c r="C1491" s="76">
        <v>11524</v>
      </c>
      <c r="D1491" s="76" t="s">
        <v>116</v>
      </c>
      <c r="E1491" s="76" t="s">
        <v>15</v>
      </c>
      <c r="F1491" s="76">
        <v>140</v>
      </c>
      <c r="G1491" s="76">
        <v>125</v>
      </c>
      <c r="H1491" s="76">
        <v>0</v>
      </c>
      <c r="I1491" s="76">
        <v>2</v>
      </c>
      <c r="J1491" s="76">
        <v>0</v>
      </c>
      <c r="K1491" s="76">
        <v>2</v>
      </c>
      <c r="L1491" s="76">
        <v>2</v>
      </c>
      <c r="M1491" s="76">
        <v>0</v>
      </c>
      <c r="N1491" s="76">
        <v>0</v>
      </c>
      <c r="O1491" s="76">
        <v>0</v>
      </c>
      <c r="P1491" s="76">
        <v>1</v>
      </c>
      <c r="Q1491" s="76">
        <v>0</v>
      </c>
      <c r="R1491" s="76">
        <v>1</v>
      </c>
      <c r="S1491" s="76">
        <v>8</v>
      </c>
    </row>
    <row r="1492" spans="1:19" x14ac:dyDescent="0.25">
      <c r="A1492" s="76" t="s">
        <v>11</v>
      </c>
      <c r="B1492" s="76" t="s">
        <v>55</v>
      </c>
      <c r="C1492" s="76">
        <v>11524</v>
      </c>
      <c r="D1492" s="76" t="s">
        <v>116</v>
      </c>
      <c r="E1492" s="76" t="s">
        <v>15</v>
      </c>
      <c r="F1492" s="76">
        <v>140</v>
      </c>
      <c r="G1492" s="76">
        <v>125</v>
      </c>
      <c r="H1492" s="76">
        <v>0</v>
      </c>
      <c r="I1492" s="76">
        <v>1</v>
      </c>
      <c r="J1492" s="76">
        <v>0</v>
      </c>
      <c r="K1492" s="76">
        <v>2</v>
      </c>
      <c r="L1492" s="76">
        <v>2</v>
      </c>
      <c r="M1492" s="76">
        <v>0</v>
      </c>
      <c r="N1492" s="76">
        <v>1</v>
      </c>
      <c r="O1492" s="76">
        <v>2</v>
      </c>
      <c r="P1492" s="76">
        <v>0</v>
      </c>
      <c r="Q1492" s="76">
        <v>1</v>
      </c>
      <c r="R1492" s="76">
        <v>1</v>
      </c>
      <c r="S1492" s="76">
        <v>10</v>
      </c>
    </row>
    <row r="1493" spans="1:19" x14ac:dyDescent="0.25">
      <c r="A1493" s="76" t="s">
        <v>11</v>
      </c>
      <c r="B1493" s="76" t="s">
        <v>55</v>
      </c>
      <c r="C1493" s="76">
        <v>11524</v>
      </c>
      <c r="D1493" s="76" t="s">
        <v>116</v>
      </c>
      <c r="E1493" s="76" t="s">
        <v>15</v>
      </c>
      <c r="F1493" s="76">
        <v>140</v>
      </c>
      <c r="G1493" s="76">
        <v>125</v>
      </c>
      <c r="H1493" s="76">
        <v>0</v>
      </c>
      <c r="I1493" s="76">
        <v>1</v>
      </c>
      <c r="J1493" s="76">
        <v>0</v>
      </c>
      <c r="K1493" s="76">
        <v>2</v>
      </c>
      <c r="L1493" s="76">
        <v>2</v>
      </c>
      <c r="M1493" s="76">
        <v>1</v>
      </c>
      <c r="N1493" s="76">
        <v>1</v>
      </c>
      <c r="O1493" s="76">
        <v>2</v>
      </c>
      <c r="P1493" s="76">
        <v>2</v>
      </c>
      <c r="Q1493" s="76">
        <v>2</v>
      </c>
      <c r="R1493" s="76">
        <v>1</v>
      </c>
      <c r="S1493" s="76">
        <v>14</v>
      </c>
    </row>
    <row r="1494" spans="1:19" x14ac:dyDescent="0.25">
      <c r="A1494" s="76" t="s">
        <v>11</v>
      </c>
      <c r="B1494" s="76" t="s">
        <v>55</v>
      </c>
      <c r="C1494" s="76">
        <v>11524</v>
      </c>
      <c r="D1494" s="76" t="s">
        <v>116</v>
      </c>
      <c r="E1494" s="76" t="s">
        <v>15</v>
      </c>
      <c r="F1494" s="76">
        <v>140</v>
      </c>
      <c r="G1494" s="76">
        <v>125</v>
      </c>
      <c r="H1494" s="76">
        <v>0</v>
      </c>
      <c r="I1494" s="76">
        <v>1</v>
      </c>
      <c r="J1494" s="76">
        <v>0</v>
      </c>
      <c r="K1494" s="76">
        <v>2</v>
      </c>
      <c r="L1494" s="76">
        <v>2</v>
      </c>
      <c r="M1494" s="76">
        <v>1</v>
      </c>
      <c r="N1494" s="76">
        <v>1</v>
      </c>
      <c r="O1494" s="76">
        <v>0</v>
      </c>
      <c r="P1494" s="76">
        <v>1</v>
      </c>
      <c r="Q1494" s="76">
        <v>1</v>
      </c>
      <c r="R1494" s="76">
        <v>1</v>
      </c>
      <c r="S1494" s="76">
        <v>10</v>
      </c>
    </row>
    <row r="1495" spans="1:19" x14ac:dyDescent="0.25">
      <c r="A1495" s="76" t="s">
        <v>11</v>
      </c>
      <c r="B1495" s="76" t="s">
        <v>55</v>
      </c>
      <c r="C1495" s="76">
        <v>11524</v>
      </c>
      <c r="D1495" s="76" t="s">
        <v>116</v>
      </c>
      <c r="E1495" s="76" t="s">
        <v>15</v>
      </c>
      <c r="F1495" s="76">
        <v>140</v>
      </c>
      <c r="G1495" s="76">
        <v>125</v>
      </c>
      <c r="H1495" s="76">
        <v>2</v>
      </c>
      <c r="I1495" s="76">
        <v>2</v>
      </c>
      <c r="J1495" s="76">
        <v>0</v>
      </c>
      <c r="K1495" s="76">
        <v>0</v>
      </c>
      <c r="L1495" s="76">
        <v>1</v>
      </c>
      <c r="M1495" s="76">
        <v>1</v>
      </c>
      <c r="N1495" s="76">
        <v>0</v>
      </c>
      <c r="O1495" s="76">
        <v>2</v>
      </c>
      <c r="P1495" s="76">
        <v>1</v>
      </c>
      <c r="Q1495" s="76">
        <v>1</v>
      </c>
      <c r="R1495" s="76">
        <v>1</v>
      </c>
      <c r="S1495" s="76">
        <v>11</v>
      </c>
    </row>
    <row r="1496" spans="1:19" x14ac:dyDescent="0.25">
      <c r="A1496" s="76" t="s">
        <v>11</v>
      </c>
      <c r="B1496" s="76" t="s">
        <v>55</v>
      </c>
      <c r="C1496" s="76">
        <v>11524</v>
      </c>
      <c r="D1496" s="76" t="s">
        <v>116</v>
      </c>
      <c r="E1496" s="76" t="s">
        <v>15</v>
      </c>
      <c r="F1496" s="76">
        <v>140</v>
      </c>
      <c r="G1496" s="76">
        <v>125</v>
      </c>
      <c r="H1496" s="76">
        <v>2</v>
      </c>
      <c r="I1496" s="76">
        <v>0</v>
      </c>
      <c r="J1496" s="76">
        <v>0</v>
      </c>
      <c r="K1496" s="76">
        <v>2</v>
      </c>
      <c r="L1496" s="76">
        <v>1</v>
      </c>
      <c r="M1496" s="76">
        <v>1</v>
      </c>
      <c r="N1496" s="76">
        <v>0</v>
      </c>
      <c r="O1496" s="76">
        <v>1</v>
      </c>
      <c r="P1496" s="76">
        <v>1</v>
      </c>
      <c r="Q1496" s="76">
        <v>1</v>
      </c>
      <c r="R1496" s="76">
        <v>1</v>
      </c>
      <c r="S1496" s="76">
        <v>10</v>
      </c>
    </row>
    <row r="1497" spans="1:19" x14ac:dyDescent="0.25">
      <c r="A1497" s="76" t="s">
        <v>11</v>
      </c>
      <c r="B1497" s="76" t="s">
        <v>55</v>
      </c>
      <c r="C1497" s="76">
        <v>11524</v>
      </c>
      <c r="D1497" s="76" t="s">
        <v>116</v>
      </c>
      <c r="E1497" s="76" t="s">
        <v>15</v>
      </c>
      <c r="F1497" s="76">
        <v>140</v>
      </c>
      <c r="G1497" s="76">
        <v>125</v>
      </c>
      <c r="H1497" s="76">
        <v>0</v>
      </c>
      <c r="I1497" s="76">
        <v>2</v>
      </c>
      <c r="J1497" s="76">
        <v>1</v>
      </c>
      <c r="K1497" s="76">
        <v>1</v>
      </c>
      <c r="L1497" s="76">
        <v>1</v>
      </c>
      <c r="M1497" s="76">
        <v>0</v>
      </c>
      <c r="N1497" s="76">
        <v>1</v>
      </c>
      <c r="O1497" s="76">
        <v>2</v>
      </c>
      <c r="P1497" s="76">
        <v>2</v>
      </c>
      <c r="Q1497" s="76">
        <v>2</v>
      </c>
      <c r="R1497" s="76">
        <v>1</v>
      </c>
      <c r="S1497" s="76">
        <v>13</v>
      </c>
    </row>
    <row r="1498" spans="1:19" x14ac:dyDescent="0.25">
      <c r="A1498" s="76" t="s">
        <v>11</v>
      </c>
      <c r="B1498" s="76" t="s">
        <v>55</v>
      </c>
      <c r="C1498" s="76">
        <v>11524</v>
      </c>
      <c r="D1498" s="76" t="s">
        <v>116</v>
      </c>
      <c r="E1498" s="76" t="s">
        <v>15</v>
      </c>
      <c r="F1498" s="76">
        <v>140</v>
      </c>
      <c r="G1498" s="76">
        <v>125</v>
      </c>
      <c r="H1498" s="76">
        <v>0</v>
      </c>
      <c r="I1498" s="76">
        <v>2</v>
      </c>
      <c r="J1498" s="76">
        <v>1</v>
      </c>
      <c r="K1498" s="76">
        <v>2</v>
      </c>
      <c r="L1498" s="76">
        <v>2</v>
      </c>
      <c r="M1498" s="76">
        <v>1</v>
      </c>
      <c r="N1498" s="76">
        <v>1</v>
      </c>
      <c r="O1498" s="76">
        <v>2</v>
      </c>
      <c r="P1498" s="76">
        <v>2</v>
      </c>
      <c r="Q1498" s="76">
        <v>2</v>
      </c>
      <c r="R1498" s="76">
        <v>1</v>
      </c>
      <c r="S1498" s="76">
        <v>16</v>
      </c>
    </row>
    <row r="1499" spans="1:19" x14ac:dyDescent="0.25">
      <c r="A1499" s="76" t="s">
        <v>11</v>
      </c>
      <c r="B1499" s="76" t="s">
        <v>55</v>
      </c>
      <c r="C1499" s="76">
        <v>11524</v>
      </c>
      <c r="D1499" s="76" t="s">
        <v>116</v>
      </c>
      <c r="E1499" s="76" t="s">
        <v>15</v>
      </c>
      <c r="F1499" s="76">
        <v>140</v>
      </c>
      <c r="G1499" s="76">
        <v>125</v>
      </c>
      <c r="H1499" s="76">
        <v>2</v>
      </c>
      <c r="I1499" s="76">
        <v>1</v>
      </c>
      <c r="J1499" s="76">
        <v>0</v>
      </c>
      <c r="K1499" s="76">
        <v>2</v>
      </c>
      <c r="L1499" s="76">
        <v>0</v>
      </c>
      <c r="M1499" s="76">
        <v>1</v>
      </c>
      <c r="N1499" s="76">
        <v>0</v>
      </c>
      <c r="O1499" s="76">
        <v>2</v>
      </c>
      <c r="P1499" s="76">
        <v>2</v>
      </c>
      <c r="Q1499" s="76">
        <v>2</v>
      </c>
      <c r="R1499" s="76">
        <v>0</v>
      </c>
      <c r="S1499" s="76">
        <v>12</v>
      </c>
    </row>
    <row r="1500" spans="1:19" x14ac:dyDescent="0.25">
      <c r="A1500" s="76" t="s">
        <v>11</v>
      </c>
      <c r="B1500" s="76" t="s">
        <v>55</v>
      </c>
      <c r="C1500" s="76">
        <v>11524</v>
      </c>
      <c r="D1500" s="76" t="s">
        <v>116</v>
      </c>
      <c r="E1500" s="76" t="s">
        <v>15</v>
      </c>
      <c r="F1500" s="76">
        <v>140</v>
      </c>
      <c r="G1500" s="76">
        <v>125</v>
      </c>
      <c r="H1500" s="76">
        <v>2</v>
      </c>
      <c r="I1500" s="76">
        <v>0</v>
      </c>
      <c r="J1500" s="76">
        <v>1</v>
      </c>
      <c r="K1500" s="76">
        <v>2</v>
      </c>
      <c r="L1500" s="76">
        <v>1</v>
      </c>
      <c r="M1500" s="76">
        <v>1</v>
      </c>
      <c r="N1500" s="76">
        <v>0</v>
      </c>
      <c r="O1500" s="76">
        <v>2</v>
      </c>
      <c r="P1500" s="76">
        <v>2</v>
      </c>
      <c r="Q1500" s="76">
        <v>2</v>
      </c>
      <c r="R1500" s="76">
        <v>1</v>
      </c>
      <c r="S1500" s="76">
        <v>14</v>
      </c>
    </row>
    <row r="1501" spans="1:19" x14ac:dyDescent="0.25">
      <c r="A1501" s="76" t="s">
        <v>11</v>
      </c>
      <c r="B1501" s="76" t="s">
        <v>55</v>
      </c>
      <c r="C1501" s="76">
        <v>11524</v>
      </c>
      <c r="D1501" s="76" t="s">
        <v>116</v>
      </c>
      <c r="E1501" s="76" t="s">
        <v>15</v>
      </c>
      <c r="F1501" s="76">
        <v>140</v>
      </c>
      <c r="G1501" s="76">
        <v>125</v>
      </c>
      <c r="H1501" s="76">
        <v>2</v>
      </c>
      <c r="I1501" s="76">
        <v>2</v>
      </c>
      <c r="J1501" s="76">
        <v>0</v>
      </c>
      <c r="K1501" s="76">
        <v>2</v>
      </c>
      <c r="L1501" s="76">
        <v>2</v>
      </c>
      <c r="M1501" s="76">
        <v>1</v>
      </c>
      <c r="N1501" s="76">
        <v>1</v>
      </c>
      <c r="O1501" s="76">
        <v>2</v>
      </c>
      <c r="P1501" s="76">
        <v>1</v>
      </c>
      <c r="Q1501" s="76">
        <v>2</v>
      </c>
      <c r="R1501" s="76">
        <v>1</v>
      </c>
      <c r="S1501" s="76">
        <v>16</v>
      </c>
    </row>
    <row r="1502" spans="1:19" x14ac:dyDescent="0.25">
      <c r="A1502" s="76" t="s">
        <v>11</v>
      </c>
      <c r="B1502" s="76" t="s">
        <v>55</v>
      </c>
      <c r="C1502" s="76">
        <v>11524</v>
      </c>
      <c r="D1502" s="76" t="s">
        <v>116</v>
      </c>
      <c r="E1502" s="76" t="s">
        <v>16</v>
      </c>
      <c r="F1502" s="76">
        <v>140</v>
      </c>
      <c r="G1502" s="76">
        <v>125</v>
      </c>
      <c r="H1502" s="76">
        <v>1</v>
      </c>
      <c r="I1502" s="76">
        <v>1</v>
      </c>
      <c r="J1502" s="76">
        <v>1</v>
      </c>
      <c r="K1502" s="76">
        <v>2</v>
      </c>
      <c r="L1502" s="76">
        <v>1</v>
      </c>
      <c r="M1502" s="76">
        <v>0</v>
      </c>
      <c r="N1502" s="76">
        <v>0</v>
      </c>
      <c r="O1502" s="76">
        <v>2</v>
      </c>
      <c r="P1502" s="76">
        <v>0</v>
      </c>
      <c r="Q1502" s="76">
        <v>2</v>
      </c>
      <c r="R1502" s="76">
        <v>1</v>
      </c>
      <c r="S1502" s="76">
        <v>11</v>
      </c>
    </row>
    <row r="1503" spans="1:19" x14ac:dyDescent="0.25">
      <c r="A1503" s="76" t="s">
        <v>11</v>
      </c>
      <c r="B1503" s="76" t="s">
        <v>55</v>
      </c>
      <c r="C1503" s="76">
        <v>11524</v>
      </c>
      <c r="D1503" s="76" t="s">
        <v>116</v>
      </c>
      <c r="E1503" s="76" t="s">
        <v>16</v>
      </c>
      <c r="F1503" s="76">
        <v>140</v>
      </c>
      <c r="G1503" s="76">
        <v>125</v>
      </c>
      <c r="H1503" s="76">
        <v>1</v>
      </c>
      <c r="I1503" s="76">
        <v>2</v>
      </c>
      <c r="J1503" s="76">
        <v>1</v>
      </c>
      <c r="K1503" s="76">
        <v>2</v>
      </c>
      <c r="L1503" s="76">
        <v>1</v>
      </c>
      <c r="M1503" s="76">
        <v>1</v>
      </c>
      <c r="N1503" s="76">
        <v>0</v>
      </c>
      <c r="O1503" s="76">
        <v>2</v>
      </c>
      <c r="P1503" s="76">
        <v>0</v>
      </c>
      <c r="Q1503" s="76">
        <v>2</v>
      </c>
      <c r="R1503" s="76">
        <v>1</v>
      </c>
      <c r="S1503" s="76">
        <v>13</v>
      </c>
    </row>
    <row r="1504" spans="1:19" x14ac:dyDescent="0.25">
      <c r="A1504" s="76" t="s">
        <v>11</v>
      </c>
      <c r="B1504" s="76" t="s">
        <v>55</v>
      </c>
      <c r="C1504" s="76">
        <v>11524</v>
      </c>
      <c r="D1504" s="76" t="s">
        <v>116</v>
      </c>
      <c r="E1504" s="76" t="s">
        <v>16</v>
      </c>
      <c r="F1504" s="76">
        <v>140</v>
      </c>
      <c r="G1504" s="76">
        <v>125</v>
      </c>
      <c r="H1504" s="76">
        <v>2</v>
      </c>
      <c r="I1504" s="76">
        <v>0</v>
      </c>
      <c r="J1504" s="76">
        <v>0</v>
      </c>
      <c r="K1504" s="76">
        <v>2</v>
      </c>
      <c r="L1504" s="76">
        <v>0</v>
      </c>
      <c r="M1504" s="76">
        <v>1</v>
      </c>
      <c r="N1504" s="76">
        <v>0</v>
      </c>
      <c r="O1504" s="76">
        <v>2</v>
      </c>
      <c r="P1504" s="76">
        <v>1</v>
      </c>
      <c r="Q1504" s="76">
        <v>2</v>
      </c>
      <c r="R1504" s="76">
        <v>2</v>
      </c>
      <c r="S1504" s="76">
        <v>12</v>
      </c>
    </row>
    <row r="1505" spans="1:19" x14ac:dyDescent="0.25">
      <c r="A1505" s="76" t="s">
        <v>11</v>
      </c>
      <c r="B1505" s="76" t="s">
        <v>55</v>
      </c>
      <c r="C1505" s="76">
        <v>11524</v>
      </c>
      <c r="D1505" s="76" t="s">
        <v>116</v>
      </c>
      <c r="E1505" s="76" t="s">
        <v>16</v>
      </c>
      <c r="F1505" s="76">
        <v>140</v>
      </c>
      <c r="G1505" s="76">
        <v>125</v>
      </c>
      <c r="H1505" s="76">
        <v>2</v>
      </c>
      <c r="I1505" s="76">
        <v>1</v>
      </c>
      <c r="J1505" s="76">
        <v>0</v>
      </c>
      <c r="K1505" s="76">
        <v>2</v>
      </c>
      <c r="L1505" s="76">
        <v>2</v>
      </c>
      <c r="M1505" s="76">
        <v>1</v>
      </c>
      <c r="N1505" s="76">
        <v>0</v>
      </c>
      <c r="O1505" s="76">
        <v>1</v>
      </c>
      <c r="P1505" s="76">
        <v>1</v>
      </c>
      <c r="Q1505" s="76">
        <v>1</v>
      </c>
      <c r="R1505" s="76">
        <v>2</v>
      </c>
      <c r="S1505" s="76">
        <v>13</v>
      </c>
    </row>
    <row r="1506" spans="1:19" x14ac:dyDescent="0.25">
      <c r="A1506" s="76" t="s">
        <v>11</v>
      </c>
      <c r="B1506" s="76" t="s">
        <v>55</v>
      </c>
      <c r="C1506" s="76">
        <v>11524</v>
      </c>
      <c r="D1506" s="76" t="s">
        <v>116</v>
      </c>
      <c r="E1506" s="76" t="s">
        <v>16</v>
      </c>
      <c r="F1506" s="76">
        <v>140</v>
      </c>
      <c r="G1506" s="76">
        <v>125</v>
      </c>
      <c r="H1506" s="76">
        <v>0</v>
      </c>
      <c r="I1506" s="76">
        <v>1</v>
      </c>
      <c r="J1506" s="76">
        <v>1</v>
      </c>
      <c r="K1506" s="76">
        <v>2</v>
      </c>
      <c r="L1506" s="76">
        <v>2</v>
      </c>
      <c r="M1506" s="76">
        <v>0</v>
      </c>
      <c r="N1506" s="76">
        <v>0</v>
      </c>
      <c r="O1506" s="76">
        <v>2</v>
      </c>
      <c r="P1506" s="76">
        <v>0</v>
      </c>
      <c r="Q1506" s="76">
        <v>1</v>
      </c>
      <c r="R1506" s="76">
        <v>1</v>
      </c>
      <c r="S1506" s="76">
        <v>10</v>
      </c>
    </row>
    <row r="1507" spans="1:19" x14ac:dyDescent="0.25">
      <c r="A1507" s="76" t="s">
        <v>11</v>
      </c>
      <c r="B1507" s="76" t="s">
        <v>55</v>
      </c>
      <c r="C1507" s="76">
        <v>11524</v>
      </c>
      <c r="D1507" s="76" t="s">
        <v>116</v>
      </c>
      <c r="E1507" s="76" t="s">
        <v>16</v>
      </c>
      <c r="F1507" s="76">
        <v>140</v>
      </c>
      <c r="G1507" s="76">
        <v>125</v>
      </c>
      <c r="H1507" s="76">
        <v>1</v>
      </c>
      <c r="I1507" s="76">
        <v>1</v>
      </c>
      <c r="J1507" s="76">
        <v>1</v>
      </c>
      <c r="K1507" s="76">
        <v>2</v>
      </c>
      <c r="L1507" s="76">
        <v>2</v>
      </c>
      <c r="M1507" s="76">
        <v>0</v>
      </c>
      <c r="N1507" s="76">
        <v>1</v>
      </c>
      <c r="O1507" s="76">
        <v>1</v>
      </c>
      <c r="P1507" s="76">
        <v>1</v>
      </c>
      <c r="Q1507" s="76">
        <v>2</v>
      </c>
      <c r="R1507" s="76">
        <v>1</v>
      </c>
      <c r="S1507" s="76">
        <v>13</v>
      </c>
    </row>
    <row r="1508" spans="1:19" x14ac:dyDescent="0.25">
      <c r="A1508" s="76" t="s">
        <v>11</v>
      </c>
      <c r="B1508" s="76" t="s">
        <v>55</v>
      </c>
      <c r="C1508" s="76">
        <v>11524</v>
      </c>
      <c r="D1508" s="76" t="s">
        <v>116</v>
      </c>
      <c r="E1508" s="76" t="s">
        <v>16</v>
      </c>
      <c r="F1508" s="76">
        <v>140</v>
      </c>
      <c r="G1508" s="76">
        <v>125</v>
      </c>
      <c r="H1508" s="76">
        <v>0</v>
      </c>
      <c r="I1508" s="76">
        <v>1</v>
      </c>
      <c r="J1508" s="76">
        <v>0</v>
      </c>
      <c r="K1508" s="76">
        <v>2</v>
      </c>
      <c r="L1508" s="76">
        <v>0</v>
      </c>
      <c r="M1508" s="76">
        <v>0</v>
      </c>
      <c r="N1508" s="76">
        <v>0</v>
      </c>
      <c r="O1508" s="76">
        <v>1</v>
      </c>
      <c r="P1508" s="76">
        <v>1</v>
      </c>
      <c r="Q1508" s="76">
        <v>2</v>
      </c>
      <c r="R1508" s="76">
        <v>2</v>
      </c>
      <c r="S1508" s="76">
        <v>9</v>
      </c>
    </row>
    <row r="1509" spans="1:19" x14ac:dyDescent="0.25">
      <c r="A1509" s="76" t="s">
        <v>11</v>
      </c>
      <c r="B1509" s="76" t="s">
        <v>55</v>
      </c>
      <c r="C1509" s="76">
        <v>11524</v>
      </c>
      <c r="D1509" s="76" t="s">
        <v>116</v>
      </c>
      <c r="E1509" s="76" t="s">
        <v>16</v>
      </c>
      <c r="F1509" s="76">
        <v>140</v>
      </c>
      <c r="G1509" s="76">
        <v>125</v>
      </c>
      <c r="H1509" s="76">
        <v>0</v>
      </c>
      <c r="I1509" s="76">
        <v>1</v>
      </c>
      <c r="J1509" s="76">
        <v>1</v>
      </c>
      <c r="K1509" s="76">
        <v>2</v>
      </c>
      <c r="L1509" s="76">
        <v>0</v>
      </c>
      <c r="M1509" s="76">
        <v>1</v>
      </c>
      <c r="N1509" s="76">
        <v>1</v>
      </c>
      <c r="O1509" s="76">
        <v>1</v>
      </c>
      <c r="P1509" s="76">
        <v>1</v>
      </c>
      <c r="Q1509" s="76">
        <v>1</v>
      </c>
      <c r="R1509" s="76">
        <v>1</v>
      </c>
      <c r="S1509" s="76">
        <v>10</v>
      </c>
    </row>
    <row r="1510" spans="1:19" x14ac:dyDescent="0.25">
      <c r="A1510" s="76" t="s">
        <v>11</v>
      </c>
      <c r="B1510" s="76" t="s">
        <v>55</v>
      </c>
      <c r="C1510" s="76">
        <v>11524</v>
      </c>
      <c r="D1510" s="76" t="s">
        <v>116</v>
      </c>
      <c r="E1510" s="76" t="s">
        <v>16</v>
      </c>
      <c r="F1510" s="76">
        <v>140</v>
      </c>
      <c r="G1510" s="76">
        <v>125</v>
      </c>
      <c r="H1510" s="76">
        <v>0</v>
      </c>
      <c r="I1510" s="76">
        <v>1</v>
      </c>
      <c r="J1510" s="76">
        <v>1</v>
      </c>
      <c r="K1510" s="76">
        <v>2</v>
      </c>
      <c r="L1510" s="76">
        <v>2</v>
      </c>
      <c r="M1510" s="76">
        <v>0</v>
      </c>
      <c r="N1510" s="76">
        <v>1</v>
      </c>
      <c r="O1510" s="76">
        <v>0</v>
      </c>
      <c r="P1510" s="76">
        <v>1</v>
      </c>
      <c r="Q1510" s="76">
        <v>2</v>
      </c>
      <c r="R1510" s="76">
        <v>2</v>
      </c>
      <c r="S1510" s="76">
        <v>12</v>
      </c>
    </row>
    <row r="1511" spans="1:19" x14ac:dyDescent="0.25">
      <c r="A1511" s="76" t="s">
        <v>11</v>
      </c>
      <c r="B1511" s="76" t="s">
        <v>55</v>
      </c>
      <c r="C1511" s="76">
        <v>11524</v>
      </c>
      <c r="D1511" s="76" t="s">
        <v>116</v>
      </c>
      <c r="E1511" s="76" t="s">
        <v>16</v>
      </c>
      <c r="F1511" s="76">
        <v>140</v>
      </c>
      <c r="G1511" s="76">
        <v>125</v>
      </c>
      <c r="H1511" s="76">
        <v>0</v>
      </c>
      <c r="I1511" s="76">
        <v>2</v>
      </c>
      <c r="J1511" s="76">
        <v>1</v>
      </c>
      <c r="K1511" s="76">
        <v>1</v>
      </c>
      <c r="L1511" s="76">
        <v>2</v>
      </c>
      <c r="M1511" s="76">
        <v>0</v>
      </c>
      <c r="N1511" s="76">
        <v>1</v>
      </c>
      <c r="O1511" s="76">
        <v>0</v>
      </c>
      <c r="P1511" s="76">
        <v>1</v>
      </c>
      <c r="Q1511" s="76">
        <v>0</v>
      </c>
      <c r="R1511" s="76">
        <v>2</v>
      </c>
      <c r="S1511" s="76">
        <v>10</v>
      </c>
    </row>
    <row r="1512" spans="1:19" x14ac:dyDescent="0.25">
      <c r="A1512" s="76" t="s">
        <v>11</v>
      </c>
      <c r="B1512" s="76" t="s">
        <v>55</v>
      </c>
      <c r="C1512" s="76">
        <v>11524</v>
      </c>
      <c r="D1512" s="76" t="s">
        <v>116</v>
      </c>
      <c r="E1512" s="76" t="s">
        <v>16</v>
      </c>
      <c r="F1512" s="76">
        <v>140</v>
      </c>
      <c r="G1512" s="76">
        <v>125</v>
      </c>
      <c r="H1512" s="76">
        <v>1</v>
      </c>
      <c r="I1512" s="76">
        <v>1</v>
      </c>
      <c r="J1512" s="76">
        <v>1</v>
      </c>
      <c r="K1512" s="76">
        <v>2</v>
      </c>
      <c r="L1512" s="76">
        <v>1</v>
      </c>
      <c r="M1512" s="76">
        <v>0</v>
      </c>
      <c r="N1512" s="76">
        <v>1</v>
      </c>
      <c r="O1512" s="76">
        <v>2</v>
      </c>
      <c r="P1512" s="76">
        <v>2</v>
      </c>
      <c r="Q1512" s="76">
        <v>2</v>
      </c>
      <c r="R1512" s="76">
        <v>2</v>
      </c>
      <c r="S1512" s="76">
        <v>15</v>
      </c>
    </row>
    <row r="1513" spans="1:19" x14ac:dyDescent="0.25">
      <c r="A1513" s="76" t="s">
        <v>11</v>
      </c>
      <c r="B1513" s="76" t="s">
        <v>55</v>
      </c>
      <c r="C1513" s="76">
        <v>11524</v>
      </c>
      <c r="D1513" s="76" t="s">
        <v>116</v>
      </c>
      <c r="E1513" s="76" t="s">
        <v>16</v>
      </c>
      <c r="F1513" s="76">
        <v>140</v>
      </c>
      <c r="G1513" s="76">
        <v>125</v>
      </c>
      <c r="H1513" s="76">
        <v>0</v>
      </c>
      <c r="I1513" s="76">
        <v>2</v>
      </c>
      <c r="J1513" s="76">
        <v>0</v>
      </c>
      <c r="K1513" s="76">
        <v>2</v>
      </c>
      <c r="L1513" s="76">
        <v>1</v>
      </c>
      <c r="M1513" s="76">
        <v>1</v>
      </c>
      <c r="N1513" s="76">
        <v>0</v>
      </c>
      <c r="O1513" s="76">
        <v>2</v>
      </c>
      <c r="P1513" s="76">
        <v>0</v>
      </c>
      <c r="Q1513" s="76">
        <v>2</v>
      </c>
      <c r="R1513" s="76">
        <v>2</v>
      </c>
      <c r="S1513" s="76">
        <v>12</v>
      </c>
    </row>
    <row r="1514" spans="1:19" x14ac:dyDescent="0.25">
      <c r="A1514" s="76" t="s">
        <v>11</v>
      </c>
      <c r="B1514" s="76" t="s">
        <v>55</v>
      </c>
      <c r="C1514" s="76">
        <v>11524</v>
      </c>
      <c r="D1514" s="76" t="s">
        <v>116</v>
      </c>
      <c r="E1514" s="76" t="s">
        <v>16</v>
      </c>
      <c r="F1514" s="76">
        <v>140</v>
      </c>
      <c r="G1514" s="76">
        <v>125</v>
      </c>
      <c r="H1514" s="76">
        <v>2</v>
      </c>
      <c r="I1514" s="76">
        <v>1</v>
      </c>
      <c r="J1514" s="76">
        <v>1</v>
      </c>
      <c r="K1514" s="76">
        <v>2</v>
      </c>
      <c r="L1514" s="76">
        <v>1</v>
      </c>
      <c r="M1514" s="76">
        <v>1</v>
      </c>
      <c r="N1514" s="76">
        <v>0</v>
      </c>
      <c r="O1514" s="76">
        <v>2</v>
      </c>
      <c r="P1514" s="76">
        <v>1</v>
      </c>
      <c r="Q1514" s="76">
        <v>2</v>
      </c>
      <c r="R1514" s="76">
        <v>2</v>
      </c>
      <c r="S1514" s="76">
        <v>15</v>
      </c>
    </row>
    <row r="1515" spans="1:19" x14ac:dyDescent="0.25">
      <c r="A1515" s="76" t="s">
        <v>11</v>
      </c>
      <c r="B1515" s="76" t="s">
        <v>55</v>
      </c>
      <c r="C1515" s="76">
        <v>11524</v>
      </c>
      <c r="D1515" s="76" t="s">
        <v>116</v>
      </c>
      <c r="E1515" s="76" t="s">
        <v>16</v>
      </c>
      <c r="F1515" s="76">
        <v>140</v>
      </c>
      <c r="G1515" s="76">
        <v>125</v>
      </c>
      <c r="H1515" s="76">
        <v>2</v>
      </c>
      <c r="I1515" s="76">
        <v>1</v>
      </c>
      <c r="J1515" s="76">
        <v>0</v>
      </c>
      <c r="K1515" s="76">
        <v>2</v>
      </c>
      <c r="L1515" s="76">
        <v>0</v>
      </c>
      <c r="M1515" s="76">
        <v>1</v>
      </c>
      <c r="N1515" s="76">
        <v>0</v>
      </c>
      <c r="O1515" s="76">
        <v>1</v>
      </c>
      <c r="P1515" s="76">
        <v>2</v>
      </c>
      <c r="Q1515" s="76">
        <v>1</v>
      </c>
      <c r="R1515" s="76">
        <v>1</v>
      </c>
      <c r="S1515" s="76">
        <v>11</v>
      </c>
    </row>
    <row r="1516" spans="1:19" x14ac:dyDescent="0.25">
      <c r="A1516" s="76" t="s">
        <v>11</v>
      </c>
      <c r="B1516" s="76" t="s">
        <v>55</v>
      </c>
      <c r="C1516" s="76">
        <v>11524</v>
      </c>
      <c r="D1516" s="76" t="s">
        <v>116</v>
      </c>
      <c r="E1516" s="76" t="s">
        <v>16</v>
      </c>
      <c r="F1516" s="76">
        <v>140</v>
      </c>
      <c r="G1516" s="76">
        <v>125</v>
      </c>
      <c r="H1516" s="76">
        <v>0</v>
      </c>
      <c r="I1516" s="76">
        <v>2</v>
      </c>
      <c r="J1516" s="76">
        <v>0</v>
      </c>
      <c r="K1516" s="76">
        <v>2</v>
      </c>
      <c r="L1516" s="76">
        <v>2</v>
      </c>
      <c r="M1516" s="76">
        <v>1</v>
      </c>
      <c r="N1516" s="76">
        <v>1</v>
      </c>
      <c r="O1516" s="76">
        <v>2</v>
      </c>
      <c r="P1516" s="76">
        <v>2</v>
      </c>
      <c r="Q1516" s="76">
        <v>2</v>
      </c>
      <c r="R1516" s="76">
        <v>2</v>
      </c>
      <c r="S1516" s="76">
        <v>16</v>
      </c>
    </row>
    <row r="1517" spans="1:19" x14ac:dyDescent="0.25">
      <c r="A1517" s="76" t="s">
        <v>11</v>
      </c>
      <c r="B1517" s="76" t="s">
        <v>55</v>
      </c>
      <c r="C1517" s="76">
        <v>11524</v>
      </c>
      <c r="D1517" s="76" t="s">
        <v>116</v>
      </c>
      <c r="E1517" s="76" t="s">
        <v>16</v>
      </c>
      <c r="F1517" s="76">
        <v>140</v>
      </c>
      <c r="G1517" s="76">
        <v>125</v>
      </c>
      <c r="H1517" s="76">
        <v>0</v>
      </c>
      <c r="I1517" s="76">
        <v>2</v>
      </c>
      <c r="J1517" s="76">
        <v>0</v>
      </c>
      <c r="K1517" s="76">
        <v>2</v>
      </c>
      <c r="L1517" s="76">
        <v>1</v>
      </c>
      <c r="M1517" s="76">
        <v>0</v>
      </c>
      <c r="N1517" s="76">
        <v>1</v>
      </c>
      <c r="O1517" s="76">
        <v>2</v>
      </c>
      <c r="P1517" s="76">
        <v>1</v>
      </c>
      <c r="Q1517" s="76">
        <v>1</v>
      </c>
      <c r="R1517" s="76">
        <v>0</v>
      </c>
      <c r="S1517" s="76">
        <v>10</v>
      </c>
    </row>
    <row r="1518" spans="1:19" x14ac:dyDescent="0.25">
      <c r="A1518" s="76" t="s">
        <v>11</v>
      </c>
      <c r="B1518" s="76" t="s">
        <v>55</v>
      </c>
      <c r="C1518" s="76">
        <v>11524</v>
      </c>
      <c r="D1518" s="76" t="s">
        <v>116</v>
      </c>
      <c r="E1518" s="76" t="s">
        <v>16</v>
      </c>
      <c r="F1518" s="76">
        <v>140</v>
      </c>
      <c r="G1518" s="76">
        <v>125</v>
      </c>
      <c r="H1518" s="76">
        <v>2</v>
      </c>
      <c r="I1518" s="76">
        <v>2</v>
      </c>
      <c r="J1518" s="76">
        <v>0</v>
      </c>
      <c r="K1518" s="76">
        <v>2</v>
      </c>
      <c r="L1518" s="76">
        <v>1</v>
      </c>
      <c r="M1518" s="76">
        <v>1</v>
      </c>
      <c r="N1518" s="76">
        <v>1</v>
      </c>
      <c r="O1518" s="76">
        <v>2</v>
      </c>
      <c r="P1518" s="76">
        <v>1</v>
      </c>
      <c r="Q1518" s="76">
        <v>2</v>
      </c>
      <c r="R1518" s="76">
        <v>1</v>
      </c>
      <c r="S1518" s="76">
        <v>15</v>
      </c>
    </row>
    <row r="1519" spans="1:19" x14ac:dyDescent="0.25">
      <c r="A1519" s="76" t="s">
        <v>11</v>
      </c>
      <c r="B1519" s="76" t="s">
        <v>55</v>
      </c>
      <c r="C1519" s="76">
        <v>11524</v>
      </c>
      <c r="D1519" s="76" t="s">
        <v>116</v>
      </c>
      <c r="E1519" s="76" t="s">
        <v>16</v>
      </c>
      <c r="F1519" s="76">
        <v>140</v>
      </c>
      <c r="G1519" s="76">
        <v>125</v>
      </c>
      <c r="H1519" s="76">
        <v>0</v>
      </c>
      <c r="I1519" s="76">
        <v>1</v>
      </c>
      <c r="J1519" s="76">
        <v>0</v>
      </c>
      <c r="K1519" s="76">
        <v>2</v>
      </c>
      <c r="L1519" s="76">
        <v>0</v>
      </c>
      <c r="M1519" s="76">
        <v>1</v>
      </c>
      <c r="N1519" s="76">
        <v>0</v>
      </c>
      <c r="O1519" s="76">
        <v>2</v>
      </c>
      <c r="P1519" s="76">
        <v>1</v>
      </c>
      <c r="Q1519" s="76">
        <v>2</v>
      </c>
      <c r="R1519" s="76">
        <v>2</v>
      </c>
      <c r="S1519" s="76">
        <v>11</v>
      </c>
    </row>
    <row r="1520" spans="1:19" x14ac:dyDescent="0.25">
      <c r="A1520" s="76" t="s">
        <v>11</v>
      </c>
      <c r="B1520" s="76" t="s">
        <v>55</v>
      </c>
      <c r="C1520" s="76">
        <v>11524</v>
      </c>
      <c r="D1520" s="76" t="s">
        <v>116</v>
      </c>
      <c r="E1520" s="76" t="s">
        <v>16</v>
      </c>
      <c r="F1520" s="76">
        <v>140</v>
      </c>
      <c r="G1520" s="76">
        <v>125</v>
      </c>
      <c r="H1520" s="76">
        <v>0</v>
      </c>
      <c r="I1520" s="76">
        <v>1</v>
      </c>
      <c r="J1520" s="76">
        <v>0</v>
      </c>
      <c r="K1520" s="76">
        <v>2</v>
      </c>
      <c r="L1520" s="76">
        <v>0</v>
      </c>
      <c r="M1520" s="76">
        <v>1</v>
      </c>
      <c r="N1520" s="76">
        <v>0</v>
      </c>
      <c r="O1520" s="76">
        <v>1</v>
      </c>
      <c r="P1520" s="76">
        <v>1</v>
      </c>
      <c r="Q1520" s="76">
        <v>1</v>
      </c>
      <c r="R1520" s="76">
        <v>2</v>
      </c>
      <c r="S1520" s="76">
        <v>9</v>
      </c>
    </row>
    <row r="1521" spans="1:19" x14ac:dyDescent="0.25">
      <c r="A1521" s="76" t="s">
        <v>11</v>
      </c>
      <c r="B1521" s="76" t="s">
        <v>55</v>
      </c>
      <c r="C1521" s="76">
        <v>11524</v>
      </c>
      <c r="D1521" s="76" t="s">
        <v>116</v>
      </c>
      <c r="E1521" s="76" t="s">
        <v>16</v>
      </c>
      <c r="F1521" s="76">
        <v>140</v>
      </c>
      <c r="G1521" s="76">
        <v>125</v>
      </c>
      <c r="H1521" s="76">
        <v>1</v>
      </c>
      <c r="I1521" s="76">
        <v>2</v>
      </c>
      <c r="J1521" s="76">
        <v>1</v>
      </c>
      <c r="K1521" s="76">
        <v>2</v>
      </c>
      <c r="L1521" s="76">
        <v>1</v>
      </c>
      <c r="M1521" s="76">
        <v>0</v>
      </c>
      <c r="N1521" s="76">
        <v>0</v>
      </c>
      <c r="O1521" s="76">
        <v>1</v>
      </c>
      <c r="P1521" s="76">
        <v>1</v>
      </c>
      <c r="Q1521" s="76">
        <v>2</v>
      </c>
      <c r="R1521" s="76">
        <v>2</v>
      </c>
      <c r="S1521" s="76">
        <v>13</v>
      </c>
    </row>
    <row r="1522" spans="1:19" x14ac:dyDescent="0.25">
      <c r="A1522" s="76" t="s">
        <v>11</v>
      </c>
      <c r="B1522" s="76" t="s">
        <v>55</v>
      </c>
      <c r="C1522" s="76">
        <v>11524</v>
      </c>
      <c r="D1522" s="76" t="s">
        <v>116</v>
      </c>
      <c r="E1522" s="76" t="s">
        <v>16</v>
      </c>
      <c r="F1522" s="76">
        <v>140</v>
      </c>
      <c r="G1522" s="76">
        <v>125</v>
      </c>
      <c r="H1522" s="76">
        <v>2</v>
      </c>
      <c r="I1522" s="76">
        <v>1</v>
      </c>
      <c r="J1522" s="76">
        <v>1</v>
      </c>
      <c r="K1522" s="76">
        <v>2</v>
      </c>
      <c r="L1522" s="76">
        <v>2</v>
      </c>
      <c r="M1522" s="76">
        <v>1</v>
      </c>
      <c r="N1522" s="76">
        <v>0</v>
      </c>
      <c r="O1522" s="76">
        <v>1</v>
      </c>
      <c r="P1522" s="76">
        <v>1</v>
      </c>
      <c r="Q1522" s="76">
        <v>2</v>
      </c>
      <c r="R1522" s="76">
        <v>2</v>
      </c>
      <c r="S1522" s="76">
        <v>15</v>
      </c>
    </row>
    <row r="1523" spans="1:19" x14ac:dyDescent="0.25">
      <c r="A1523" s="76" t="s">
        <v>11</v>
      </c>
      <c r="B1523" s="76" t="s">
        <v>55</v>
      </c>
      <c r="C1523" s="76">
        <v>11524</v>
      </c>
      <c r="D1523" s="76" t="s">
        <v>116</v>
      </c>
      <c r="E1523" s="76" t="s">
        <v>16</v>
      </c>
      <c r="F1523" s="76">
        <v>140</v>
      </c>
      <c r="G1523" s="76">
        <v>125</v>
      </c>
      <c r="H1523" s="76">
        <v>0</v>
      </c>
      <c r="I1523" s="76">
        <v>2</v>
      </c>
      <c r="J1523" s="76">
        <v>0</v>
      </c>
      <c r="K1523" s="76">
        <v>2</v>
      </c>
      <c r="L1523" s="76">
        <v>1</v>
      </c>
      <c r="M1523" s="76">
        <v>1</v>
      </c>
      <c r="N1523" s="76">
        <v>0</v>
      </c>
      <c r="O1523" s="76">
        <v>2</v>
      </c>
      <c r="P1523" s="76">
        <v>1</v>
      </c>
      <c r="Q1523" s="76">
        <v>1</v>
      </c>
      <c r="R1523" s="76">
        <v>2</v>
      </c>
      <c r="S1523" s="76">
        <v>12</v>
      </c>
    </row>
    <row r="1524" spans="1:19" x14ac:dyDescent="0.25">
      <c r="A1524" s="76" t="s">
        <v>11</v>
      </c>
      <c r="B1524" s="76" t="s">
        <v>55</v>
      </c>
      <c r="C1524" s="76">
        <v>11524</v>
      </c>
      <c r="D1524" s="76" t="s">
        <v>116</v>
      </c>
      <c r="E1524" s="76" t="s">
        <v>16</v>
      </c>
      <c r="F1524" s="76">
        <v>140</v>
      </c>
      <c r="G1524" s="76">
        <v>125</v>
      </c>
      <c r="H1524" s="76">
        <v>0</v>
      </c>
      <c r="I1524" s="76">
        <v>2</v>
      </c>
      <c r="J1524" s="76">
        <v>0</v>
      </c>
      <c r="K1524" s="76">
        <v>2</v>
      </c>
      <c r="L1524" s="76">
        <v>1</v>
      </c>
      <c r="M1524" s="76">
        <v>0</v>
      </c>
      <c r="N1524" s="76">
        <v>0</v>
      </c>
      <c r="O1524" s="76">
        <v>2</v>
      </c>
      <c r="P1524" s="76">
        <v>1</v>
      </c>
      <c r="Q1524" s="76">
        <v>0</v>
      </c>
      <c r="R1524" s="76">
        <v>2</v>
      </c>
      <c r="S1524" s="76">
        <v>10</v>
      </c>
    </row>
    <row r="1525" spans="1:19" x14ac:dyDescent="0.25">
      <c r="A1525" s="76" t="s">
        <v>11</v>
      </c>
      <c r="B1525" s="76" t="s">
        <v>55</v>
      </c>
      <c r="C1525" s="76">
        <v>11524</v>
      </c>
      <c r="D1525" s="76" t="s">
        <v>116</v>
      </c>
      <c r="E1525" s="76" t="s">
        <v>16</v>
      </c>
      <c r="F1525" s="76">
        <v>140</v>
      </c>
      <c r="G1525" s="76">
        <v>125</v>
      </c>
      <c r="H1525" s="76">
        <v>0</v>
      </c>
      <c r="I1525" s="76">
        <v>2</v>
      </c>
      <c r="J1525" s="76">
        <v>0</v>
      </c>
      <c r="K1525" s="76">
        <v>2</v>
      </c>
      <c r="L1525" s="76">
        <v>0</v>
      </c>
      <c r="M1525" s="76">
        <v>0</v>
      </c>
      <c r="N1525" s="76">
        <v>0</v>
      </c>
      <c r="O1525" s="76">
        <v>1</v>
      </c>
      <c r="P1525" s="76">
        <v>2</v>
      </c>
      <c r="Q1525" s="76">
        <v>2</v>
      </c>
      <c r="R1525" s="76">
        <v>1</v>
      </c>
      <c r="S1525" s="76">
        <v>10</v>
      </c>
    </row>
    <row r="1526" spans="1:19" x14ac:dyDescent="0.25">
      <c r="A1526" s="76" t="s">
        <v>11</v>
      </c>
      <c r="B1526" s="76" t="s">
        <v>55</v>
      </c>
      <c r="C1526" s="76">
        <v>11524</v>
      </c>
      <c r="D1526" s="76" t="s">
        <v>116</v>
      </c>
      <c r="E1526" s="76" t="s">
        <v>16</v>
      </c>
      <c r="F1526" s="76">
        <v>140</v>
      </c>
      <c r="G1526" s="76">
        <v>125</v>
      </c>
      <c r="H1526" s="76">
        <v>0</v>
      </c>
      <c r="I1526" s="76">
        <v>2</v>
      </c>
      <c r="J1526" s="76">
        <v>0</v>
      </c>
      <c r="K1526" s="76">
        <v>2</v>
      </c>
      <c r="L1526" s="76">
        <v>0</v>
      </c>
      <c r="M1526" s="76">
        <v>0</v>
      </c>
      <c r="N1526" s="76">
        <v>0</v>
      </c>
      <c r="O1526" s="76">
        <v>2</v>
      </c>
      <c r="P1526" s="76">
        <v>1</v>
      </c>
      <c r="Q1526" s="76">
        <v>1</v>
      </c>
      <c r="R1526" s="76">
        <v>0</v>
      </c>
      <c r="S1526" s="76">
        <v>8</v>
      </c>
    </row>
    <row r="1527" spans="1:19" x14ac:dyDescent="0.25">
      <c r="A1527" s="76" t="s">
        <v>11</v>
      </c>
      <c r="B1527" s="76" t="s">
        <v>55</v>
      </c>
      <c r="C1527" s="76">
        <v>11524</v>
      </c>
      <c r="D1527" s="76" t="s">
        <v>116</v>
      </c>
      <c r="E1527" s="76" t="s">
        <v>16</v>
      </c>
      <c r="F1527" s="76">
        <v>140</v>
      </c>
      <c r="G1527" s="76">
        <v>125</v>
      </c>
      <c r="H1527" s="76">
        <v>1</v>
      </c>
      <c r="I1527" s="76">
        <v>2</v>
      </c>
      <c r="J1527" s="76">
        <v>1</v>
      </c>
      <c r="K1527" s="76">
        <v>2</v>
      </c>
      <c r="L1527" s="76">
        <v>1</v>
      </c>
      <c r="M1527" s="76">
        <v>1</v>
      </c>
      <c r="N1527" s="76">
        <v>1</v>
      </c>
      <c r="O1527" s="76">
        <v>1</v>
      </c>
      <c r="P1527" s="76">
        <v>2</v>
      </c>
      <c r="Q1527" s="76">
        <v>1</v>
      </c>
      <c r="R1527" s="76">
        <v>2</v>
      </c>
      <c r="S1527" s="76">
        <v>15</v>
      </c>
    </row>
    <row r="1528" spans="1:19" x14ac:dyDescent="0.25">
      <c r="A1528" s="76" t="s">
        <v>11</v>
      </c>
      <c r="B1528" s="76" t="s">
        <v>55</v>
      </c>
      <c r="C1528" s="76">
        <v>11524</v>
      </c>
      <c r="D1528" s="76" t="s">
        <v>116</v>
      </c>
      <c r="E1528" s="76" t="s">
        <v>16</v>
      </c>
      <c r="F1528" s="76">
        <v>140</v>
      </c>
      <c r="G1528" s="76">
        <v>125</v>
      </c>
      <c r="H1528" s="76">
        <v>2</v>
      </c>
      <c r="I1528" s="76">
        <v>2</v>
      </c>
      <c r="J1528" s="76">
        <v>1</v>
      </c>
      <c r="K1528" s="76">
        <v>2</v>
      </c>
      <c r="L1528" s="76">
        <v>1</v>
      </c>
      <c r="M1528" s="76">
        <v>1</v>
      </c>
      <c r="N1528" s="76">
        <v>0</v>
      </c>
      <c r="O1528" s="76">
        <v>2</v>
      </c>
      <c r="P1528" s="76">
        <v>2</v>
      </c>
      <c r="Q1528" s="76">
        <v>2</v>
      </c>
      <c r="R1528" s="76">
        <v>2</v>
      </c>
      <c r="S1528" s="76">
        <v>17</v>
      </c>
    </row>
    <row r="1529" spans="1:19" x14ac:dyDescent="0.25">
      <c r="A1529" s="76" t="s">
        <v>11</v>
      </c>
      <c r="B1529" s="76" t="s">
        <v>55</v>
      </c>
      <c r="C1529" s="76">
        <v>11524</v>
      </c>
      <c r="D1529" s="76" t="s">
        <v>116</v>
      </c>
      <c r="E1529" s="76" t="s">
        <v>16</v>
      </c>
      <c r="F1529" s="76">
        <v>140</v>
      </c>
      <c r="G1529" s="76">
        <v>125</v>
      </c>
      <c r="H1529" s="76">
        <v>2</v>
      </c>
      <c r="I1529" s="76">
        <v>0</v>
      </c>
      <c r="J1529" s="76">
        <v>1</v>
      </c>
      <c r="K1529" s="76">
        <v>2</v>
      </c>
      <c r="L1529" s="76">
        <v>0</v>
      </c>
      <c r="M1529" s="76">
        <v>1</v>
      </c>
      <c r="N1529" s="76">
        <v>0</v>
      </c>
      <c r="O1529" s="76">
        <v>2</v>
      </c>
      <c r="P1529" s="76">
        <v>2</v>
      </c>
      <c r="Q1529" s="76">
        <v>1</v>
      </c>
      <c r="R1529" s="76">
        <v>0</v>
      </c>
      <c r="S1529" s="76">
        <v>11</v>
      </c>
    </row>
    <row r="1530" spans="1:19" x14ac:dyDescent="0.25">
      <c r="A1530" s="76" t="s">
        <v>11</v>
      </c>
      <c r="B1530" s="76" t="s">
        <v>55</v>
      </c>
      <c r="C1530" s="76">
        <v>11524</v>
      </c>
      <c r="D1530" s="76" t="s">
        <v>116</v>
      </c>
      <c r="E1530" s="76" t="s">
        <v>16</v>
      </c>
      <c r="F1530" s="76">
        <v>140</v>
      </c>
      <c r="G1530" s="76">
        <v>125</v>
      </c>
      <c r="H1530" s="76">
        <v>1</v>
      </c>
      <c r="I1530" s="76">
        <v>0</v>
      </c>
      <c r="J1530" s="76">
        <v>1</v>
      </c>
      <c r="K1530" s="76">
        <v>2</v>
      </c>
      <c r="L1530" s="76">
        <v>1</v>
      </c>
      <c r="M1530" s="76">
        <v>1</v>
      </c>
      <c r="N1530" s="76">
        <v>1</v>
      </c>
      <c r="O1530" s="76">
        <v>2</v>
      </c>
      <c r="P1530" s="76">
        <v>1</v>
      </c>
      <c r="Q1530" s="76">
        <v>2</v>
      </c>
      <c r="R1530" s="76">
        <v>2</v>
      </c>
      <c r="S1530" s="76">
        <v>14</v>
      </c>
    </row>
    <row r="1531" spans="1:19" x14ac:dyDescent="0.25">
      <c r="A1531" s="76" t="s">
        <v>11</v>
      </c>
      <c r="B1531" s="76" t="s">
        <v>55</v>
      </c>
      <c r="C1531" s="76">
        <v>11524</v>
      </c>
      <c r="D1531" s="76" t="s">
        <v>116</v>
      </c>
      <c r="E1531" s="76" t="s">
        <v>16</v>
      </c>
      <c r="F1531" s="76">
        <v>140</v>
      </c>
      <c r="G1531" s="76">
        <v>125</v>
      </c>
      <c r="H1531" s="76">
        <v>1</v>
      </c>
      <c r="I1531" s="76">
        <v>2</v>
      </c>
      <c r="J1531" s="76">
        <v>0</v>
      </c>
      <c r="K1531" s="76">
        <v>2</v>
      </c>
      <c r="L1531" s="76">
        <v>0</v>
      </c>
      <c r="M1531" s="76">
        <v>0</v>
      </c>
      <c r="N1531" s="76">
        <v>0</v>
      </c>
      <c r="O1531" s="76">
        <v>2</v>
      </c>
      <c r="P1531" s="76">
        <v>1</v>
      </c>
      <c r="Q1531" s="76">
        <v>1</v>
      </c>
      <c r="R1531" s="76">
        <v>2</v>
      </c>
      <c r="S1531" s="76">
        <v>11</v>
      </c>
    </row>
    <row r="1532" spans="1:19" x14ac:dyDescent="0.25">
      <c r="A1532" s="76" t="s">
        <v>11</v>
      </c>
      <c r="B1532" s="76" t="s">
        <v>55</v>
      </c>
      <c r="C1532" s="76">
        <v>11524</v>
      </c>
      <c r="D1532" s="76" t="s">
        <v>116</v>
      </c>
      <c r="E1532" s="76" t="s">
        <v>28</v>
      </c>
      <c r="F1532" s="76">
        <v>140</v>
      </c>
      <c r="G1532" s="76">
        <v>125</v>
      </c>
      <c r="H1532" s="76">
        <v>1</v>
      </c>
      <c r="I1532" s="76">
        <v>1</v>
      </c>
      <c r="J1532" s="76">
        <v>1</v>
      </c>
      <c r="K1532" s="76">
        <v>2</v>
      </c>
      <c r="L1532" s="76">
        <v>1</v>
      </c>
      <c r="M1532" s="76">
        <v>0</v>
      </c>
      <c r="N1532" s="76">
        <v>0</v>
      </c>
      <c r="O1532" s="76">
        <v>2</v>
      </c>
      <c r="P1532" s="76">
        <v>0</v>
      </c>
      <c r="Q1532" s="76">
        <v>2</v>
      </c>
      <c r="R1532" s="76">
        <v>1</v>
      </c>
      <c r="S1532" s="76">
        <v>11</v>
      </c>
    </row>
    <row r="1533" spans="1:19" x14ac:dyDescent="0.25">
      <c r="A1533" s="76" t="s">
        <v>11</v>
      </c>
      <c r="B1533" s="76" t="s">
        <v>55</v>
      </c>
      <c r="C1533" s="76">
        <v>11524</v>
      </c>
      <c r="D1533" s="76" t="s">
        <v>116</v>
      </c>
      <c r="E1533" s="76" t="s">
        <v>28</v>
      </c>
      <c r="F1533" s="76">
        <v>140</v>
      </c>
      <c r="G1533" s="76">
        <v>125</v>
      </c>
      <c r="H1533" s="76">
        <v>1</v>
      </c>
      <c r="I1533" s="76">
        <v>2</v>
      </c>
      <c r="J1533" s="76">
        <v>1</v>
      </c>
      <c r="K1533" s="76">
        <v>2</v>
      </c>
      <c r="L1533" s="76">
        <v>1</v>
      </c>
      <c r="M1533" s="76">
        <v>1</v>
      </c>
      <c r="N1533" s="76">
        <v>0</v>
      </c>
      <c r="O1533" s="76">
        <v>2</v>
      </c>
      <c r="P1533" s="76">
        <v>0</v>
      </c>
      <c r="Q1533" s="76">
        <v>2</v>
      </c>
      <c r="R1533" s="76">
        <v>1</v>
      </c>
      <c r="S1533" s="76">
        <v>13</v>
      </c>
    </row>
    <row r="1534" spans="1:19" x14ac:dyDescent="0.25">
      <c r="A1534" s="76" t="s">
        <v>11</v>
      </c>
      <c r="B1534" s="76" t="s">
        <v>55</v>
      </c>
      <c r="C1534" s="76">
        <v>11524</v>
      </c>
      <c r="D1534" s="76" t="s">
        <v>116</v>
      </c>
      <c r="E1534" s="76" t="s">
        <v>28</v>
      </c>
      <c r="F1534" s="76">
        <v>140</v>
      </c>
      <c r="G1534" s="76">
        <v>125</v>
      </c>
      <c r="H1534" s="76">
        <v>2</v>
      </c>
      <c r="I1534" s="76">
        <v>0</v>
      </c>
      <c r="J1534" s="76">
        <v>0</v>
      </c>
      <c r="K1534" s="76">
        <v>2</v>
      </c>
      <c r="L1534" s="76">
        <v>0</v>
      </c>
      <c r="M1534" s="76">
        <v>1</v>
      </c>
      <c r="N1534" s="76">
        <v>0</v>
      </c>
      <c r="O1534" s="76">
        <v>2</v>
      </c>
      <c r="P1534" s="76">
        <v>2</v>
      </c>
      <c r="Q1534" s="76">
        <v>2</v>
      </c>
      <c r="R1534" s="76">
        <v>2</v>
      </c>
      <c r="S1534" s="76">
        <v>13</v>
      </c>
    </row>
    <row r="1535" spans="1:19" x14ac:dyDescent="0.25">
      <c r="A1535" s="76" t="s">
        <v>11</v>
      </c>
      <c r="B1535" s="76" t="s">
        <v>55</v>
      </c>
      <c r="C1535" s="76">
        <v>11524</v>
      </c>
      <c r="D1535" s="76" t="s">
        <v>116</v>
      </c>
      <c r="E1535" s="76" t="s">
        <v>28</v>
      </c>
      <c r="F1535" s="76">
        <v>140</v>
      </c>
      <c r="G1535" s="76">
        <v>125</v>
      </c>
      <c r="H1535" s="76">
        <v>2</v>
      </c>
      <c r="I1535" s="76">
        <v>1</v>
      </c>
      <c r="J1535" s="76">
        <v>0</v>
      </c>
      <c r="K1535" s="76">
        <v>2</v>
      </c>
      <c r="L1535" s="76">
        <v>2</v>
      </c>
      <c r="M1535" s="76">
        <v>1</v>
      </c>
      <c r="N1535" s="76">
        <v>0</v>
      </c>
      <c r="O1535" s="76">
        <v>1</v>
      </c>
      <c r="P1535" s="76">
        <v>1</v>
      </c>
      <c r="Q1535" s="76">
        <v>1</v>
      </c>
      <c r="R1535" s="76">
        <v>2</v>
      </c>
      <c r="S1535" s="76">
        <v>13</v>
      </c>
    </row>
    <row r="1536" spans="1:19" x14ac:dyDescent="0.25">
      <c r="A1536" s="76" t="s">
        <v>11</v>
      </c>
      <c r="B1536" s="76" t="s">
        <v>55</v>
      </c>
      <c r="C1536" s="76">
        <v>11524</v>
      </c>
      <c r="D1536" s="76" t="s">
        <v>116</v>
      </c>
      <c r="E1536" s="76" t="s">
        <v>28</v>
      </c>
      <c r="F1536" s="76">
        <v>140</v>
      </c>
      <c r="G1536" s="76">
        <v>125</v>
      </c>
      <c r="H1536" s="76">
        <v>0</v>
      </c>
      <c r="I1536" s="76">
        <v>2</v>
      </c>
      <c r="J1536" s="76">
        <v>1</v>
      </c>
      <c r="K1536" s="76">
        <v>2</v>
      </c>
      <c r="L1536" s="76">
        <v>2</v>
      </c>
      <c r="M1536" s="76">
        <v>0</v>
      </c>
      <c r="N1536" s="76">
        <v>0</v>
      </c>
      <c r="O1536" s="76">
        <v>2</v>
      </c>
      <c r="P1536" s="76">
        <v>0</v>
      </c>
      <c r="Q1536" s="76">
        <v>1</v>
      </c>
      <c r="R1536" s="76">
        <v>1</v>
      </c>
      <c r="S1536" s="76">
        <v>11</v>
      </c>
    </row>
    <row r="1537" spans="1:19" x14ac:dyDescent="0.25">
      <c r="A1537" s="76" t="s">
        <v>11</v>
      </c>
      <c r="B1537" s="76" t="s">
        <v>55</v>
      </c>
      <c r="C1537" s="76">
        <v>11524</v>
      </c>
      <c r="D1537" s="76" t="s">
        <v>116</v>
      </c>
      <c r="E1537" s="76" t="s">
        <v>28</v>
      </c>
      <c r="F1537" s="76">
        <v>140</v>
      </c>
      <c r="G1537" s="76">
        <v>125</v>
      </c>
      <c r="H1537" s="76">
        <v>1</v>
      </c>
      <c r="I1537" s="76">
        <v>2</v>
      </c>
      <c r="J1537" s="76">
        <v>1</v>
      </c>
      <c r="K1537" s="76">
        <v>2</v>
      </c>
      <c r="L1537" s="76">
        <v>2</v>
      </c>
      <c r="M1537" s="76">
        <v>0</v>
      </c>
      <c r="N1537" s="76">
        <v>0</v>
      </c>
      <c r="O1537" s="76">
        <v>1</v>
      </c>
      <c r="P1537" s="76">
        <v>1</v>
      </c>
      <c r="Q1537" s="76">
        <v>2</v>
      </c>
      <c r="R1537" s="76">
        <v>1</v>
      </c>
      <c r="S1537" s="76">
        <v>13</v>
      </c>
    </row>
    <row r="1538" spans="1:19" x14ac:dyDescent="0.25">
      <c r="A1538" s="76" t="s">
        <v>11</v>
      </c>
      <c r="B1538" s="76" t="s">
        <v>55</v>
      </c>
      <c r="C1538" s="76">
        <v>11524</v>
      </c>
      <c r="D1538" s="76" t="s">
        <v>116</v>
      </c>
      <c r="E1538" s="76" t="s">
        <v>28</v>
      </c>
      <c r="F1538" s="76">
        <v>140</v>
      </c>
      <c r="G1538" s="76">
        <v>125</v>
      </c>
      <c r="H1538" s="76">
        <v>0</v>
      </c>
      <c r="I1538" s="76">
        <v>1</v>
      </c>
      <c r="J1538" s="76">
        <v>0</v>
      </c>
      <c r="K1538" s="76">
        <v>2</v>
      </c>
      <c r="L1538" s="76">
        <v>0</v>
      </c>
      <c r="M1538" s="76">
        <v>0</v>
      </c>
      <c r="N1538" s="76">
        <v>0</v>
      </c>
      <c r="O1538" s="76">
        <v>1</v>
      </c>
      <c r="P1538" s="76">
        <v>1</v>
      </c>
      <c r="Q1538" s="76">
        <v>2</v>
      </c>
      <c r="R1538" s="76">
        <v>2</v>
      </c>
      <c r="S1538" s="76">
        <v>9</v>
      </c>
    </row>
    <row r="1539" spans="1:19" x14ac:dyDescent="0.25">
      <c r="A1539" s="76" t="s">
        <v>11</v>
      </c>
      <c r="B1539" s="76" t="s">
        <v>55</v>
      </c>
      <c r="C1539" s="76">
        <v>11524</v>
      </c>
      <c r="D1539" s="76" t="s">
        <v>116</v>
      </c>
      <c r="E1539" s="76" t="s">
        <v>28</v>
      </c>
      <c r="F1539" s="76">
        <v>140</v>
      </c>
      <c r="G1539" s="76">
        <v>125</v>
      </c>
      <c r="H1539" s="76">
        <v>0</v>
      </c>
      <c r="I1539" s="76">
        <v>0</v>
      </c>
      <c r="J1539" s="76">
        <v>0</v>
      </c>
      <c r="K1539" s="76">
        <v>2</v>
      </c>
      <c r="L1539" s="76">
        <v>0</v>
      </c>
      <c r="M1539" s="76">
        <v>0</v>
      </c>
      <c r="N1539" s="76">
        <v>1</v>
      </c>
      <c r="O1539" s="76">
        <v>1</v>
      </c>
      <c r="P1539" s="76">
        <v>1</v>
      </c>
      <c r="Q1539" s="76">
        <v>0</v>
      </c>
      <c r="R1539" s="76">
        <v>1</v>
      </c>
      <c r="S1539" s="76">
        <v>6</v>
      </c>
    </row>
    <row r="1540" spans="1:19" x14ac:dyDescent="0.25">
      <c r="A1540" s="76" t="s">
        <v>11</v>
      </c>
      <c r="B1540" s="76" t="s">
        <v>55</v>
      </c>
      <c r="C1540" s="76">
        <v>11524</v>
      </c>
      <c r="D1540" s="76" t="s">
        <v>116</v>
      </c>
      <c r="E1540" s="76" t="s">
        <v>28</v>
      </c>
      <c r="F1540" s="76">
        <v>140</v>
      </c>
      <c r="G1540" s="76">
        <v>125</v>
      </c>
      <c r="H1540" s="76">
        <v>0</v>
      </c>
      <c r="I1540" s="76">
        <v>1</v>
      </c>
      <c r="J1540" s="76">
        <v>1</v>
      </c>
      <c r="K1540" s="76">
        <v>2</v>
      </c>
      <c r="L1540" s="76">
        <v>2</v>
      </c>
      <c r="M1540" s="76">
        <v>0</v>
      </c>
      <c r="N1540" s="76">
        <v>1</v>
      </c>
      <c r="O1540" s="76">
        <v>0</v>
      </c>
      <c r="P1540" s="76">
        <v>1</v>
      </c>
      <c r="Q1540" s="76">
        <v>2</v>
      </c>
      <c r="R1540" s="76">
        <v>2</v>
      </c>
      <c r="S1540" s="76">
        <v>12</v>
      </c>
    </row>
    <row r="1541" spans="1:19" x14ac:dyDescent="0.25">
      <c r="A1541" s="76" t="s">
        <v>11</v>
      </c>
      <c r="B1541" s="76" t="s">
        <v>55</v>
      </c>
      <c r="C1541" s="76">
        <v>11524</v>
      </c>
      <c r="D1541" s="76" t="s">
        <v>116</v>
      </c>
      <c r="E1541" s="76" t="s">
        <v>28</v>
      </c>
      <c r="F1541" s="76">
        <v>140</v>
      </c>
      <c r="G1541" s="76">
        <v>125</v>
      </c>
      <c r="H1541" s="76">
        <v>0</v>
      </c>
      <c r="I1541" s="76">
        <v>2</v>
      </c>
      <c r="J1541" s="76">
        <v>1</v>
      </c>
      <c r="K1541" s="76">
        <v>2</v>
      </c>
      <c r="L1541" s="76">
        <v>2</v>
      </c>
      <c r="M1541" s="76">
        <v>0</v>
      </c>
      <c r="N1541" s="76">
        <v>1</v>
      </c>
      <c r="O1541" s="76">
        <v>0</v>
      </c>
      <c r="P1541" s="76">
        <v>2</v>
      </c>
      <c r="Q1541" s="76">
        <v>0</v>
      </c>
      <c r="R1541" s="76">
        <v>2</v>
      </c>
      <c r="S1541" s="76">
        <v>12</v>
      </c>
    </row>
    <row r="1542" spans="1:19" x14ac:dyDescent="0.25">
      <c r="A1542" s="76" t="s">
        <v>11</v>
      </c>
      <c r="B1542" s="76" t="s">
        <v>55</v>
      </c>
      <c r="C1542" s="76">
        <v>11524</v>
      </c>
      <c r="D1542" s="76" t="s">
        <v>116</v>
      </c>
      <c r="E1542" s="76" t="s">
        <v>28</v>
      </c>
      <c r="F1542" s="76">
        <v>140</v>
      </c>
      <c r="G1542" s="76">
        <v>125</v>
      </c>
      <c r="H1542" s="76">
        <v>0</v>
      </c>
      <c r="I1542" s="76">
        <v>1</v>
      </c>
      <c r="J1542" s="76">
        <v>1</v>
      </c>
      <c r="K1542" s="76">
        <v>2</v>
      </c>
      <c r="L1542" s="76">
        <v>1</v>
      </c>
      <c r="M1542" s="76">
        <v>0</v>
      </c>
      <c r="N1542" s="76">
        <v>1</v>
      </c>
      <c r="O1542" s="76">
        <v>2</v>
      </c>
      <c r="P1542" s="76">
        <v>2</v>
      </c>
      <c r="Q1542" s="76">
        <v>2</v>
      </c>
      <c r="R1542" s="76">
        <v>2</v>
      </c>
      <c r="S1542" s="76">
        <v>14</v>
      </c>
    </row>
    <row r="1543" spans="1:19" x14ac:dyDescent="0.25">
      <c r="A1543" s="76" t="s">
        <v>11</v>
      </c>
      <c r="B1543" s="76" t="s">
        <v>55</v>
      </c>
      <c r="C1543" s="76">
        <v>11524</v>
      </c>
      <c r="D1543" s="76" t="s">
        <v>116</v>
      </c>
      <c r="E1543" s="76" t="s">
        <v>28</v>
      </c>
      <c r="F1543" s="76">
        <v>140</v>
      </c>
      <c r="G1543" s="76">
        <v>125</v>
      </c>
      <c r="H1543" s="76">
        <v>0</v>
      </c>
      <c r="I1543" s="76">
        <v>2</v>
      </c>
      <c r="J1543" s="76">
        <v>0</v>
      </c>
      <c r="K1543" s="76">
        <v>2</v>
      </c>
      <c r="L1543" s="76">
        <v>0</v>
      </c>
      <c r="M1543" s="76">
        <v>1</v>
      </c>
      <c r="N1543" s="76">
        <v>0</v>
      </c>
      <c r="O1543" s="76">
        <v>2</v>
      </c>
      <c r="P1543" s="76">
        <v>0</v>
      </c>
      <c r="Q1543" s="76">
        <v>2</v>
      </c>
      <c r="R1543" s="76">
        <v>2</v>
      </c>
      <c r="S1543" s="76">
        <v>11</v>
      </c>
    </row>
    <row r="1544" spans="1:19" x14ac:dyDescent="0.25">
      <c r="A1544" s="76" t="s">
        <v>11</v>
      </c>
      <c r="B1544" s="76" t="s">
        <v>55</v>
      </c>
      <c r="C1544" s="76">
        <v>11524</v>
      </c>
      <c r="D1544" s="76" t="s">
        <v>116</v>
      </c>
      <c r="E1544" s="76" t="s">
        <v>28</v>
      </c>
      <c r="F1544" s="76">
        <v>140</v>
      </c>
      <c r="G1544" s="76">
        <v>125</v>
      </c>
      <c r="H1544" s="76">
        <v>2</v>
      </c>
      <c r="I1544" s="76">
        <v>1</v>
      </c>
      <c r="J1544" s="76">
        <v>1</v>
      </c>
      <c r="K1544" s="76">
        <v>2</v>
      </c>
      <c r="L1544" s="76">
        <v>1</v>
      </c>
      <c r="M1544" s="76">
        <v>1</v>
      </c>
      <c r="N1544" s="76">
        <v>0</v>
      </c>
      <c r="O1544" s="76">
        <v>2</v>
      </c>
      <c r="P1544" s="76">
        <v>2</v>
      </c>
      <c r="Q1544" s="76">
        <v>2</v>
      </c>
      <c r="R1544" s="76">
        <v>2</v>
      </c>
      <c r="S1544" s="76">
        <v>16</v>
      </c>
    </row>
    <row r="1545" spans="1:19" x14ac:dyDescent="0.25">
      <c r="A1545" s="76" t="s">
        <v>11</v>
      </c>
      <c r="B1545" s="76" t="s">
        <v>55</v>
      </c>
      <c r="C1545" s="76">
        <v>11524</v>
      </c>
      <c r="D1545" s="76" t="s">
        <v>116</v>
      </c>
      <c r="E1545" s="76" t="s">
        <v>28</v>
      </c>
      <c r="F1545" s="76">
        <v>140</v>
      </c>
      <c r="G1545" s="76">
        <v>125</v>
      </c>
      <c r="H1545" s="76">
        <v>2</v>
      </c>
      <c r="I1545" s="76">
        <v>1</v>
      </c>
      <c r="J1545" s="76">
        <v>0</v>
      </c>
      <c r="K1545" s="76">
        <v>2</v>
      </c>
      <c r="L1545" s="76">
        <v>0</v>
      </c>
      <c r="M1545" s="76">
        <v>1</v>
      </c>
      <c r="N1545" s="76">
        <v>0</v>
      </c>
      <c r="O1545" s="76">
        <v>1</v>
      </c>
      <c r="P1545" s="76">
        <v>2</v>
      </c>
      <c r="Q1545" s="76">
        <v>1</v>
      </c>
      <c r="R1545" s="76">
        <v>1</v>
      </c>
      <c r="S1545" s="76">
        <v>11</v>
      </c>
    </row>
    <row r="1546" spans="1:19" x14ac:dyDescent="0.25">
      <c r="A1546" s="76" t="s">
        <v>11</v>
      </c>
      <c r="B1546" s="76" t="s">
        <v>55</v>
      </c>
      <c r="C1546" s="76">
        <v>11524</v>
      </c>
      <c r="D1546" s="76" t="s">
        <v>116</v>
      </c>
      <c r="E1546" s="76" t="s">
        <v>28</v>
      </c>
      <c r="F1546" s="76">
        <v>140</v>
      </c>
      <c r="G1546" s="76">
        <v>125</v>
      </c>
      <c r="H1546" s="76">
        <v>0</v>
      </c>
      <c r="I1546" s="76">
        <v>2</v>
      </c>
      <c r="J1546" s="76">
        <v>0</v>
      </c>
      <c r="K1546" s="76">
        <v>2</v>
      </c>
      <c r="L1546" s="76">
        <v>2</v>
      </c>
      <c r="M1546" s="76">
        <v>1</v>
      </c>
      <c r="N1546" s="76">
        <v>0</v>
      </c>
      <c r="O1546" s="76">
        <v>2</v>
      </c>
      <c r="P1546" s="76">
        <v>2</v>
      </c>
      <c r="Q1546" s="76">
        <v>2</v>
      </c>
      <c r="R1546" s="76">
        <v>2</v>
      </c>
      <c r="S1546" s="76">
        <v>15</v>
      </c>
    </row>
    <row r="1547" spans="1:19" x14ac:dyDescent="0.25">
      <c r="A1547" s="76" t="s">
        <v>11</v>
      </c>
      <c r="B1547" s="76" t="s">
        <v>55</v>
      </c>
      <c r="C1547" s="76">
        <v>11524</v>
      </c>
      <c r="D1547" s="76" t="s">
        <v>116</v>
      </c>
      <c r="E1547" s="76" t="s">
        <v>28</v>
      </c>
      <c r="F1547" s="76">
        <v>140</v>
      </c>
      <c r="G1547" s="76">
        <v>125</v>
      </c>
      <c r="H1547" s="76">
        <v>0</v>
      </c>
      <c r="I1547" s="76">
        <v>0</v>
      </c>
      <c r="J1547" s="76">
        <v>0</v>
      </c>
      <c r="K1547" s="76">
        <v>2</v>
      </c>
      <c r="L1547" s="76">
        <v>1</v>
      </c>
      <c r="M1547" s="76">
        <v>0</v>
      </c>
      <c r="N1547" s="76">
        <v>1</v>
      </c>
      <c r="O1547" s="76">
        <v>2</v>
      </c>
      <c r="P1547" s="76">
        <v>1</v>
      </c>
      <c r="Q1547" s="76">
        <v>1</v>
      </c>
      <c r="R1547" s="76">
        <v>0</v>
      </c>
      <c r="S1547" s="76">
        <v>8</v>
      </c>
    </row>
    <row r="1548" spans="1:19" x14ac:dyDescent="0.25">
      <c r="A1548" s="76" t="s">
        <v>11</v>
      </c>
      <c r="B1548" s="76" t="s">
        <v>55</v>
      </c>
      <c r="C1548" s="76">
        <v>11524</v>
      </c>
      <c r="D1548" s="76" t="s">
        <v>116</v>
      </c>
      <c r="E1548" s="76" t="s">
        <v>28</v>
      </c>
      <c r="F1548" s="76">
        <v>140</v>
      </c>
      <c r="G1548" s="76">
        <v>125</v>
      </c>
      <c r="H1548" s="76">
        <v>2</v>
      </c>
      <c r="I1548" s="76">
        <v>2</v>
      </c>
      <c r="J1548" s="76">
        <v>0</v>
      </c>
      <c r="K1548" s="76">
        <v>2</v>
      </c>
      <c r="L1548" s="76">
        <v>1</v>
      </c>
      <c r="M1548" s="76">
        <v>1</v>
      </c>
      <c r="N1548" s="76">
        <v>1</v>
      </c>
      <c r="O1548" s="76">
        <v>2</v>
      </c>
      <c r="P1548" s="76">
        <v>1</v>
      </c>
      <c r="Q1548" s="76">
        <v>2</v>
      </c>
      <c r="R1548" s="76">
        <v>2</v>
      </c>
      <c r="S1548" s="76">
        <v>16</v>
      </c>
    </row>
    <row r="1549" spans="1:19" x14ac:dyDescent="0.25">
      <c r="A1549" s="76" t="s">
        <v>11</v>
      </c>
      <c r="B1549" s="76" t="s">
        <v>55</v>
      </c>
      <c r="C1549" s="76">
        <v>11524</v>
      </c>
      <c r="D1549" s="76" t="s">
        <v>116</v>
      </c>
      <c r="E1549" s="76" t="s">
        <v>28</v>
      </c>
      <c r="F1549" s="76">
        <v>140</v>
      </c>
      <c r="G1549" s="76">
        <v>125</v>
      </c>
      <c r="H1549" s="76">
        <v>0</v>
      </c>
      <c r="I1549" s="76">
        <v>1</v>
      </c>
      <c r="J1549" s="76">
        <v>0</v>
      </c>
      <c r="K1549" s="76">
        <v>2</v>
      </c>
      <c r="L1549" s="76">
        <v>0</v>
      </c>
      <c r="M1549" s="76">
        <v>1</v>
      </c>
      <c r="N1549" s="76">
        <v>0</v>
      </c>
      <c r="O1549" s="76">
        <v>2</v>
      </c>
      <c r="P1549" s="76">
        <v>1</v>
      </c>
      <c r="Q1549" s="76">
        <v>2</v>
      </c>
      <c r="R1549" s="76">
        <v>2</v>
      </c>
      <c r="S1549" s="76">
        <v>11</v>
      </c>
    </row>
    <row r="1550" spans="1:19" x14ac:dyDescent="0.25">
      <c r="A1550" s="76" t="s">
        <v>11</v>
      </c>
      <c r="B1550" s="76" t="s">
        <v>55</v>
      </c>
      <c r="C1550" s="76">
        <v>11524</v>
      </c>
      <c r="D1550" s="76" t="s">
        <v>116</v>
      </c>
      <c r="E1550" s="76" t="s">
        <v>28</v>
      </c>
      <c r="F1550" s="76">
        <v>140</v>
      </c>
      <c r="G1550" s="76">
        <v>125</v>
      </c>
      <c r="H1550" s="76">
        <v>0</v>
      </c>
      <c r="I1550" s="76">
        <v>1</v>
      </c>
      <c r="J1550" s="76">
        <v>0</v>
      </c>
      <c r="K1550" s="76">
        <v>2</v>
      </c>
      <c r="L1550" s="76">
        <v>0</v>
      </c>
      <c r="M1550" s="76">
        <v>1</v>
      </c>
      <c r="N1550" s="76">
        <v>0</v>
      </c>
      <c r="O1550" s="76">
        <v>1</v>
      </c>
      <c r="P1550" s="76">
        <v>1</v>
      </c>
      <c r="Q1550" s="76">
        <v>1</v>
      </c>
      <c r="R1550" s="76">
        <v>2</v>
      </c>
      <c r="S1550" s="76">
        <v>9</v>
      </c>
    </row>
    <row r="1551" spans="1:19" x14ac:dyDescent="0.25">
      <c r="A1551" s="76" t="s">
        <v>11</v>
      </c>
      <c r="B1551" s="76" t="s">
        <v>55</v>
      </c>
      <c r="C1551" s="76">
        <v>11524</v>
      </c>
      <c r="D1551" s="76" t="s">
        <v>116</v>
      </c>
      <c r="E1551" s="76" t="s">
        <v>28</v>
      </c>
      <c r="F1551" s="76">
        <v>140</v>
      </c>
      <c r="G1551" s="76">
        <v>125</v>
      </c>
      <c r="H1551" s="76">
        <v>0</v>
      </c>
      <c r="I1551" s="76">
        <v>2</v>
      </c>
      <c r="J1551" s="76">
        <v>0</v>
      </c>
      <c r="K1551" s="76">
        <v>2</v>
      </c>
      <c r="L1551" s="76">
        <v>1</v>
      </c>
      <c r="M1551" s="76">
        <v>0</v>
      </c>
      <c r="N1551" s="76">
        <v>0</v>
      </c>
      <c r="O1551" s="76">
        <v>1</v>
      </c>
      <c r="P1551" s="76">
        <v>1</v>
      </c>
      <c r="Q1551" s="76">
        <v>2</v>
      </c>
      <c r="R1551" s="76">
        <v>2</v>
      </c>
      <c r="S1551" s="76">
        <v>11</v>
      </c>
    </row>
    <row r="1552" spans="1:19" x14ac:dyDescent="0.25">
      <c r="A1552" s="76" t="s">
        <v>11</v>
      </c>
      <c r="B1552" s="76" t="s">
        <v>55</v>
      </c>
      <c r="C1552" s="76">
        <v>11524</v>
      </c>
      <c r="D1552" s="76" t="s">
        <v>116</v>
      </c>
      <c r="E1552" s="76" t="s">
        <v>28</v>
      </c>
      <c r="F1552" s="76">
        <v>140</v>
      </c>
      <c r="G1552" s="76">
        <v>125</v>
      </c>
      <c r="H1552" s="76">
        <v>2</v>
      </c>
      <c r="I1552" s="76">
        <v>1</v>
      </c>
      <c r="J1552" s="76">
        <v>1</v>
      </c>
      <c r="K1552" s="76">
        <v>2</v>
      </c>
      <c r="L1552" s="76">
        <v>2</v>
      </c>
      <c r="M1552" s="76">
        <v>1</v>
      </c>
      <c r="N1552" s="76">
        <v>0</v>
      </c>
      <c r="O1552" s="76">
        <v>1</v>
      </c>
      <c r="P1552" s="76">
        <v>1</v>
      </c>
      <c r="Q1552" s="76">
        <v>2</v>
      </c>
      <c r="R1552" s="76">
        <v>2</v>
      </c>
      <c r="S1552" s="76">
        <v>15</v>
      </c>
    </row>
    <row r="1553" spans="1:19" x14ac:dyDescent="0.25">
      <c r="A1553" s="76" t="s">
        <v>11</v>
      </c>
      <c r="B1553" s="76" t="s">
        <v>55</v>
      </c>
      <c r="C1553" s="76">
        <v>11524</v>
      </c>
      <c r="D1553" s="76" t="s">
        <v>116</v>
      </c>
      <c r="E1553" s="76" t="s">
        <v>28</v>
      </c>
      <c r="F1553" s="76">
        <v>140</v>
      </c>
      <c r="G1553" s="76">
        <v>125</v>
      </c>
      <c r="H1553" s="76">
        <v>0</v>
      </c>
      <c r="I1553" s="76">
        <v>2</v>
      </c>
      <c r="J1553" s="76">
        <v>0</v>
      </c>
      <c r="K1553" s="76">
        <v>2</v>
      </c>
      <c r="L1553" s="76">
        <v>1</v>
      </c>
      <c r="M1553" s="76">
        <v>1</v>
      </c>
      <c r="N1553" s="76">
        <v>0</v>
      </c>
      <c r="O1553" s="76">
        <v>2</v>
      </c>
      <c r="P1553" s="76">
        <v>1</v>
      </c>
      <c r="Q1553" s="76">
        <v>1</v>
      </c>
      <c r="R1553" s="76">
        <v>2</v>
      </c>
      <c r="S1553" s="76">
        <v>12</v>
      </c>
    </row>
    <row r="1554" spans="1:19" x14ac:dyDescent="0.25">
      <c r="A1554" s="76" t="s">
        <v>11</v>
      </c>
      <c r="B1554" s="76" t="s">
        <v>55</v>
      </c>
      <c r="C1554" s="76">
        <v>11524</v>
      </c>
      <c r="D1554" s="76" t="s">
        <v>116</v>
      </c>
      <c r="E1554" s="76" t="s">
        <v>28</v>
      </c>
      <c r="F1554" s="76">
        <v>140</v>
      </c>
      <c r="G1554" s="76">
        <v>125</v>
      </c>
      <c r="H1554" s="76">
        <v>0</v>
      </c>
      <c r="I1554" s="76">
        <v>2</v>
      </c>
      <c r="J1554" s="76">
        <v>0</v>
      </c>
      <c r="K1554" s="76">
        <v>2</v>
      </c>
      <c r="L1554" s="76">
        <v>1</v>
      </c>
      <c r="M1554" s="76">
        <v>0</v>
      </c>
      <c r="N1554" s="76">
        <v>0</v>
      </c>
      <c r="O1554" s="76">
        <v>2</v>
      </c>
      <c r="P1554" s="76">
        <v>1</v>
      </c>
      <c r="Q1554" s="76">
        <v>0</v>
      </c>
      <c r="R1554" s="76">
        <v>2</v>
      </c>
      <c r="S1554" s="76">
        <v>10</v>
      </c>
    </row>
    <row r="1555" spans="1:19" x14ac:dyDescent="0.25">
      <c r="A1555" s="76" t="s">
        <v>11</v>
      </c>
      <c r="B1555" s="76" t="s">
        <v>55</v>
      </c>
      <c r="C1555" s="76">
        <v>11524</v>
      </c>
      <c r="D1555" s="76" t="s">
        <v>116</v>
      </c>
      <c r="E1555" s="76" t="s">
        <v>28</v>
      </c>
      <c r="F1555" s="76">
        <v>140</v>
      </c>
      <c r="G1555" s="76">
        <v>125</v>
      </c>
      <c r="H1555" s="76">
        <v>0</v>
      </c>
      <c r="I1555" s="76">
        <v>2</v>
      </c>
      <c r="J1555" s="76">
        <v>0</v>
      </c>
      <c r="K1555" s="76">
        <v>2</v>
      </c>
      <c r="L1555" s="76">
        <v>0</v>
      </c>
      <c r="M1555" s="76">
        <v>0</v>
      </c>
      <c r="N1555" s="76">
        <v>0</v>
      </c>
      <c r="O1555" s="76">
        <v>1</v>
      </c>
      <c r="P1555" s="76">
        <v>2</v>
      </c>
      <c r="Q1555" s="76">
        <v>2</v>
      </c>
      <c r="R1555" s="76">
        <v>1</v>
      </c>
      <c r="S1555" s="76">
        <v>10</v>
      </c>
    </row>
    <row r="1556" spans="1:19" x14ac:dyDescent="0.25">
      <c r="A1556" s="76" t="s">
        <v>11</v>
      </c>
      <c r="B1556" s="76" t="s">
        <v>55</v>
      </c>
      <c r="C1556" s="76">
        <v>11524</v>
      </c>
      <c r="D1556" s="76" t="s">
        <v>116</v>
      </c>
      <c r="E1556" s="76" t="s">
        <v>28</v>
      </c>
      <c r="F1556" s="76">
        <v>140</v>
      </c>
      <c r="G1556" s="76">
        <v>125</v>
      </c>
      <c r="H1556" s="76">
        <v>0</v>
      </c>
      <c r="I1556" s="76">
        <v>2</v>
      </c>
      <c r="J1556" s="76">
        <v>0</v>
      </c>
      <c r="K1556" s="76">
        <v>2</v>
      </c>
      <c r="L1556" s="76">
        <v>0</v>
      </c>
      <c r="M1556" s="76">
        <v>0</v>
      </c>
      <c r="N1556" s="76">
        <v>0</v>
      </c>
      <c r="O1556" s="76">
        <v>2</v>
      </c>
      <c r="P1556" s="76">
        <v>1</v>
      </c>
      <c r="Q1556" s="76">
        <v>1</v>
      </c>
      <c r="R1556" s="76">
        <v>0</v>
      </c>
      <c r="S1556" s="76">
        <v>8</v>
      </c>
    </row>
    <row r="1557" spans="1:19" x14ac:dyDescent="0.25">
      <c r="A1557" s="76" t="s">
        <v>11</v>
      </c>
      <c r="B1557" s="76" t="s">
        <v>55</v>
      </c>
      <c r="C1557" s="76">
        <v>11524</v>
      </c>
      <c r="D1557" s="76" t="s">
        <v>116</v>
      </c>
      <c r="E1557" s="76" t="s">
        <v>28</v>
      </c>
      <c r="F1557" s="76">
        <v>140</v>
      </c>
      <c r="G1557" s="76">
        <v>125</v>
      </c>
      <c r="H1557" s="76">
        <v>1</v>
      </c>
      <c r="I1557" s="76">
        <v>2</v>
      </c>
      <c r="J1557" s="76">
        <v>1</v>
      </c>
      <c r="K1557" s="76">
        <v>2</v>
      </c>
      <c r="L1557" s="76">
        <v>1</v>
      </c>
      <c r="M1557" s="76">
        <v>1</v>
      </c>
      <c r="N1557" s="76">
        <v>1</v>
      </c>
      <c r="O1557" s="76">
        <v>1</v>
      </c>
      <c r="P1557" s="76">
        <v>2</v>
      </c>
      <c r="Q1557" s="76">
        <v>1</v>
      </c>
      <c r="R1557" s="76">
        <v>2</v>
      </c>
      <c r="S1557" s="76">
        <v>15</v>
      </c>
    </row>
    <row r="1558" spans="1:19" x14ac:dyDescent="0.25">
      <c r="A1558" s="76" t="s">
        <v>11</v>
      </c>
      <c r="B1558" s="76" t="s">
        <v>55</v>
      </c>
      <c r="C1558" s="76">
        <v>11524</v>
      </c>
      <c r="D1558" s="76" t="s">
        <v>116</v>
      </c>
      <c r="E1558" s="76" t="s">
        <v>28</v>
      </c>
      <c r="F1558" s="76">
        <v>140</v>
      </c>
      <c r="G1558" s="76">
        <v>125</v>
      </c>
      <c r="H1558" s="76">
        <v>2</v>
      </c>
      <c r="I1558" s="76">
        <v>2</v>
      </c>
      <c r="J1558" s="76">
        <v>1</v>
      </c>
      <c r="K1558" s="76">
        <v>2</v>
      </c>
      <c r="L1558" s="76">
        <v>1</v>
      </c>
      <c r="M1558" s="76">
        <v>1</v>
      </c>
      <c r="N1558" s="76">
        <v>0</v>
      </c>
      <c r="O1558" s="76">
        <v>2</v>
      </c>
      <c r="P1558" s="76">
        <v>2</v>
      </c>
      <c r="Q1558" s="76">
        <v>2</v>
      </c>
      <c r="R1558" s="76">
        <v>2</v>
      </c>
      <c r="S1558" s="76">
        <v>17</v>
      </c>
    </row>
    <row r="1559" spans="1:19" x14ac:dyDescent="0.25">
      <c r="A1559" s="76" t="s">
        <v>11</v>
      </c>
      <c r="B1559" s="76" t="s">
        <v>55</v>
      </c>
      <c r="C1559" s="76">
        <v>11524</v>
      </c>
      <c r="D1559" s="76" t="s">
        <v>116</v>
      </c>
      <c r="E1559" s="76" t="s">
        <v>28</v>
      </c>
      <c r="F1559" s="76">
        <v>140</v>
      </c>
      <c r="G1559" s="76">
        <v>125</v>
      </c>
      <c r="H1559" s="76">
        <v>2</v>
      </c>
      <c r="I1559" s="76">
        <v>0</v>
      </c>
      <c r="J1559" s="76">
        <v>1</v>
      </c>
      <c r="K1559" s="76">
        <v>2</v>
      </c>
      <c r="L1559" s="76">
        <v>0</v>
      </c>
      <c r="M1559" s="76">
        <v>1</v>
      </c>
      <c r="N1559" s="76">
        <v>0</v>
      </c>
      <c r="O1559" s="76">
        <v>2</v>
      </c>
      <c r="P1559" s="76">
        <v>2</v>
      </c>
      <c r="Q1559" s="76">
        <v>1</v>
      </c>
      <c r="R1559" s="76">
        <v>0</v>
      </c>
      <c r="S1559" s="76">
        <v>11</v>
      </c>
    </row>
    <row r="1560" spans="1:19" x14ac:dyDescent="0.25">
      <c r="A1560" s="76" t="s">
        <v>11</v>
      </c>
      <c r="B1560" s="76" t="s">
        <v>55</v>
      </c>
      <c r="C1560" s="76">
        <v>11524</v>
      </c>
      <c r="D1560" s="76" t="s">
        <v>116</v>
      </c>
      <c r="E1560" s="76" t="s">
        <v>28</v>
      </c>
      <c r="F1560" s="76">
        <v>140</v>
      </c>
      <c r="G1560" s="76">
        <v>125</v>
      </c>
      <c r="H1560" s="76">
        <v>1</v>
      </c>
      <c r="I1560" s="76">
        <v>0</v>
      </c>
      <c r="J1560" s="76">
        <v>1</v>
      </c>
      <c r="K1560" s="76">
        <v>2</v>
      </c>
      <c r="L1560" s="76">
        <v>1</v>
      </c>
      <c r="M1560" s="76">
        <v>1</v>
      </c>
      <c r="N1560" s="76">
        <v>1</v>
      </c>
      <c r="O1560" s="76">
        <v>2</v>
      </c>
      <c r="P1560" s="76">
        <v>1</v>
      </c>
      <c r="Q1560" s="76">
        <v>2</v>
      </c>
      <c r="R1560" s="76">
        <v>2</v>
      </c>
      <c r="S1560" s="76">
        <v>14</v>
      </c>
    </row>
    <row r="1561" spans="1:19" x14ac:dyDescent="0.25">
      <c r="A1561" s="76" t="s">
        <v>11</v>
      </c>
      <c r="B1561" s="76" t="s">
        <v>55</v>
      </c>
      <c r="C1561" s="76">
        <v>11524</v>
      </c>
      <c r="D1561" s="76" t="s">
        <v>116</v>
      </c>
      <c r="E1561" s="76" t="s">
        <v>28</v>
      </c>
      <c r="F1561" s="76">
        <v>140</v>
      </c>
      <c r="G1561" s="76">
        <v>125</v>
      </c>
      <c r="H1561" s="76">
        <v>1</v>
      </c>
      <c r="I1561" s="76">
        <v>2</v>
      </c>
      <c r="J1561" s="76">
        <v>0</v>
      </c>
      <c r="K1561" s="76">
        <v>2</v>
      </c>
      <c r="L1561" s="76">
        <v>0</v>
      </c>
      <c r="M1561" s="76">
        <v>1</v>
      </c>
      <c r="N1561" s="76">
        <v>0</v>
      </c>
      <c r="O1561" s="76">
        <v>2</v>
      </c>
      <c r="P1561" s="76">
        <v>1</v>
      </c>
      <c r="Q1561" s="76">
        <v>1</v>
      </c>
      <c r="R1561" s="76">
        <v>2</v>
      </c>
      <c r="S1561" s="76">
        <v>12</v>
      </c>
    </row>
    <row r="1562" spans="1:19" x14ac:dyDescent="0.25">
      <c r="A1562" s="76" t="s">
        <v>11</v>
      </c>
      <c r="B1562" s="76" t="s">
        <v>55</v>
      </c>
      <c r="C1562" s="76">
        <v>11524</v>
      </c>
      <c r="D1562" s="76" t="s">
        <v>116</v>
      </c>
      <c r="E1562" s="76" t="s">
        <v>57</v>
      </c>
      <c r="F1562" s="76">
        <v>140</v>
      </c>
      <c r="G1562" s="76">
        <v>125</v>
      </c>
      <c r="H1562" s="76">
        <v>2</v>
      </c>
      <c r="I1562" s="76">
        <v>2</v>
      </c>
      <c r="J1562" s="76">
        <v>1</v>
      </c>
      <c r="K1562" s="76">
        <v>2</v>
      </c>
      <c r="L1562" s="76">
        <v>1</v>
      </c>
      <c r="M1562" s="76">
        <v>0</v>
      </c>
      <c r="N1562" s="76">
        <v>1</v>
      </c>
      <c r="O1562" s="76">
        <v>2</v>
      </c>
      <c r="P1562" s="76">
        <v>1</v>
      </c>
      <c r="Q1562" s="76">
        <v>2</v>
      </c>
      <c r="R1562" s="76">
        <v>1</v>
      </c>
      <c r="S1562" s="76">
        <v>15</v>
      </c>
    </row>
    <row r="1563" spans="1:19" x14ac:dyDescent="0.25">
      <c r="A1563" s="76" t="s">
        <v>11</v>
      </c>
      <c r="B1563" s="76" t="s">
        <v>55</v>
      </c>
      <c r="C1563" s="76">
        <v>11524</v>
      </c>
      <c r="D1563" s="76" t="s">
        <v>116</v>
      </c>
      <c r="E1563" s="76" t="s">
        <v>57</v>
      </c>
      <c r="F1563" s="76">
        <v>140</v>
      </c>
      <c r="G1563" s="76">
        <v>125</v>
      </c>
      <c r="H1563" s="76">
        <v>0</v>
      </c>
      <c r="I1563" s="76">
        <v>1</v>
      </c>
      <c r="J1563" s="76">
        <v>0</v>
      </c>
      <c r="K1563" s="76">
        <v>2</v>
      </c>
      <c r="L1563" s="76">
        <v>2</v>
      </c>
      <c r="M1563" s="76">
        <v>1</v>
      </c>
      <c r="N1563" s="76">
        <v>0</v>
      </c>
      <c r="O1563" s="76">
        <v>2</v>
      </c>
      <c r="P1563" s="76">
        <v>2</v>
      </c>
      <c r="Q1563" s="76">
        <v>2</v>
      </c>
      <c r="R1563" s="76">
        <v>1</v>
      </c>
      <c r="S1563" s="76">
        <v>13</v>
      </c>
    </row>
    <row r="1564" spans="1:19" x14ac:dyDescent="0.25">
      <c r="A1564" s="76" t="s">
        <v>11</v>
      </c>
      <c r="B1564" s="76" t="s">
        <v>55</v>
      </c>
      <c r="C1564" s="76">
        <v>11524</v>
      </c>
      <c r="D1564" s="76" t="s">
        <v>116</v>
      </c>
      <c r="E1564" s="76" t="s">
        <v>57</v>
      </c>
      <c r="F1564" s="76">
        <v>140</v>
      </c>
      <c r="G1564" s="76">
        <v>125</v>
      </c>
      <c r="H1564" s="76">
        <v>0</v>
      </c>
      <c r="I1564" s="76">
        <v>2</v>
      </c>
      <c r="J1564" s="76">
        <v>1</v>
      </c>
      <c r="K1564" s="76">
        <v>2</v>
      </c>
      <c r="L1564" s="76">
        <v>1</v>
      </c>
      <c r="M1564" s="76">
        <v>1</v>
      </c>
      <c r="N1564" s="76">
        <v>1</v>
      </c>
      <c r="O1564" s="76">
        <v>2</v>
      </c>
      <c r="P1564" s="76">
        <v>2</v>
      </c>
      <c r="Q1564" s="76">
        <v>2</v>
      </c>
      <c r="R1564" s="76">
        <v>1</v>
      </c>
      <c r="S1564" s="76">
        <v>15</v>
      </c>
    </row>
    <row r="1565" spans="1:19" x14ac:dyDescent="0.25">
      <c r="A1565" s="76" t="s">
        <v>11</v>
      </c>
      <c r="B1565" s="76" t="s">
        <v>55</v>
      </c>
      <c r="C1565" s="76">
        <v>11524</v>
      </c>
      <c r="D1565" s="76" t="s">
        <v>116</v>
      </c>
      <c r="E1565" s="76" t="s">
        <v>57</v>
      </c>
      <c r="F1565" s="76">
        <v>140</v>
      </c>
      <c r="G1565" s="76">
        <v>125</v>
      </c>
      <c r="H1565" s="76">
        <v>0</v>
      </c>
      <c r="I1565" s="76">
        <v>0</v>
      </c>
      <c r="J1565" s="76">
        <v>0</v>
      </c>
      <c r="K1565" s="76">
        <v>2</v>
      </c>
      <c r="L1565" s="76">
        <v>1</v>
      </c>
      <c r="M1565" s="76">
        <v>0</v>
      </c>
      <c r="N1565" s="76">
        <v>0</v>
      </c>
      <c r="O1565" s="76">
        <v>1</v>
      </c>
      <c r="P1565" s="76">
        <v>2</v>
      </c>
      <c r="Q1565" s="76">
        <v>1</v>
      </c>
      <c r="R1565" s="76">
        <v>2</v>
      </c>
      <c r="S1565" s="76">
        <v>9</v>
      </c>
    </row>
    <row r="1566" spans="1:19" x14ac:dyDescent="0.25">
      <c r="A1566" s="76" t="s">
        <v>11</v>
      </c>
      <c r="B1566" s="76" t="s">
        <v>55</v>
      </c>
      <c r="C1566" s="76">
        <v>11524</v>
      </c>
      <c r="D1566" s="76" t="s">
        <v>116</v>
      </c>
      <c r="E1566" s="76" t="s">
        <v>57</v>
      </c>
      <c r="F1566" s="76">
        <v>140</v>
      </c>
      <c r="G1566" s="76">
        <v>125</v>
      </c>
      <c r="H1566" s="76">
        <v>0</v>
      </c>
      <c r="I1566" s="76">
        <v>1</v>
      </c>
      <c r="J1566" s="76">
        <v>0</v>
      </c>
      <c r="K1566" s="76">
        <v>2</v>
      </c>
      <c r="L1566" s="76">
        <v>2</v>
      </c>
      <c r="M1566" s="76">
        <v>1</v>
      </c>
      <c r="N1566" s="76">
        <v>0</v>
      </c>
      <c r="O1566" s="76">
        <v>0</v>
      </c>
      <c r="P1566" s="76">
        <v>2</v>
      </c>
      <c r="Q1566" s="76">
        <v>2</v>
      </c>
      <c r="R1566" s="76">
        <v>2</v>
      </c>
      <c r="S1566" s="76">
        <v>12</v>
      </c>
    </row>
    <row r="1567" spans="1:19" x14ac:dyDescent="0.25">
      <c r="A1567" s="76" t="s">
        <v>11</v>
      </c>
      <c r="B1567" s="76" t="s">
        <v>55</v>
      </c>
      <c r="C1567" s="76">
        <v>11524</v>
      </c>
      <c r="D1567" s="76" t="s">
        <v>116</v>
      </c>
      <c r="E1567" s="76" t="s">
        <v>57</v>
      </c>
      <c r="F1567" s="76">
        <v>140</v>
      </c>
      <c r="G1567" s="76">
        <v>125</v>
      </c>
      <c r="H1567" s="76">
        <v>2</v>
      </c>
      <c r="I1567" s="76">
        <v>1</v>
      </c>
      <c r="J1567" s="76">
        <v>0</v>
      </c>
      <c r="K1567" s="76">
        <v>2</v>
      </c>
      <c r="L1567" s="76">
        <v>1</v>
      </c>
      <c r="M1567" s="76">
        <v>1</v>
      </c>
      <c r="N1567" s="76">
        <v>0</v>
      </c>
      <c r="O1567" s="76">
        <v>0</v>
      </c>
      <c r="P1567" s="76">
        <v>2</v>
      </c>
      <c r="Q1567" s="76">
        <v>2</v>
      </c>
      <c r="R1567" s="76">
        <v>0</v>
      </c>
      <c r="S1567" s="76">
        <v>11</v>
      </c>
    </row>
    <row r="1568" spans="1:19" x14ac:dyDescent="0.25">
      <c r="A1568" s="76" t="s">
        <v>11</v>
      </c>
      <c r="B1568" s="76" t="s">
        <v>55</v>
      </c>
      <c r="C1568" s="76">
        <v>11524</v>
      </c>
      <c r="D1568" s="76" t="s">
        <v>116</v>
      </c>
      <c r="E1568" s="76" t="s">
        <v>57</v>
      </c>
      <c r="F1568" s="76">
        <v>140</v>
      </c>
      <c r="G1568" s="76">
        <v>125</v>
      </c>
      <c r="H1568" s="76">
        <v>0</v>
      </c>
      <c r="I1568" s="76">
        <v>2</v>
      </c>
      <c r="J1568" s="76">
        <v>1</v>
      </c>
      <c r="K1568" s="76">
        <v>2</v>
      </c>
      <c r="L1568" s="76">
        <v>1</v>
      </c>
      <c r="M1568" s="76">
        <v>1</v>
      </c>
      <c r="N1568" s="76">
        <v>0</v>
      </c>
      <c r="O1568" s="76">
        <v>2</v>
      </c>
      <c r="P1568" s="76">
        <v>2</v>
      </c>
      <c r="Q1568" s="76">
        <v>1</v>
      </c>
      <c r="R1568" s="76">
        <v>1</v>
      </c>
      <c r="S1568" s="76">
        <v>13</v>
      </c>
    </row>
    <row r="1569" spans="1:19" x14ac:dyDescent="0.25">
      <c r="A1569" s="76" t="s">
        <v>11</v>
      </c>
      <c r="B1569" s="76" t="s">
        <v>55</v>
      </c>
      <c r="C1569" s="76">
        <v>11524</v>
      </c>
      <c r="D1569" s="76" t="s">
        <v>116</v>
      </c>
      <c r="E1569" s="76" t="s">
        <v>57</v>
      </c>
      <c r="F1569" s="76">
        <v>140</v>
      </c>
      <c r="G1569" s="76">
        <v>125</v>
      </c>
      <c r="H1569" s="76">
        <v>0</v>
      </c>
      <c r="I1569" s="76">
        <v>1</v>
      </c>
      <c r="J1569" s="76">
        <v>0</v>
      </c>
      <c r="K1569" s="76">
        <v>2</v>
      </c>
      <c r="L1569" s="76">
        <v>2</v>
      </c>
      <c r="M1569" s="76">
        <v>1</v>
      </c>
      <c r="N1569" s="76">
        <v>0</v>
      </c>
      <c r="O1569" s="76">
        <v>2</v>
      </c>
      <c r="P1569" s="76">
        <v>2</v>
      </c>
      <c r="Q1569" s="76">
        <v>2</v>
      </c>
      <c r="R1569" s="76">
        <v>1</v>
      </c>
      <c r="S1569" s="76">
        <v>13</v>
      </c>
    </row>
    <row r="1570" spans="1:19" x14ac:dyDescent="0.25">
      <c r="A1570" s="76" t="s">
        <v>11</v>
      </c>
      <c r="B1570" s="76" t="s">
        <v>55</v>
      </c>
      <c r="C1570" s="76">
        <v>11524</v>
      </c>
      <c r="D1570" s="76" t="s">
        <v>116</v>
      </c>
      <c r="E1570" s="76" t="s">
        <v>57</v>
      </c>
      <c r="F1570" s="76">
        <v>140</v>
      </c>
      <c r="G1570" s="76">
        <v>125</v>
      </c>
      <c r="H1570" s="76">
        <v>2</v>
      </c>
      <c r="I1570" s="76">
        <v>2</v>
      </c>
      <c r="J1570" s="76">
        <v>0</v>
      </c>
      <c r="K1570" s="76">
        <v>1</v>
      </c>
      <c r="L1570" s="76">
        <v>1</v>
      </c>
      <c r="M1570" s="76">
        <v>1</v>
      </c>
      <c r="N1570" s="76">
        <v>0</v>
      </c>
      <c r="O1570" s="76">
        <v>2</v>
      </c>
      <c r="P1570" s="76">
        <v>2</v>
      </c>
      <c r="Q1570" s="76">
        <v>2</v>
      </c>
      <c r="R1570" s="76">
        <v>1</v>
      </c>
      <c r="S1570" s="76">
        <v>14</v>
      </c>
    </row>
    <row r="1571" spans="1:19" x14ac:dyDescent="0.25">
      <c r="A1571" s="76" t="s">
        <v>11</v>
      </c>
      <c r="B1571" s="76" t="s">
        <v>55</v>
      </c>
      <c r="C1571" s="76">
        <v>11524</v>
      </c>
      <c r="D1571" s="76" t="s">
        <v>116</v>
      </c>
      <c r="E1571" s="76" t="s">
        <v>57</v>
      </c>
      <c r="F1571" s="76">
        <v>140</v>
      </c>
      <c r="G1571" s="76">
        <v>125</v>
      </c>
      <c r="H1571" s="76">
        <v>0</v>
      </c>
      <c r="I1571" s="76">
        <v>2</v>
      </c>
      <c r="J1571" s="76">
        <v>1</v>
      </c>
      <c r="K1571" s="76">
        <v>2</v>
      </c>
      <c r="L1571" s="76">
        <v>1</v>
      </c>
      <c r="M1571" s="76">
        <v>1</v>
      </c>
      <c r="N1571" s="76">
        <v>1</v>
      </c>
      <c r="O1571" s="76">
        <v>2</v>
      </c>
      <c r="P1571" s="76">
        <v>2</v>
      </c>
      <c r="Q1571" s="76">
        <v>1</v>
      </c>
      <c r="R1571" s="76">
        <v>1</v>
      </c>
      <c r="S1571" s="76">
        <v>14</v>
      </c>
    </row>
    <row r="1572" spans="1:19" x14ac:dyDescent="0.25">
      <c r="A1572" s="76" t="s">
        <v>11</v>
      </c>
      <c r="B1572" s="76" t="s">
        <v>55</v>
      </c>
      <c r="C1572" s="76">
        <v>11524</v>
      </c>
      <c r="D1572" s="76" t="s">
        <v>116</v>
      </c>
      <c r="E1572" s="76" t="s">
        <v>57</v>
      </c>
      <c r="F1572" s="76">
        <v>140</v>
      </c>
      <c r="G1572" s="76">
        <v>125</v>
      </c>
      <c r="H1572" s="76">
        <v>0</v>
      </c>
      <c r="I1572" s="76">
        <v>1</v>
      </c>
      <c r="J1572" s="76">
        <v>1</v>
      </c>
      <c r="K1572" s="76">
        <v>2</v>
      </c>
      <c r="L1572" s="76">
        <v>1</v>
      </c>
      <c r="M1572" s="76">
        <v>1</v>
      </c>
      <c r="N1572" s="76">
        <v>1</v>
      </c>
      <c r="O1572" s="76">
        <v>2</v>
      </c>
      <c r="P1572" s="76">
        <v>0</v>
      </c>
      <c r="Q1572" s="76">
        <v>1</v>
      </c>
      <c r="R1572" s="76">
        <v>1</v>
      </c>
      <c r="S1572" s="76">
        <v>11</v>
      </c>
    </row>
    <row r="1573" spans="1:19" x14ac:dyDescent="0.25">
      <c r="A1573" s="76" t="s">
        <v>11</v>
      </c>
      <c r="B1573" s="76" t="s">
        <v>55</v>
      </c>
      <c r="C1573" s="76">
        <v>11524</v>
      </c>
      <c r="D1573" s="76" t="s">
        <v>116</v>
      </c>
      <c r="E1573" s="76" t="s">
        <v>57</v>
      </c>
      <c r="F1573" s="76">
        <v>140</v>
      </c>
      <c r="G1573" s="76">
        <v>125</v>
      </c>
      <c r="H1573" s="76">
        <v>0</v>
      </c>
      <c r="I1573" s="76">
        <v>2</v>
      </c>
      <c r="J1573" s="76">
        <v>1</v>
      </c>
      <c r="K1573" s="76">
        <v>2</v>
      </c>
      <c r="L1573" s="76">
        <v>1</v>
      </c>
      <c r="M1573" s="76">
        <v>0</v>
      </c>
      <c r="N1573" s="76">
        <v>1</v>
      </c>
      <c r="O1573" s="76">
        <v>2</v>
      </c>
      <c r="P1573" s="76">
        <v>2</v>
      </c>
      <c r="Q1573" s="76">
        <v>2</v>
      </c>
      <c r="R1573" s="76">
        <v>1</v>
      </c>
      <c r="S1573" s="76">
        <v>14</v>
      </c>
    </row>
    <row r="1574" spans="1:19" x14ac:dyDescent="0.25">
      <c r="A1574" s="76" t="s">
        <v>11</v>
      </c>
      <c r="B1574" s="76" t="s">
        <v>55</v>
      </c>
      <c r="C1574" s="76">
        <v>11524</v>
      </c>
      <c r="D1574" s="76" t="s">
        <v>116</v>
      </c>
      <c r="E1574" s="76" t="s">
        <v>57</v>
      </c>
      <c r="F1574" s="76">
        <v>140</v>
      </c>
      <c r="G1574" s="76">
        <v>125</v>
      </c>
      <c r="H1574" s="76">
        <v>0</v>
      </c>
      <c r="I1574" s="76">
        <v>2</v>
      </c>
      <c r="J1574" s="76">
        <v>1</v>
      </c>
      <c r="K1574" s="76">
        <v>2</v>
      </c>
      <c r="L1574" s="76">
        <v>1</v>
      </c>
      <c r="M1574" s="76">
        <v>1</v>
      </c>
      <c r="N1574" s="76">
        <v>1</v>
      </c>
      <c r="O1574" s="76">
        <v>2</v>
      </c>
      <c r="P1574" s="76">
        <v>2</v>
      </c>
      <c r="Q1574" s="76">
        <v>2</v>
      </c>
      <c r="R1574" s="76">
        <v>1</v>
      </c>
      <c r="S1574" s="76">
        <v>15</v>
      </c>
    </row>
    <row r="1575" spans="1:19" x14ac:dyDescent="0.25">
      <c r="A1575" s="76" t="s">
        <v>11</v>
      </c>
      <c r="B1575" s="76" t="s">
        <v>55</v>
      </c>
      <c r="C1575" s="76">
        <v>11524</v>
      </c>
      <c r="D1575" s="76" t="s">
        <v>116</v>
      </c>
      <c r="E1575" s="76" t="s">
        <v>57</v>
      </c>
      <c r="F1575" s="76">
        <v>140</v>
      </c>
      <c r="G1575" s="76">
        <v>125</v>
      </c>
      <c r="H1575" s="76">
        <v>0</v>
      </c>
      <c r="I1575" s="76">
        <v>0</v>
      </c>
      <c r="J1575" s="76">
        <v>0</v>
      </c>
      <c r="K1575" s="76">
        <v>2</v>
      </c>
      <c r="L1575" s="76">
        <v>2</v>
      </c>
      <c r="M1575" s="76">
        <v>1</v>
      </c>
      <c r="N1575" s="76">
        <v>0</v>
      </c>
      <c r="O1575" s="76">
        <v>2</v>
      </c>
      <c r="P1575" s="76">
        <v>1</v>
      </c>
      <c r="Q1575" s="76">
        <v>2</v>
      </c>
      <c r="R1575" s="76">
        <v>0</v>
      </c>
      <c r="S1575" s="76">
        <v>10</v>
      </c>
    </row>
    <row r="1576" spans="1:19" x14ac:dyDescent="0.25">
      <c r="A1576" s="76" t="s">
        <v>11</v>
      </c>
      <c r="B1576" s="76" t="s">
        <v>55</v>
      </c>
      <c r="C1576" s="76">
        <v>11524</v>
      </c>
      <c r="D1576" s="76" t="s">
        <v>116</v>
      </c>
      <c r="E1576" s="76" t="s">
        <v>57</v>
      </c>
      <c r="F1576" s="76">
        <v>140</v>
      </c>
      <c r="G1576" s="76">
        <v>125</v>
      </c>
      <c r="H1576" s="76">
        <v>0</v>
      </c>
      <c r="I1576" s="76">
        <v>1</v>
      </c>
      <c r="J1576" s="76">
        <v>0</v>
      </c>
      <c r="K1576" s="76">
        <v>2</v>
      </c>
      <c r="L1576" s="76">
        <v>1</v>
      </c>
      <c r="M1576" s="76">
        <v>1</v>
      </c>
      <c r="N1576" s="76">
        <v>0</v>
      </c>
      <c r="O1576" s="76">
        <v>2</v>
      </c>
      <c r="P1576" s="76">
        <v>2</v>
      </c>
      <c r="Q1576" s="76">
        <v>0</v>
      </c>
      <c r="R1576" s="76">
        <v>0</v>
      </c>
      <c r="S1576" s="76">
        <v>9</v>
      </c>
    </row>
    <row r="1577" spans="1:19" x14ac:dyDescent="0.25">
      <c r="A1577" s="76" t="s">
        <v>11</v>
      </c>
      <c r="B1577" s="76" t="s">
        <v>55</v>
      </c>
      <c r="C1577" s="76">
        <v>11524</v>
      </c>
      <c r="D1577" s="76" t="s">
        <v>116</v>
      </c>
      <c r="E1577" s="76" t="s">
        <v>57</v>
      </c>
      <c r="F1577" s="76">
        <v>140</v>
      </c>
      <c r="G1577" s="76">
        <v>125</v>
      </c>
      <c r="H1577" s="76">
        <v>0</v>
      </c>
      <c r="I1577" s="76">
        <v>1</v>
      </c>
      <c r="J1577" s="76">
        <v>1</v>
      </c>
      <c r="K1577" s="76">
        <v>2</v>
      </c>
      <c r="L1577" s="76">
        <v>2</v>
      </c>
      <c r="M1577" s="76">
        <v>1</v>
      </c>
      <c r="N1577" s="76">
        <v>0</v>
      </c>
      <c r="O1577" s="76">
        <v>1</v>
      </c>
      <c r="P1577" s="76">
        <v>1</v>
      </c>
      <c r="Q1577" s="76">
        <v>0</v>
      </c>
      <c r="R1577" s="76">
        <v>0</v>
      </c>
      <c r="S1577" s="76">
        <v>9</v>
      </c>
    </row>
    <row r="1578" spans="1:19" x14ac:dyDescent="0.25">
      <c r="A1578" s="76" t="s">
        <v>11</v>
      </c>
      <c r="B1578" s="76" t="s">
        <v>55</v>
      </c>
      <c r="C1578" s="76">
        <v>11524</v>
      </c>
      <c r="D1578" s="76" t="s">
        <v>116</v>
      </c>
      <c r="E1578" s="76" t="s">
        <v>57</v>
      </c>
      <c r="F1578" s="76">
        <v>140</v>
      </c>
      <c r="G1578" s="76">
        <v>125</v>
      </c>
      <c r="H1578" s="76">
        <v>1</v>
      </c>
      <c r="I1578" s="76">
        <v>1</v>
      </c>
      <c r="J1578" s="76">
        <v>0</v>
      </c>
      <c r="K1578" s="76">
        <v>2</v>
      </c>
      <c r="L1578" s="76">
        <v>1</v>
      </c>
      <c r="M1578" s="76">
        <v>1</v>
      </c>
      <c r="N1578" s="76">
        <v>0</v>
      </c>
      <c r="O1578" s="76">
        <v>2</v>
      </c>
      <c r="P1578" s="76">
        <v>2</v>
      </c>
      <c r="Q1578" s="76">
        <v>2</v>
      </c>
      <c r="R1578" s="76">
        <v>1</v>
      </c>
      <c r="S1578" s="76">
        <v>13</v>
      </c>
    </row>
    <row r="1579" spans="1:19" x14ac:dyDescent="0.25">
      <c r="A1579" s="76" t="s">
        <v>11</v>
      </c>
      <c r="B1579" s="76" t="s">
        <v>55</v>
      </c>
      <c r="C1579" s="76">
        <v>11524</v>
      </c>
      <c r="D1579" s="76" t="s">
        <v>116</v>
      </c>
      <c r="E1579" s="76" t="s">
        <v>57</v>
      </c>
      <c r="F1579" s="76">
        <v>140</v>
      </c>
      <c r="G1579" s="76">
        <v>125</v>
      </c>
      <c r="H1579" s="76">
        <v>0</v>
      </c>
      <c r="I1579" s="76">
        <v>2</v>
      </c>
      <c r="J1579" s="76">
        <v>0</v>
      </c>
      <c r="K1579" s="76">
        <v>2</v>
      </c>
      <c r="L1579" s="76">
        <v>2</v>
      </c>
      <c r="M1579" s="76">
        <v>1</v>
      </c>
      <c r="N1579" s="76">
        <v>0</v>
      </c>
      <c r="O1579" s="76">
        <v>2</v>
      </c>
      <c r="P1579" s="76">
        <v>2</v>
      </c>
      <c r="Q1579" s="76">
        <v>2</v>
      </c>
      <c r="R1579" s="76">
        <v>1</v>
      </c>
      <c r="S1579" s="76">
        <v>14</v>
      </c>
    </row>
    <row r="1580" spans="1:19" x14ac:dyDescent="0.25">
      <c r="A1580" s="76" t="s">
        <v>11</v>
      </c>
      <c r="B1580" s="76" t="s">
        <v>55</v>
      </c>
      <c r="C1580" s="76">
        <v>11524</v>
      </c>
      <c r="D1580" s="76" t="s">
        <v>116</v>
      </c>
      <c r="E1580" s="76" t="s">
        <v>57</v>
      </c>
      <c r="F1580" s="76">
        <v>140</v>
      </c>
      <c r="G1580" s="76">
        <v>125</v>
      </c>
      <c r="H1580" s="76">
        <v>0</v>
      </c>
      <c r="I1580" s="76">
        <v>1</v>
      </c>
      <c r="J1580" s="76">
        <v>0</v>
      </c>
      <c r="K1580" s="76">
        <v>2</v>
      </c>
      <c r="L1580" s="76">
        <v>1</v>
      </c>
      <c r="M1580" s="76">
        <v>1</v>
      </c>
      <c r="N1580" s="76">
        <v>0</v>
      </c>
      <c r="O1580" s="76">
        <v>2</v>
      </c>
      <c r="P1580" s="76">
        <v>1</v>
      </c>
      <c r="Q1580" s="76">
        <v>1</v>
      </c>
      <c r="R1580" s="76">
        <v>1</v>
      </c>
      <c r="S1580" s="76">
        <v>10</v>
      </c>
    </row>
    <row r="1581" spans="1:19" x14ac:dyDescent="0.25">
      <c r="A1581" s="76" t="s">
        <v>11</v>
      </c>
      <c r="B1581" s="76" t="s">
        <v>55</v>
      </c>
      <c r="C1581" s="76">
        <v>11524</v>
      </c>
      <c r="D1581" s="76" t="s">
        <v>116</v>
      </c>
      <c r="E1581" s="76" t="s">
        <v>57</v>
      </c>
      <c r="F1581" s="76">
        <v>140</v>
      </c>
      <c r="G1581" s="76">
        <v>125</v>
      </c>
      <c r="H1581" s="76">
        <v>0</v>
      </c>
      <c r="I1581" s="76">
        <v>2</v>
      </c>
      <c r="J1581" s="76">
        <v>0</v>
      </c>
      <c r="K1581" s="76">
        <v>2</v>
      </c>
      <c r="L1581" s="76">
        <v>2</v>
      </c>
      <c r="M1581" s="76">
        <v>1</v>
      </c>
      <c r="N1581" s="76">
        <v>0</v>
      </c>
      <c r="O1581" s="76">
        <v>0</v>
      </c>
      <c r="P1581" s="76">
        <v>1</v>
      </c>
      <c r="Q1581" s="76">
        <v>1</v>
      </c>
      <c r="R1581" s="76">
        <v>1</v>
      </c>
      <c r="S1581" s="76">
        <v>10</v>
      </c>
    </row>
    <row r="1582" spans="1:19" x14ac:dyDescent="0.25">
      <c r="A1582" s="76" t="s">
        <v>11</v>
      </c>
      <c r="B1582" s="76" t="s">
        <v>55</v>
      </c>
      <c r="C1582" s="76">
        <v>11524</v>
      </c>
      <c r="D1582" s="76" t="s">
        <v>116</v>
      </c>
      <c r="E1582" s="76" t="s">
        <v>57</v>
      </c>
      <c r="F1582" s="76">
        <v>140</v>
      </c>
      <c r="G1582" s="76">
        <v>125</v>
      </c>
      <c r="H1582" s="76">
        <v>0</v>
      </c>
      <c r="I1582" s="76">
        <v>1</v>
      </c>
      <c r="J1582" s="76">
        <v>1</v>
      </c>
      <c r="K1582" s="76">
        <v>2</v>
      </c>
      <c r="L1582" s="76">
        <v>2</v>
      </c>
      <c r="M1582" s="76">
        <v>1</v>
      </c>
      <c r="N1582" s="76">
        <v>1</v>
      </c>
      <c r="O1582" s="76">
        <v>2</v>
      </c>
      <c r="P1582" s="76">
        <v>2</v>
      </c>
      <c r="Q1582" s="76">
        <v>2</v>
      </c>
      <c r="R1582" s="76">
        <v>2</v>
      </c>
      <c r="S1582" s="76">
        <v>16</v>
      </c>
    </row>
    <row r="1583" spans="1:19" x14ac:dyDescent="0.25">
      <c r="A1583" s="76" t="s">
        <v>11</v>
      </c>
      <c r="B1583" s="76" t="s">
        <v>55</v>
      </c>
      <c r="C1583" s="76">
        <v>11524</v>
      </c>
      <c r="D1583" s="76" t="s">
        <v>116</v>
      </c>
      <c r="E1583" s="76" t="s">
        <v>57</v>
      </c>
      <c r="F1583" s="76">
        <v>140</v>
      </c>
      <c r="G1583" s="76">
        <v>125</v>
      </c>
      <c r="H1583" s="76">
        <v>0</v>
      </c>
      <c r="I1583" s="76">
        <v>2</v>
      </c>
      <c r="J1583" s="76">
        <v>0</v>
      </c>
      <c r="K1583" s="76">
        <v>1</v>
      </c>
      <c r="L1583" s="76">
        <v>0</v>
      </c>
      <c r="M1583" s="76">
        <v>1</v>
      </c>
      <c r="N1583" s="76">
        <v>0</v>
      </c>
      <c r="O1583" s="76">
        <v>2</v>
      </c>
      <c r="P1583" s="76">
        <v>1</v>
      </c>
      <c r="Q1583" s="76">
        <v>0</v>
      </c>
      <c r="R1583" s="76">
        <v>0</v>
      </c>
      <c r="S1583" s="76">
        <v>7</v>
      </c>
    </row>
    <row r="1584" spans="1:19" x14ac:dyDescent="0.25">
      <c r="A1584" s="76" t="s">
        <v>11</v>
      </c>
      <c r="B1584" s="76" t="s">
        <v>55</v>
      </c>
      <c r="C1584" s="76">
        <v>11524</v>
      </c>
      <c r="D1584" s="76" t="s">
        <v>116</v>
      </c>
      <c r="E1584" s="76" t="s">
        <v>57</v>
      </c>
      <c r="F1584" s="76">
        <v>140</v>
      </c>
      <c r="G1584" s="76">
        <v>125</v>
      </c>
      <c r="H1584" s="76">
        <v>0</v>
      </c>
      <c r="I1584" s="76">
        <v>2</v>
      </c>
      <c r="J1584" s="76">
        <v>0</v>
      </c>
      <c r="K1584" s="76">
        <v>2</v>
      </c>
      <c r="L1584" s="76">
        <v>2</v>
      </c>
      <c r="M1584" s="76">
        <v>1</v>
      </c>
      <c r="N1584" s="76">
        <v>0</v>
      </c>
      <c r="O1584" s="76">
        <v>2</v>
      </c>
      <c r="P1584" s="76">
        <v>2</v>
      </c>
      <c r="Q1584" s="76">
        <v>2</v>
      </c>
      <c r="R1584" s="76">
        <v>1</v>
      </c>
      <c r="S1584" s="76">
        <v>14</v>
      </c>
    </row>
    <row r="1585" spans="1:19" x14ac:dyDescent="0.25">
      <c r="A1585" s="76" t="s">
        <v>11</v>
      </c>
      <c r="B1585" s="76" t="s">
        <v>55</v>
      </c>
      <c r="C1585" s="76">
        <v>11524</v>
      </c>
      <c r="D1585" s="76" t="s">
        <v>116</v>
      </c>
      <c r="E1585" s="76" t="s">
        <v>57</v>
      </c>
      <c r="F1585" s="76">
        <v>140</v>
      </c>
      <c r="G1585" s="76">
        <v>125</v>
      </c>
      <c r="H1585" s="76">
        <v>2</v>
      </c>
      <c r="I1585" s="76">
        <v>2</v>
      </c>
      <c r="J1585" s="76">
        <v>0</v>
      </c>
      <c r="K1585" s="76">
        <v>2</v>
      </c>
      <c r="L1585" s="76">
        <v>0</v>
      </c>
      <c r="M1585" s="76">
        <v>1</v>
      </c>
      <c r="N1585" s="76">
        <v>1</v>
      </c>
      <c r="O1585" s="76">
        <v>2</v>
      </c>
      <c r="P1585" s="76">
        <v>2</v>
      </c>
      <c r="Q1585" s="76">
        <v>2</v>
      </c>
      <c r="R1585" s="76">
        <v>1</v>
      </c>
      <c r="S1585" s="76">
        <v>15</v>
      </c>
    </row>
    <row r="1586" spans="1:19" x14ac:dyDescent="0.25">
      <c r="A1586" s="76" t="s">
        <v>11</v>
      </c>
      <c r="B1586" s="76" t="s">
        <v>55</v>
      </c>
      <c r="C1586" s="76">
        <v>11524</v>
      </c>
      <c r="D1586" s="76" t="s">
        <v>116</v>
      </c>
      <c r="E1586" s="76" t="s">
        <v>57</v>
      </c>
      <c r="F1586" s="76">
        <v>140</v>
      </c>
      <c r="G1586" s="76">
        <v>125</v>
      </c>
      <c r="H1586" s="76">
        <v>2</v>
      </c>
      <c r="I1586" s="76">
        <v>0</v>
      </c>
      <c r="J1586" s="76">
        <v>0</v>
      </c>
      <c r="K1586" s="76">
        <v>2</v>
      </c>
      <c r="L1586" s="76">
        <v>1</v>
      </c>
      <c r="M1586" s="76">
        <v>1</v>
      </c>
      <c r="N1586" s="76">
        <v>0</v>
      </c>
      <c r="O1586" s="76">
        <v>0</v>
      </c>
      <c r="P1586" s="76">
        <v>1</v>
      </c>
      <c r="Q1586" s="76">
        <v>2</v>
      </c>
      <c r="R1586" s="76">
        <v>1</v>
      </c>
      <c r="S1586" s="76">
        <v>10</v>
      </c>
    </row>
    <row r="1587" spans="1:19" x14ac:dyDescent="0.25">
      <c r="A1587" s="76" t="s">
        <v>11</v>
      </c>
      <c r="B1587" s="76" t="s">
        <v>55</v>
      </c>
      <c r="C1587" s="76">
        <v>11524</v>
      </c>
      <c r="D1587" s="76" t="s">
        <v>116</v>
      </c>
      <c r="E1587" s="76" t="s">
        <v>57</v>
      </c>
      <c r="F1587" s="76">
        <v>140</v>
      </c>
      <c r="G1587" s="76">
        <v>125</v>
      </c>
      <c r="H1587" s="76">
        <v>2</v>
      </c>
      <c r="I1587" s="76">
        <v>2</v>
      </c>
      <c r="J1587" s="76">
        <v>1</v>
      </c>
      <c r="K1587" s="76">
        <v>2</v>
      </c>
      <c r="L1587" s="76">
        <v>2</v>
      </c>
      <c r="M1587" s="76">
        <v>1</v>
      </c>
      <c r="N1587" s="76">
        <v>1</v>
      </c>
      <c r="O1587" s="76">
        <v>2</v>
      </c>
      <c r="P1587" s="76">
        <v>1</v>
      </c>
      <c r="Q1587" s="76">
        <v>2</v>
      </c>
      <c r="R1587" s="76">
        <v>1</v>
      </c>
      <c r="S1587" s="76">
        <v>17</v>
      </c>
    </row>
    <row r="1588" spans="1:19" x14ac:dyDescent="0.25">
      <c r="A1588" s="76" t="s">
        <v>11</v>
      </c>
      <c r="B1588" s="76" t="s">
        <v>55</v>
      </c>
      <c r="C1588" s="76">
        <v>11524</v>
      </c>
      <c r="D1588" s="76" t="s">
        <v>116</v>
      </c>
      <c r="E1588" s="76" t="s">
        <v>57</v>
      </c>
      <c r="F1588" s="76">
        <v>140</v>
      </c>
      <c r="G1588" s="76">
        <v>125</v>
      </c>
      <c r="H1588" s="76">
        <v>0</v>
      </c>
      <c r="I1588" s="76">
        <v>0</v>
      </c>
      <c r="J1588" s="76">
        <v>0</v>
      </c>
      <c r="K1588" s="76">
        <v>2</v>
      </c>
      <c r="L1588" s="76">
        <v>0</v>
      </c>
      <c r="M1588" s="76">
        <v>0</v>
      </c>
      <c r="N1588" s="76">
        <v>0</v>
      </c>
      <c r="O1588" s="76">
        <v>1</v>
      </c>
      <c r="P1588" s="76">
        <v>1</v>
      </c>
      <c r="Q1588" s="76">
        <v>0</v>
      </c>
      <c r="R1588" s="76">
        <v>1</v>
      </c>
      <c r="S1588" s="76">
        <v>5</v>
      </c>
    </row>
    <row r="1589" spans="1:19" x14ac:dyDescent="0.25">
      <c r="A1589" s="76" t="s">
        <v>11</v>
      </c>
      <c r="B1589" s="76" t="s">
        <v>55</v>
      </c>
      <c r="C1589" s="76">
        <v>11524</v>
      </c>
      <c r="D1589" s="76" t="s">
        <v>116</v>
      </c>
      <c r="E1589" s="76" t="s">
        <v>57</v>
      </c>
      <c r="F1589" s="76">
        <v>140</v>
      </c>
      <c r="G1589" s="76">
        <v>125</v>
      </c>
      <c r="H1589" s="76">
        <v>0</v>
      </c>
      <c r="I1589" s="76">
        <v>2</v>
      </c>
      <c r="J1589" s="76">
        <v>0</v>
      </c>
      <c r="K1589" s="76">
        <v>2</v>
      </c>
      <c r="L1589" s="76">
        <v>1</v>
      </c>
      <c r="M1589" s="76">
        <v>1</v>
      </c>
      <c r="N1589" s="76">
        <v>1</v>
      </c>
      <c r="O1589" s="76">
        <v>2</v>
      </c>
      <c r="P1589" s="76">
        <v>1</v>
      </c>
      <c r="Q1589" s="76">
        <v>1</v>
      </c>
      <c r="R1589" s="76">
        <v>1</v>
      </c>
      <c r="S1589" s="76">
        <v>12</v>
      </c>
    </row>
    <row r="1590" spans="1:19" x14ac:dyDescent="0.25">
      <c r="A1590" s="76" t="s">
        <v>11</v>
      </c>
      <c r="B1590" s="76" t="s">
        <v>55</v>
      </c>
      <c r="C1590" s="76">
        <v>11524</v>
      </c>
      <c r="D1590" s="76" t="s">
        <v>116</v>
      </c>
      <c r="E1590" s="76" t="s">
        <v>57</v>
      </c>
      <c r="F1590" s="76">
        <v>140</v>
      </c>
      <c r="G1590" s="76">
        <v>125</v>
      </c>
      <c r="H1590" s="76">
        <v>2</v>
      </c>
      <c r="I1590" s="76">
        <v>2</v>
      </c>
      <c r="J1590" s="76">
        <v>1</v>
      </c>
      <c r="K1590" s="76">
        <v>2</v>
      </c>
      <c r="L1590" s="76">
        <v>1</v>
      </c>
      <c r="M1590" s="76">
        <v>1</v>
      </c>
      <c r="N1590" s="76">
        <v>0</v>
      </c>
      <c r="O1590" s="76">
        <v>2</v>
      </c>
      <c r="P1590" s="76">
        <v>1</v>
      </c>
      <c r="Q1590" s="76">
        <v>2</v>
      </c>
      <c r="R1590" s="76">
        <v>1</v>
      </c>
      <c r="S1590" s="76">
        <v>15</v>
      </c>
    </row>
    <row r="1591" spans="1:19" x14ac:dyDescent="0.25">
      <c r="A1591" s="76" t="s">
        <v>11</v>
      </c>
      <c r="B1591" s="76" t="s">
        <v>55</v>
      </c>
      <c r="C1591" s="76">
        <v>11524</v>
      </c>
      <c r="D1591" s="76" t="s">
        <v>116</v>
      </c>
      <c r="E1591" s="76" t="s">
        <v>57</v>
      </c>
      <c r="F1591" s="76">
        <v>140</v>
      </c>
      <c r="G1591" s="76">
        <v>125</v>
      </c>
      <c r="H1591" s="76">
        <v>0</v>
      </c>
      <c r="I1591" s="76">
        <v>1</v>
      </c>
      <c r="J1591" s="76">
        <v>1</v>
      </c>
      <c r="K1591" s="76">
        <v>2</v>
      </c>
      <c r="L1591" s="76">
        <v>0</v>
      </c>
      <c r="M1591" s="76">
        <v>1</v>
      </c>
      <c r="N1591" s="76">
        <v>1</v>
      </c>
      <c r="O1591" s="76">
        <v>0</v>
      </c>
      <c r="P1591" s="76">
        <v>1</v>
      </c>
      <c r="Q1591" s="76">
        <v>0</v>
      </c>
      <c r="R1591" s="76">
        <v>2</v>
      </c>
      <c r="S1591" s="76">
        <v>9</v>
      </c>
    </row>
    <row r="1592" spans="1:19" x14ac:dyDescent="0.25">
      <c r="A1592" s="76" t="s">
        <v>11</v>
      </c>
      <c r="B1592" s="76" t="s">
        <v>55</v>
      </c>
      <c r="C1592" s="76">
        <v>11524</v>
      </c>
      <c r="D1592" s="76" t="s">
        <v>116</v>
      </c>
      <c r="E1592" s="76" t="s">
        <v>57</v>
      </c>
      <c r="F1592" s="76">
        <v>140</v>
      </c>
      <c r="G1592" s="76">
        <v>125</v>
      </c>
      <c r="H1592" s="76">
        <v>2</v>
      </c>
      <c r="I1592" s="76">
        <v>1</v>
      </c>
      <c r="J1592" s="76">
        <v>0</v>
      </c>
      <c r="K1592" s="76">
        <v>2</v>
      </c>
      <c r="L1592" s="76">
        <v>1</v>
      </c>
      <c r="M1592" s="76">
        <v>0</v>
      </c>
      <c r="N1592" s="76">
        <v>0</v>
      </c>
      <c r="O1592" s="76">
        <v>2</v>
      </c>
      <c r="P1592" s="76">
        <v>1</v>
      </c>
      <c r="Q1592" s="76">
        <v>0</v>
      </c>
      <c r="R1592" s="76">
        <v>1</v>
      </c>
      <c r="S1592" s="76">
        <v>10</v>
      </c>
    </row>
    <row r="1593" spans="1:19" x14ac:dyDescent="0.25">
      <c r="A1593" s="76" t="s">
        <v>11</v>
      </c>
      <c r="B1593" s="76" t="s">
        <v>58</v>
      </c>
      <c r="C1593" s="76">
        <v>11525</v>
      </c>
      <c r="D1593" s="76" t="s">
        <v>114</v>
      </c>
      <c r="E1593" s="76" t="s">
        <v>15</v>
      </c>
      <c r="F1593" s="76">
        <v>72</v>
      </c>
      <c r="G1593" s="76">
        <v>64</v>
      </c>
      <c r="H1593" s="76">
        <v>2</v>
      </c>
      <c r="I1593" s="76">
        <v>1</v>
      </c>
      <c r="J1593" s="76">
        <v>0</v>
      </c>
      <c r="K1593" s="76">
        <v>2</v>
      </c>
      <c r="L1593" s="76">
        <v>2</v>
      </c>
      <c r="M1593" s="76">
        <v>1</v>
      </c>
      <c r="N1593" s="76">
        <v>1</v>
      </c>
      <c r="O1593" s="76">
        <v>2</v>
      </c>
      <c r="P1593" s="76">
        <v>0</v>
      </c>
      <c r="Q1593" s="76">
        <v>2</v>
      </c>
      <c r="R1593" s="76">
        <v>1</v>
      </c>
      <c r="S1593" s="76">
        <v>14</v>
      </c>
    </row>
    <row r="1594" spans="1:19" x14ac:dyDescent="0.25">
      <c r="A1594" s="76" t="s">
        <v>11</v>
      </c>
      <c r="B1594" s="76" t="s">
        <v>58</v>
      </c>
      <c r="C1594" s="76">
        <v>11525</v>
      </c>
      <c r="D1594" s="76" t="s">
        <v>114</v>
      </c>
      <c r="E1594" s="76" t="s">
        <v>15</v>
      </c>
      <c r="F1594" s="76">
        <v>72</v>
      </c>
      <c r="G1594" s="76">
        <v>64</v>
      </c>
      <c r="H1594" s="76">
        <v>2</v>
      </c>
      <c r="I1594" s="76">
        <v>0</v>
      </c>
      <c r="J1594" s="76">
        <v>0</v>
      </c>
      <c r="K1594" s="76">
        <v>2</v>
      </c>
      <c r="L1594" s="76">
        <v>2</v>
      </c>
      <c r="M1594" s="76">
        <v>1</v>
      </c>
      <c r="N1594" s="76">
        <v>1</v>
      </c>
      <c r="O1594" s="76">
        <v>2</v>
      </c>
      <c r="P1594" s="76">
        <v>2</v>
      </c>
      <c r="Q1594" s="76">
        <v>2</v>
      </c>
      <c r="R1594" s="76">
        <v>2</v>
      </c>
      <c r="S1594" s="76">
        <v>16</v>
      </c>
    </row>
    <row r="1595" spans="1:19" x14ac:dyDescent="0.25">
      <c r="A1595" s="76" t="s">
        <v>11</v>
      </c>
      <c r="B1595" s="76" t="s">
        <v>58</v>
      </c>
      <c r="C1595" s="76">
        <v>11525</v>
      </c>
      <c r="D1595" s="76" t="s">
        <v>114</v>
      </c>
      <c r="E1595" s="76" t="s">
        <v>15</v>
      </c>
      <c r="F1595" s="76">
        <v>72</v>
      </c>
      <c r="G1595" s="76">
        <v>64</v>
      </c>
      <c r="H1595" s="76">
        <v>2</v>
      </c>
      <c r="I1595" s="76">
        <v>0</v>
      </c>
      <c r="J1595" s="76">
        <v>1</v>
      </c>
      <c r="K1595" s="76">
        <v>2</v>
      </c>
      <c r="L1595" s="76">
        <v>1</v>
      </c>
      <c r="M1595" s="76">
        <v>1</v>
      </c>
      <c r="N1595" s="76">
        <v>1</v>
      </c>
      <c r="O1595" s="76">
        <v>2</v>
      </c>
      <c r="P1595" s="76">
        <v>1</v>
      </c>
      <c r="Q1595" s="76">
        <v>1</v>
      </c>
      <c r="R1595" s="76">
        <v>1</v>
      </c>
      <c r="S1595" s="76">
        <v>13</v>
      </c>
    </row>
    <row r="1596" spans="1:19" x14ac:dyDescent="0.25">
      <c r="A1596" s="76" t="s">
        <v>11</v>
      </c>
      <c r="B1596" s="76" t="s">
        <v>58</v>
      </c>
      <c r="C1596" s="76">
        <v>11525</v>
      </c>
      <c r="D1596" s="76" t="s">
        <v>114</v>
      </c>
      <c r="E1596" s="76" t="s">
        <v>15</v>
      </c>
      <c r="F1596" s="76">
        <v>72</v>
      </c>
      <c r="G1596" s="76">
        <v>64</v>
      </c>
      <c r="H1596" s="76">
        <v>2</v>
      </c>
      <c r="I1596" s="76">
        <v>2</v>
      </c>
      <c r="J1596" s="76">
        <v>0</v>
      </c>
      <c r="K1596" s="76">
        <v>2</v>
      </c>
      <c r="L1596" s="76">
        <v>2</v>
      </c>
      <c r="M1596" s="76">
        <v>1</v>
      </c>
      <c r="N1596" s="76">
        <v>0</v>
      </c>
      <c r="O1596" s="76">
        <v>2</v>
      </c>
      <c r="P1596" s="76">
        <v>2</v>
      </c>
      <c r="Q1596" s="76">
        <v>1</v>
      </c>
      <c r="R1596" s="76">
        <v>2</v>
      </c>
      <c r="S1596" s="76">
        <v>16</v>
      </c>
    </row>
    <row r="1597" spans="1:19" x14ac:dyDescent="0.25">
      <c r="A1597" s="76" t="s">
        <v>11</v>
      </c>
      <c r="B1597" s="76" t="s">
        <v>58</v>
      </c>
      <c r="C1597" s="76">
        <v>11525</v>
      </c>
      <c r="D1597" s="76" t="s">
        <v>114</v>
      </c>
      <c r="E1597" s="76" t="s">
        <v>15</v>
      </c>
      <c r="F1597" s="76">
        <v>72</v>
      </c>
      <c r="G1597" s="76">
        <v>64</v>
      </c>
      <c r="H1597" s="76">
        <v>2</v>
      </c>
      <c r="I1597" s="76">
        <v>1</v>
      </c>
      <c r="J1597" s="76">
        <v>1</v>
      </c>
      <c r="K1597" s="76">
        <v>2</v>
      </c>
      <c r="L1597" s="76">
        <v>1</v>
      </c>
      <c r="M1597" s="76">
        <v>1</v>
      </c>
      <c r="N1597" s="76">
        <v>0</v>
      </c>
      <c r="O1597" s="76">
        <v>2</v>
      </c>
      <c r="P1597" s="76">
        <v>0</v>
      </c>
      <c r="Q1597" s="76">
        <v>0</v>
      </c>
      <c r="R1597" s="76">
        <v>2</v>
      </c>
      <c r="S1597" s="76">
        <v>12</v>
      </c>
    </row>
    <row r="1598" spans="1:19" x14ac:dyDescent="0.25">
      <c r="A1598" s="76" t="s">
        <v>11</v>
      </c>
      <c r="B1598" s="76" t="s">
        <v>58</v>
      </c>
      <c r="C1598" s="76">
        <v>11525</v>
      </c>
      <c r="D1598" s="76" t="s">
        <v>114</v>
      </c>
      <c r="E1598" s="76" t="s">
        <v>15</v>
      </c>
      <c r="F1598" s="76">
        <v>72</v>
      </c>
      <c r="G1598" s="76">
        <v>64</v>
      </c>
      <c r="H1598" s="76">
        <v>2</v>
      </c>
      <c r="I1598" s="76">
        <v>2</v>
      </c>
      <c r="J1598" s="76">
        <v>1</v>
      </c>
      <c r="K1598" s="76">
        <v>2</v>
      </c>
      <c r="L1598" s="76">
        <v>1</v>
      </c>
      <c r="M1598" s="76">
        <v>1</v>
      </c>
      <c r="N1598" s="76">
        <v>1</v>
      </c>
      <c r="O1598" s="76">
        <v>2</v>
      </c>
      <c r="P1598" s="76">
        <v>2</v>
      </c>
      <c r="Q1598" s="76">
        <v>2</v>
      </c>
      <c r="R1598" s="76">
        <v>2</v>
      </c>
      <c r="S1598" s="76">
        <v>18</v>
      </c>
    </row>
    <row r="1599" spans="1:19" x14ac:dyDescent="0.25">
      <c r="A1599" s="76" t="s">
        <v>11</v>
      </c>
      <c r="B1599" s="76" t="s">
        <v>58</v>
      </c>
      <c r="C1599" s="76">
        <v>11525</v>
      </c>
      <c r="D1599" s="76" t="s">
        <v>114</v>
      </c>
      <c r="E1599" s="76" t="s">
        <v>15</v>
      </c>
      <c r="F1599" s="76">
        <v>72</v>
      </c>
      <c r="G1599" s="76">
        <v>64</v>
      </c>
      <c r="H1599" s="76">
        <v>2</v>
      </c>
      <c r="I1599" s="76">
        <v>1</v>
      </c>
      <c r="J1599" s="76">
        <v>0</v>
      </c>
      <c r="K1599" s="76">
        <v>2</v>
      </c>
      <c r="L1599" s="76">
        <v>0</v>
      </c>
      <c r="M1599" s="76">
        <v>0</v>
      </c>
      <c r="N1599" s="76">
        <v>0</v>
      </c>
      <c r="O1599" s="76">
        <v>2</v>
      </c>
      <c r="P1599" s="76">
        <v>0</v>
      </c>
      <c r="Q1599" s="76">
        <v>0</v>
      </c>
      <c r="R1599" s="76">
        <v>1</v>
      </c>
      <c r="S1599" s="76">
        <v>8</v>
      </c>
    </row>
    <row r="1600" spans="1:19" x14ac:dyDescent="0.25">
      <c r="A1600" s="76" t="s">
        <v>11</v>
      </c>
      <c r="B1600" s="76" t="s">
        <v>58</v>
      </c>
      <c r="C1600" s="76">
        <v>11525</v>
      </c>
      <c r="D1600" s="76" t="s">
        <v>114</v>
      </c>
      <c r="E1600" s="76" t="s">
        <v>15</v>
      </c>
      <c r="F1600" s="76">
        <v>72</v>
      </c>
      <c r="G1600" s="76">
        <v>64</v>
      </c>
      <c r="H1600" s="76">
        <v>2</v>
      </c>
      <c r="I1600" s="76">
        <v>1</v>
      </c>
      <c r="J1600" s="76">
        <v>0</v>
      </c>
      <c r="K1600" s="76">
        <v>2</v>
      </c>
      <c r="L1600" s="76">
        <v>1</v>
      </c>
      <c r="M1600" s="76">
        <v>1</v>
      </c>
      <c r="N1600" s="76">
        <v>1</v>
      </c>
      <c r="O1600" s="76">
        <v>2</v>
      </c>
      <c r="P1600" s="76">
        <v>2</v>
      </c>
      <c r="Q1600" s="76">
        <v>2</v>
      </c>
      <c r="R1600" s="76">
        <v>1</v>
      </c>
      <c r="S1600" s="76">
        <v>15</v>
      </c>
    </row>
    <row r="1601" spans="1:19" x14ac:dyDescent="0.25">
      <c r="A1601" s="76" t="s">
        <v>11</v>
      </c>
      <c r="B1601" s="76" t="s">
        <v>58</v>
      </c>
      <c r="C1601" s="76">
        <v>11525</v>
      </c>
      <c r="D1601" s="76" t="s">
        <v>114</v>
      </c>
      <c r="E1601" s="76" t="s">
        <v>15</v>
      </c>
      <c r="F1601" s="76">
        <v>72</v>
      </c>
      <c r="G1601" s="76">
        <v>64</v>
      </c>
      <c r="H1601" s="76">
        <v>2</v>
      </c>
      <c r="I1601" s="76">
        <v>1</v>
      </c>
      <c r="J1601" s="76">
        <v>1</v>
      </c>
      <c r="K1601" s="76">
        <v>2</v>
      </c>
      <c r="L1601" s="76">
        <v>2</v>
      </c>
      <c r="M1601" s="76">
        <v>1</v>
      </c>
      <c r="N1601" s="76">
        <v>1</v>
      </c>
      <c r="O1601" s="76">
        <v>2</v>
      </c>
      <c r="P1601" s="76">
        <v>2</v>
      </c>
      <c r="Q1601" s="76">
        <v>2</v>
      </c>
      <c r="R1601" s="76">
        <v>2</v>
      </c>
      <c r="S1601" s="76">
        <v>18</v>
      </c>
    </row>
    <row r="1602" spans="1:19" x14ac:dyDescent="0.25">
      <c r="A1602" s="76" t="s">
        <v>11</v>
      </c>
      <c r="B1602" s="76" t="s">
        <v>58</v>
      </c>
      <c r="C1602" s="76">
        <v>11525</v>
      </c>
      <c r="D1602" s="76" t="s">
        <v>114</v>
      </c>
      <c r="E1602" s="76" t="s">
        <v>15</v>
      </c>
      <c r="F1602" s="76">
        <v>72</v>
      </c>
      <c r="G1602" s="76">
        <v>64</v>
      </c>
      <c r="H1602" s="76">
        <v>0</v>
      </c>
      <c r="I1602" s="76">
        <v>1</v>
      </c>
      <c r="J1602" s="76">
        <v>1</v>
      </c>
      <c r="K1602" s="76">
        <v>2</v>
      </c>
      <c r="L1602" s="76">
        <v>1</v>
      </c>
      <c r="M1602" s="76">
        <v>1</v>
      </c>
      <c r="N1602" s="76">
        <v>1</v>
      </c>
      <c r="O1602" s="76">
        <v>2</v>
      </c>
      <c r="P1602" s="76">
        <v>2</v>
      </c>
      <c r="Q1602" s="76">
        <v>1</v>
      </c>
      <c r="R1602" s="76">
        <v>1</v>
      </c>
      <c r="S1602" s="76">
        <v>13</v>
      </c>
    </row>
    <row r="1603" spans="1:19" x14ac:dyDescent="0.25">
      <c r="A1603" s="76" t="s">
        <v>11</v>
      </c>
      <c r="B1603" s="76" t="s">
        <v>58</v>
      </c>
      <c r="C1603" s="76">
        <v>11525</v>
      </c>
      <c r="D1603" s="76" t="s">
        <v>114</v>
      </c>
      <c r="E1603" s="76" t="s">
        <v>15</v>
      </c>
      <c r="F1603" s="76">
        <v>72</v>
      </c>
      <c r="G1603" s="76">
        <v>64</v>
      </c>
      <c r="H1603" s="76">
        <v>1</v>
      </c>
      <c r="I1603" s="76">
        <v>1</v>
      </c>
      <c r="J1603" s="76">
        <v>0</v>
      </c>
      <c r="K1603" s="76">
        <v>2</v>
      </c>
      <c r="L1603" s="76">
        <v>1</v>
      </c>
      <c r="M1603" s="76">
        <v>1</v>
      </c>
      <c r="N1603" s="76">
        <v>1</v>
      </c>
      <c r="O1603" s="76">
        <v>2</v>
      </c>
      <c r="P1603" s="76">
        <v>1</v>
      </c>
      <c r="Q1603" s="76">
        <v>2</v>
      </c>
      <c r="R1603" s="76">
        <v>1</v>
      </c>
      <c r="S1603" s="76">
        <v>13</v>
      </c>
    </row>
    <row r="1604" spans="1:19" x14ac:dyDescent="0.25">
      <c r="A1604" s="76" t="s">
        <v>11</v>
      </c>
      <c r="B1604" s="76" t="s">
        <v>58</v>
      </c>
      <c r="C1604" s="76">
        <v>11525</v>
      </c>
      <c r="D1604" s="76" t="s">
        <v>114</v>
      </c>
      <c r="E1604" s="76" t="s">
        <v>15</v>
      </c>
      <c r="F1604" s="76">
        <v>72</v>
      </c>
      <c r="G1604" s="76">
        <v>64</v>
      </c>
      <c r="H1604" s="76">
        <v>0</v>
      </c>
      <c r="I1604" s="76">
        <v>2</v>
      </c>
      <c r="J1604" s="76">
        <v>1</v>
      </c>
      <c r="K1604" s="76">
        <v>2</v>
      </c>
      <c r="L1604" s="76">
        <v>2</v>
      </c>
      <c r="M1604" s="76">
        <v>0</v>
      </c>
      <c r="N1604" s="76">
        <v>0</v>
      </c>
      <c r="O1604" s="76">
        <v>2</v>
      </c>
      <c r="P1604" s="76">
        <v>2</v>
      </c>
      <c r="Q1604" s="76">
        <v>1</v>
      </c>
      <c r="R1604" s="76">
        <v>2</v>
      </c>
      <c r="S1604" s="76">
        <v>14</v>
      </c>
    </row>
    <row r="1605" spans="1:19" x14ac:dyDescent="0.25">
      <c r="A1605" s="76" t="s">
        <v>11</v>
      </c>
      <c r="B1605" s="76" t="s">
        <v>58</v>
      </c>
      <c r="C1605" s="76">
        <v>11525</v>
      </c>
      <c r="D1605" s="76" t="s">
        <v>114</v>
      </c>
      <c r="E1605" s="76" t="s">
        <v>15</v>
      </c>
      <c r="F1605" s="76">
        <v>72</v>
      </c>
      <c r="G1605" s="76">
        <v>64</v>
      </c>
      <c r="H1605" s="76">
        <v>2</v>
      </c>
      <c r="I1605" s="76">
        <v>1</v>
      </c>
      <c r="J1605" s="76">
        <v>1</v>
      </c>
      <c r="K1605" s="76">
        <v>2</v>
      </c>
      <c r="L1605" s="76">
        <v>1</v>
      </c>
      <c r="M1605" s="76">
        <v>1</v>
      </c>
      <c r="N1605" s="76">
        <v>1</v>
      </c>
      <c r="O1605" s="76">
        <v>2</v>
      </c>
      <c r="P1605" s="76">
        <v>2</v>
      </c>
      <c r="Q1605" s="76">
        <v>1</v>
      </c>
      <c r="R1605" s="76">
        <v>2</v>
      </c>
      <c r="S1605" s="76">
        <v>16</v>
      </c>
    </row>
    <row r="1606" spans="1:19" x14ac:dyDescent="0.25">
      <c r="A1606" s="76" t="s">
        <v>11</v>
      </c>
      <c r="B1606" s="76" t="s">
        <v>58</v>
      </c>
      <c r="C1606" s="76">
        <v>11525</v>
      </c>
      <c r="D1606" s="76" t="s">
        <v>114</v>
      </c>
      <c r="E1606" s="76" t="s">
        <v>15</v>
      </c>
      <c r="F1606" s="76">
        <v>72</v>
      </c>
      <c r="G1606" s="76">
        <v>64</v>
      </c>
      <c r="H1606" s="76">
        <v>2</v>
      </c>
      <c r="I1606" s="76">
        <v>1</v>
      </c>
      <c r="J1606" s="76">
        <v>0</v>
      </c>
      <c r="K1606" s="76">
        <v>2</v>
      </c>
      <c r="L1606" s="76">
        <v>1</v>
      </c>
      <c r="M1606" s="76">
        <v>1</v>
      </c>
      <c r="N1606" s="76">
        <v>1</v>
      </c>
      <c r="O1606" s="76">
        <v>2</v>
      </c>
      <c r="P1606" s="76">
        <v>1</v>
      </c>
      <c r="Q1606" s="76">
        <v>2</v>
      </c>
      <c r="R1606" s="76">
        <v>2</v>
      </c>
      <c r="S1606" s="76">
        <v>15</v>
      </c>
    </row>
    <row r="1607" spans="1:19" x14ac:dyDescent="0.25">
      <c r="A1607" s="76" t="s">
        <v>11</v>
      </c>
      <c r="B1607" s="76" t="s">
        <v>58</v>
      </c>
      <c r="C1607" s="76">
        <v>11525</v>
      </c>
      <c r="D1607" s="76" t="s">
        <v>114</v>
      </c>
      <c r="E1607" s="76" t="s">
        <v>15</v>
      </c>
      <c r="F1607" s="76">
        <v>72</v>
      </c>
      <c r="G1607" s="76">
        <v>64</v>
      </c>
      <c r="H1607" s="76">
        <v>1</v>
      </c>
      <c r="I1607" s="76">
        <v>1</v>
      </c>
      <c r="J1607" s="76">
        <v>1</v>
      </c>
      <c r="K1607" s="76">
        <v>2</v>
      </c>
      <c r="L1607" s="76">
        <v>0</v>
      </c>
      <c r="M1607" s="76">
        <v>1</v>
      </c>
      <c r="N1607" s="76">
        <v>1</v>
      </c>
      <c r="O1607" s="76">
        <v>2</v>
      </c>
      <c r="P1607" s="76">
        <v>2</v>
      </c>
      <c r="Q1607" s="76">
        <v>2</v>
      </c>
      <c r="R1607" s="76">
        <v>1</v>
      </c>
      <c r="S1607" s="76">
        <v>14</v>
      </c>
    </row>
    <row r="1608" spans="1:19" x14ac:dyDescent="0.25">
      <c r="A1608" s="76" t="s">
        <v>11</v>
      </c>
      <c r="B1608" s="76" t="s">
        <v>58</v>
      </c>
      <c r="C1608" s="76">
        <v>11525</v>
      </c>
      <c r="D1608" s="76" t="s">
        <v>114</v>
      </c>
      <c r="E1608" s="76" t="s">
        <v>15</v>
      </c>
      <c r="F1608" s="76">
        <v>72</v>
      </c>
      <c r="G1608" s="76">
        <v>64</v>
      </c>
      <c r="H1608" s="76">
        <v>0</v>
      </c>
      <c r="I1608" s="76">
        <v>2</v>
      </c>
      <c r="J1608" s="76">
        <v>1</v>
      </c>
      <c r="K1608" s="76">
        <v>0</v>
      </c>
      <c r="L1608" s="76">
        <v>2</v>
      </c>
      <c r="M1608" s="76">
        <v>0</v>
      </c>
      <c r="N1608" s="76">
        <v>0</v>
      </c>
      <c r="O1608" s="76">
        <v>2</v>
      </c>
      <c r="P1608" s="76">
        <v>2</v>
      </c>
      <c r="Q1608" s="76">
        <v>2</v>
      </c>
      <c r="R1608" s="76">
        <v>1</v>
      </c>
      <c r="S1608" s="76">
        <v>12</v>
      </c>
    </row>
    <row r="1609" spans="1:19" x14ac:dyDescent="0.25">
      <c r="A1609" s="76" t="s">
        <v>11</v>
      </c>
      <c r="B1609" s="76" t="s">
        <v>58</v>
      </c>
      <c r="C1609" s="76">
        <v>11525</v>
      </c>
      <c r="D1609" s="76" t="s">
        <v>114</v>
      </c>
      <c r="E1609" s="76" t="s">
        <v>15</v>
      </c>
      <c r="F1609" s="76">
        <v>72</v>
      </c>
      <c r="G1609" s="76">
        <v>64</v>
      </c>
      <c r="H1609" s="76">
        <v>1</v>
      </c>
      <c r="I1609" s="76">
        <v>1</v>
      </c>
      <c r="J1609" s="76">
        <v>1</v>
      </c>
      <c r="K1609" s="76">
        <v>2</v>
      </c>
      <c r="L1609" s="76">
        <v>1</v>
      </c>
      <c r="M1609" s="76">
        <v>0</v>
      </c>
      <c r="N1609" s="76">
        <v>0</v>
      </c>
      <c r="O1609" s="76">
        <v>2</v>
      </c>
      <c r="P1609" s="76">
        <v>0</v>
      </c>
      <c r="Q1609" s="76">
        <v>2</v>
      </c>
      <c r="R1609" s="76">
        <v>1</v>
      </c>
      <c r="S1609" s="76">
        <v>11</v>
      </c>
    </row>
    <row r="1610" spans="1:19" x14ac:dyDescent="0.25">
      <c r="A1610" s="76" t="s">
        <v>11</v>
      </c>
      <c r="B1610" s="76" t="s">
        <v>58</v>
      </c>
      <c r="C1610" s="76">
        <v>11525</v>
      </c>
      <c r="D1610" s="76" t="s">
        <v>114</v>
      </c>
      <c r="E1610" s="76" t="s">
        <v>15</v>
      </c>
      <c r="F1610" s="76">
        <v>72</v>
      </c>
      <c r="G1610" s="76">
        <v>64</v>
      </c>
      <c r="H1610" s="76">
        <v>0</v>
      </c>
      <c r="I1610" s="76">
        <v>2</v>
      </c>
      <c r="J1610" s="76">
        <v>0</v>
      </c>
      <c r="K1610" s="76">
        <v>2</v>
      </c>
      <c r="L1610" s="76">
        <v>2</v>
      </c>
      <c r="M1610" s="76">
        <v>0</v>
      </c>
      <c r="N1610" s="76">
        <v>0</v>
      </c>
      <c r="O1610" s="76">
        <v>2</v>
      </c>
      <c r="P1610" s="76">
        <v>2</v>
      </c>
      <c r="Q1610" s="76">
        <v>1</v>
      </c>
      <c r="R1610" s="76">
        <v>1</v>
      </c>
      <c r="S1610" s="76">
        <v>12</v>
      </c>
    </row>
    <row r="1611" spans="1:19" x14ac:dyDescent="0.25">
      <c r="A1611" s="76" t="s">
        <v>11</v>
      </c>
      <c r="B1611" s="76" t="s">
        <v>58</v>
      </c>
      <c r="C1611" s="76">
        <v>11525</v>
      </c>
      <c r="D1611" s="76" t="s">
        <v>114</v>
      </c>
      <c r="E1611" s="76" t="s">
        <v>15</v>
      </c>
      <c r="F1611" s="76">
        <v>72</v>
      </c>
      <c r="G1611" s="76">
        <v>64</v>
      </c>
      <c r="H1611" s="76">
        <v>1</v>
      </c>
      <c r="I1611" s="76">
        <v>1</v>
      </c>
      <c r="J1611" s="76">
        <v>1</v>
      </c>
      <c r="K1611" s="76">
        <v>2</v>
      </c>
      <c r="L1611" s="76">
        <v>1</v>
      </c>
      <c r="M1611" s="76">
        <v>1</v>
      </c>
      <c r="N1611" s="76">
        <v>0</v>
      </c>
      <c r="O1611" s="76">
        <v>2</v>
      </c>
      <c r="P1611" s="76">
        <v>1</v>
      </c>
      <c r="Q1611" s="76">
        <v>0</v>
      </c>
      <c r="R1611" s="76">
        <v>2</v>
      </c>
      <c r="S1611" s="76">
        <v>12</v>
      </c>
    </row>
    <row r="1612" spans="1:19" x14ac:dyDescent="0.25">
      <c r="A1612" s="76" t="s">
        <v>11</v>
      </c>
      <c r="B1612" s="76" t="s">
        <v>58</v>
      </c>
      <c r="C1612" s="76">
        <v>11525</v>
      </c>
      <c r="D1612" s="76" t="s">
        <v>114</v>
      </c>
      <c r="E1612" s="76" t="s">
        <v>15</v>
      </c>
      <c r="F1612" s="76">
        <v>72</v>
      </c>
      <c r="G1612" s="76">
        <v>64</v>
      </c>
      <c r="H1612" s="76">
        <v>0</v>
      </c>
      <c r="I1612" s="76">
        <v>1</v>
      </c>
      <c r="J1612" s="76">
        <v>1</v>
      </c>
      <c r="K1612" s="76">
        <v>2</v>
      </c>
      <c r="L1612" s="76">
        <v>2</v>
      </c>
      <c r="M1612" s="76">
        <v>0</v>
      </c>
      <c r="N1612" s="76">
        <v>0</v>
      </c>
      <c r="O1612" s="76">
        <v>2</v>
      </c>
      <c r="P1612" s="76">
        <v>2</v>
      </c>
      <c r="Q1612" s="76">
        <v>1</v>
      </c>
      <c r="R1612" s="76">
        <v>1</v>
      </c>
      <c r="S1612" s="76">
        <v>12</v>
      </c>
    </row>
    <row r="1613" spans="1:19" x14ac:dyDescent="0.25">
      <c r="A1613" s="76" t="s">
        <v>11</v>
      </c>
      <c r="B1613" s="76" t="s">
        <v>58</v>
      </c>
      <c r="C1613" s="76">
        <v>11525</v>
      </c>
      <c r="D1613" s="76" t="s">
        <v>114</v>
      </c>
      <c r="E1613" s="76" t="s">
        <v>15</v>
      </c>
      <c r="F1613" s="76">
        <v>72</v>
      </c>
      <c r="G1613" s="76">
        <v>64</v>
      </c>
      <c r="H1613" s="76">
        <v>2</v>
      </c>
      <c r="I1613" s="76">
        <v>1</v>
      </c>
      <c r="J1613" s="76">
        <v>1</v>
      </c>
      <c r="K1613" s="76">
        <v>2</v>
      </c>
      <c r="L1613" s="76">
        <v>2</v>
      </c>
      <c r="M1613" s="76">
        <v>1</v>
      </c>
      <c r="N1613" s="76">
        <v>1</v>
      </c>
      <c r="O1613" s="76">
        <v>2</v>
      </c>
      <c r="P1613" s="76">
        <v>2</v>
      </c>
      <c r="Q1613" s="76">
        <v>2</v>
      </c>
      <c r="R1613" s="76">
        <v>2</v>
      </c>
      <c r="S1613" s="76">
        <v>18</v>
      </c>
    </row>
    <row r="1614" spans="1:19" x14ac:dyDescent="0.25">
      <c r="A1614" s="76" t="s">
        <v>11</v>
      </c>
      <c r="B1614" s="76" t="s">
        <v>58</v>
      </c>
      <c r="C1614" s="76">
        <v>11525</v>
      </c>
      <c r="D1614" s="76" t="s">
        <v>114</v>
      </c>
      <c r="E1614" s="76" t="s">
        <v>15</v>
      </c>
      <c r="F1614" s="76">
        <v>72</v>
      </c>
      <c r="G1614" s="76">
        <v>64</v>
      </c>
      <c r="H1614" s="76">
        <v>2</v>
      </c>
      <c r="I1614" s="76">
        <v>1</v>
      </c>
      <c r="J1614" s="76">
        <v>0</v>
      </c>
      <c r="K1614" s="76">
        <v>2</v>
      </c>
      <c r="L1614" s="76">
        <v>2</v>
      </c>
      <c r="M1614" s="76">
        <v>1</v>
      </c>
      <c r="N1614" s="76">
        <v>1</v>
      </c>
      <c r="O1614" s="76">
        <v>2</v>
      </c>
      <c r="P1614" s="76">
        <v>2</v>
      </c>
      <c r="Q1614" s="76">
        <v>0</v>
      </c>
      <c r="R1614" s="76">
        <v>1</v>
      </c>
      <c r="S1614" s="76">
        <v>14</v>
      </c>
    </row>
    <row r="1615" spans="1:19" x14ac:dyDescent="0.25">
      <c r="A1615" s="76" t="s">
        <v>11</v>
      </c>
      <c r="B1615" s="76" t="s">
        <v>58</v>
      </c>
      <c r="C1615" s="76">
        <v>11525</v>
      </c>
      <c r="D1615" s="76" t="s">
        <v>114</v>
      </c>
      <c r="E1615" s="76" t="s">
        <v>15</v>
      </c>
      <c r="F1615" s="76">
        <v>72</v>
      </c>
      <c r="G1615" s="76">
        <v>64</v>
      </c>
      <c r="H1615" s="76">
        <v>1</v>
      </c>
      <c r="I1615" s="76">
        <v>2</v>
      </c>
      <c r="J1615" s="76">
        <v>0</v>
      </c>
      <c r="K1615" s="76">
        <v>2</v>
      </c>
      <c r="L1615" s="76">
        <v>1</v>
      </c>
      <c r="M1615" s="76">
        <v>1</v>
      </c>
      <c r="N1615" s="76">
        <v>0</v>
      </c>
      <c r="O1615" s="76">
        <v>2</v>
      </c>
      <c r="P1615" s="76">
        <v>0</v>
      </c>
      <c r="Q1615" s="76">
        <v>1</v>
      </c>
      <c r="R1615" s="76">
        <v>2</v>
      </c>
      <c r="S1615" s="76">
        <v>12</v>
      </c>
    </row>
    <row r="1616" spans="1:19" x14ac:dyDescent="0.25">
      <c r="A1616" s="76" t="s">
        <v>11</v>
      </c>
      <c r="B1616" s="76" t="s">
        <v>58</v>
      </c>
      <c r="C1616" s="76">
        <v>11525</v>
      </c>
      <c r="D1616" s="76" t="s">
        <v>114</v>
      </c>
      <c r="E1616" s="76" t="s">
        <v>15</v>
      </c>
      <c r="F1616" s="76">
        <v>72</v>
      </c>
      <c r="G1616" s="76">
        <v>64</v>
      </c>
      <c r="H1616" s="76">
        <v>0</v>
      </c>
      <c r="I1616" s="76">
        <v>1</v>
      </c>
      <c r="J1616" s="76">
        <v>0</v>
      </c>
      <c r="K1616" s="76">
        <v>2</v>
      </c>
      <c r="L1616" s="76">
        <v>0</v>
      </c>
      <c r="M1616" s="76">
        <v>1</v>
      </c>
      <c r="N1616" s="76">
        <v>0</v>
      </c>
      <c r="O1616" s="76">
        <v>1</v>
      </c>
      <c r="P1616" s="76">
        <v>2</v>
      </c>
      <c r="Q1616" s="76">
        <v>1</v>
      </c>
      <c r="R1616" s="76">
        <v>2</v>
      </c>
      <c r="S1616" s="76">
        <v>10</v>
      </c>
    </row>
    <row r="1617" spans="1:19" x14ac:dyDescent="0.25">
      <c r="A1617" s="76" t="s">
        <v>11</v>
      </c>
      <c r="B1617" s="76" t="s">
        <v>58</v>
      </c>
      <c r="C1617" s="76">
        <v>11525</v>
      </c>
      <c r="D1617" s="76" t="s">
        <v>114</v>
      </c>
      <c r="E1617" s="76" t="s">
        <v>15</v>
      </c>
      <c r="F1617" s="76">
        <v>72</v>
      </c>
      <c r="G1617" s="76">
        <v>64</v>
      </c>
      <c r="H1617" s="76">
        <v>2</v>
      </c>
      <c r="I1617" s="76">
        <v>1</v>
      </c>
      <c r="J1617" s="76">
        <v>1</v>
      </c>
      <c r="K1617" s="76">
        <v>1</v>
      </c>
      <c r="L1617" s="76">
        <v>0</v>
      </c>
      <c r="M1617" s="76">
        <v>0</v>
      </c>
      <c r="N1617" s="76">
        <v>1</v>
      </c>
      <c r="O1617" s="76">
        <v>2</v>
      </c>
      <c r="P1617" s="76">
        <v>0</v>
      </c>
      <c r="Q1617" s="76">
        <v>0</v>
      </c>
      <c r="R1617" s="76">
        <v>1</v>
      </c>
      <c r="S1617" s="76">
        <v>9</v>
      </c>
    </row>
    <row r="1618" spans="1:19" x14ac:dyDescent="0.25">
      <c r="A1618" s="76" t="s">
        <v>11</v>
      </c>
      <c r="B1618" s="76" t="s">
        <v>58</v>
      </c>
      <c r="C1618" s="76">
        <v>11525</v>
      </c>
      <c r="D1618" s="76" t="s">
        <v>114</v>
      </c>
      <c r="E1618" s="76" t="s">
        <v>15</v>
      </c>
      <c r="F1618" s="76">
        <v>72</v>
      </c>
      <c r="G1618" s="76">
        <v>64</v>
      </c>
      <c r="H1618" s="76">
        <v>0</v>
      </c>
      <c r="I1618" s="76">
        <v>0</v>
      </c>
      <c r="J1618" s="76">
        <v>0</v>
      </c>
      <c r="K1618" s="76">
        <v>2</v>
      </c>
      <c r="L1618" s="76">
        <v>0</v>
      </c>
      <c r="M1618" s="76">
        <v>1</v>
      </c>
      <c r="N1618" s="76">
        <v>0</v>
      </c>
      <c r="O1618" s="76">
        <v>2</v>
      </c>
      <c r="P1618" s="76">
        <v>2</v>
      </c>
      <c r="Q1618" s="76">
        <v>2</v>
      </c>
      <c r="R1618" s="76">
        <v>1</v>
      </c>
      <c r="S1618" s="76">
        <v>10</v>
      </c>
    </row>
    <row r="1619" spans="1:19" x14ac:dyDescent="0.25">
      <c r="A1619" s="76" t="s">
        <v>11</v>
      </c>
      <c r="B1619" s="76" t="s">
        <v>58</v>
      </c>
      <c r="C1619" s="76">
        <v>11525</v>
      </c>
      <c r="D1619" s="76" t="s">
        <v>114</v>
      </c>
      <c r="E1619" s="76" t="s">
        <v>15</v>
      </c>
      <c r="F1619" s="76">
        <v>72</v>
      </c>
      <c r="G1619" s="76">
        <v>64</v>
      </c>
      <c r="H1619" s="76">
        <v>2</v>
      </c>
      <c r="I1619" s="76">
        <v>2</v>
      </c>
      <c r="J1619" s="76">
        <v>0</v>
      </c>
      <c r="K1619" s="76">
        <v>2</v>
      </c>
      <c r="L1619" s="76">
        <v>0</v>
      </c>
      <c r="M1619" s="76">
        <v>1</v>
      </c>
      <c r="N1619" s="76">
        <v>0</v>
      </c>
      <c r="O1619" s="76">
        <v>2</v>
      </c>
      <c r="P1619" s="76">
        <v>0</v>
      </c>
      <c r="Q1619" s="76">
        <v>0</v>
      </c>
      <c r="R1619" s="76">
        <v>1</v>
      </c>
      <c r="S1619" s="76">
        <v>10</v>
      </c>
    </row>
    <row r="1620" spans="1:19" x14ac:dyDescent="0.25">
      <c r="A1620" s="76" t="s">
        <v>11</v>
      </c>
      <c r="B1620" s="76" t="s">
        <v>58</v>
      </c>
      <c r="C1620" s="76">
        <v>11525</v>
      </c>
      <c r="D1620" s="76" t="s">
        <v>114</v>
      </c>
      <c r="E1620" s="76" t="s">
        <v>15</v>
      </c>
      <c r="F1620" s="76">
        <v>72</v>
      </c>
      <c r="G1620" s="76">
        <v>64</v>
      </c>
      <c r="H1620" s="76">
        <v>2</v>
      </c>
      <c r="I1620" s="76">
        <v>1</v>
      </c>
      <c r="J1620" s="76">
        <v>0</v>
      </c>
      <c r="K1620" s="76">
        <v>2</v>
      </c>
      <c r="L1620" s="76">
        <v>1</v>
      </c>
      <c r="M1620" s="76">
        <v>1</v>
      </c>
      <c r="N1620" s="76">
        <v>1</v>
      </c>
      <c r="O1620" s="76">
        <v>2</v>
      </c>
      <c r="P1620" s="76">
        <v>2</v>
      </c>
      <c r="Q1620" s="76">
        <v>2</v>
      </c>
      <c r="R1620" s="76">
        <v>1</v>
      </c>
      <c r="S1620" s="76">
        <v>15</v>
      </c>
    </row>
    <row r="1621" spans="1:19" x14ac:dyDescent="0.25">
      <c r="A1621" s="76" t="s">
        <v>11</v>
      </c>
      <c r="B1621" s="76" t="s">
        <v>58</v>
      </c>
      <c r="C1621" s="76">
        <v>11525</v>
      </c>
      <c r="D1621" s="76" t="s">
        <v>114</v>
      </c>
      <c r="E1621" s="76" t="s">
        <v>15</v>
      </c>
      <c r="F1621" s="76">
        <v>72</v>
      </c>
      <c r="G1621" s="76">
        <v>64</v>
      </c>
      <c r="H1621" s="76">
        <v>2</v>
      </c>
      <c r="I1621" s="76">
        <v>2</v>
      </c>
      <c r="J1621" s="76">
        <v>0</v>
      </c>
      <c r="K1621" s="76">
        <v>1</v>
      </c>
      <c r="L1621" s="76">
        <v>1</v>
      </c>
      <c r="M1621" s="76">
        <v>1</v>
      </c>
      <c r="N1621" s="76">
        <v>0</v>
      </c>
      <c r="O1621" s="76">
        <v>0</v>
      </c>
      <c r="P1621" s="76">
        <v>0</v>
      </c>
      <c r="Q1621" s="76">
        <v>1</v>
      </c>
      <c r="R1621" s="76">
        <v>1</v>
      </c>
      <c r="S1621" s="76">
        <v>9</v>
      </c>
    </row>
    <row r="1622" spans="1:19" x14ac:dyDescent="0.25">
      <c r="A1622" s="76" t="s">
        <v>11</v>
      </c>
      <c r="B1622" s="76" t="s">
        <v>58</v>
      </c>
      <c r="C1622" s="76">
        <v>11525</v>
      </c>
      <c r="D1622" s="76" t="s">
        <v>114</v>
      </c>
      <c r="E1622" s="76" t="s">
        <v>15</v>
      </c>
      <c r="F1622" s="76">
        <v>72</v>
      </c>
      <c r="G1622" s="76">
        <v>64</v>
      </c>
      <c r="H1622" s="76">
        <v>2</v>
      </c>
      <c r="I1622" s="76">
        <v>2</v>
      </c>
      <c r="J1622" s="76">
        <v>0</v>
      </c>
      <c r="K1622" s="76">
        <v>2</v>
      </c>
      <c r="L1622" s="76">
        <v>1</v>
      </c>
      <c r="M1622" s="76">
        <v>1</v>
      </c>
      <c r="N1622" s="76">
        <v>0</v>
      </c>
      <c r="O1622" s="76">
        <v>0</v>
      </c>
      <c r="P1622" s="76">
        <v>2</v>
      </c>
      <c r="Q1622" s="76">
        <v>1</v>
      </c>
      <c r="R1622" s="76">
        <v>1</v>
      </c>
      <c r="S1622" s="76">
        <v>12</v>
      </c>
    </row>
    <row r="1623" spans="1:19" x14ac:dyDescent="0.25">
      <c r="A1623" s="76" t="s">
        <v>11</v>
      </c>
      <c r="B1623" s="76" t="s">
        <v>58</v>
      </c>
      <c r="C1623" s="76">
        <v>11525</v>
      </c>
      <c r="D1623" s="76" t="s">
        <v>114</v>
      </c>
      <c r="E1623" s="76" t="s">
        <v>15</v>
      </c>
      <c r="F1623" s="76">
        <v>72</v>
      </c>
      <c r="G1623" s="76">
        <v>64</v>
      </c>
      <c r="H1623" s="76">
        <v>0</v>
      </c>
      <c r="I1623" s="76">
        <v>0</v>
      </c>
      <c r="J1623" s="76">
        <v>0</v>
      </c>
      <c r="K1623" s="76">
        <v>2</v>
      </c>
      <c r="L1623" s="76">
        <v>0</v>
      </c>
      <c r="M1623" s="76">
        <v>1</v>
      </c>
      <c r="N1623" s="76">
        <v>0</v>
      </c>
      <c r="O1623" s="76">
        <v>2</v>
      </c>
      <c r="P1623" s="76">
        <v>1</v>
      </c>
      <c r="Q1623" s="76">
        <v>0</v>
      </c>
      <c r="R1623" s="76">
        <v>2</v>
      </c>
      <c r="S1623" s="76">
        <v>8</v>
      </c>
    </row>
    <row r="1624" spans="1:19" x14ac:dyDescent="0.25">
      <c r="A1624" s="76" t="s">
        <v>11</v>
      </c>
      <c r="B1624" s="76" t="s">
        <v>58</v>
      </c>
      <c r="C1624" s="76">
        <v>11525</v>
      </c>
      <c r="D1624" s="76" t="s">
        <v>114</v>
      </c>
      <c r="E1624" s="76" t="s">
        <v>15</v>
      </c>
      <c r="F1624" s="76">
        <v>72</v>
      </c>
      <c r="G1624" s="76">
        <v>64</v>
      </c>
      <c r="H1624" s="76">
        <v>2</v>
      </c>
      <c r="I1624" s="76">
        <v>0</v>
      </c>
      <c r="J1624" s="76">
        <v>1</v>
      </c>
      <c r="K1624" s="76">
        <v>2</v>
      </c>
      <c r="L1624" s="76">
        <v>1</v>
      </c>
      <c r="M1624" s="76">
        <v>1</v>
      </c>
      <c r="N1624" s="76">
        <v>1</v>
      </c>
      <c r="O1624" s="76">
        <v>2</v>
      </c>
      <c r="P1624" s="76">
        <v>2</v>
      </c>
      <c r="Q1624" s="76">
        <v>1</v>
      </c>
      <c r="R1624" s="76">
        <v>1</v>
      </c>
      <c r="S1624" s="76">
        <v>14</v>
      </c>
    </row>
    <row r="1625" spans="1:19" x14ac:dyDescent="0.25">
      <c r="A1625" s="76" t="s">
        <v>11</v>
      </c>
      <c r="B1625" s="76" t="s">
        <v>58</v>
      </c>
      <c r="C1625" s="76">
        <v>11525</v>
      </c>
      <c r="D1625" s="76" t="s">
        <v>114</v>
      </c>
      <c r="E1625" s="76" t="s">
        <v>15</v>
      </c>
      <c r="F1625" s="76">
        <v>72</v>
      </c>
      <c r="G1625" s="76">
        <v>64</v>
      </c>
      <c r="H1625" s="76">
        <v>2</v>
      </c>
      <c r="I1625" s="76">
        <v>1</v>
      </c>
      <c r="J1625" s="76">
        <v>0</v>
      </c>
      <c r="K1625" s="76">
        <v>2</v>
      </c>
      <c r="L1625" s="76">
        <v>1</v>
      </c>
      <c r="M1625" s="76">
        <v>1</v>
      </c>
      <c r="N1625" s="76">
        <v>1</v>
      </c>
      <c r="O1625" s="76">
        <v>2</v>
      </c>
      <c r="P1625" s="76">
        <v>2</v>
      </c>
      <c r="Q1625" s="76">
        <v>2</v>
      </c>
      <c r="R1625" s="76">
        <v>1</v>
      </c>
      <c r="S1625" s="76">
        <v>15</v>
      </c>
    </row>
    <row r="1626" spans="1:19" x14ac:dyDescent="0.25">
      <c r="A1626" s="76" t="s">
        <v>11</v>
      </c>
      <c r="B1626" s="76" t="s">
        <v>58</v>
      </c>
      <c r="C1626" s="76">
        <v>11525</v>
      </c>
      <c r="D1626" s="76" t="s">
        <v>114</v>
      </c>
      <c r="E1626" s="76" t="s">
        <v>16</v>
      </c>
      <c r="F1626" s="76">
        <v>72</v>
      </c>
      <c r="G1626" s="76">
        <v>64</v>
      </c>
      <c r="H1626" s="76">
        <v>1</v>
      </c>
      <c r="I1626" s="76">
        <v>2</v>
      </c>
      <c r="J1626" s="76">
        <v>0</v>
      </c>
      <c r="K1626" s="76">
        <v>2</v>
      </c>
      <c r="L1626" s="76">
        <v>1</v>
      </c>
      <c r="M1626" s="76">
        <v>1</v>
      </c>
      <c r="N1626" s="76">
        <v>1</v>
      </c>
      <c r="O1626" s="76">
        <v>2</v>
      </c>
      <c r="P1626" s="76">
        <v>2</v>
      </c>
      <c r="Q1626" s="76">
        <v>2</v>
      </c>
      <c r="R1626" s="76">
        <v>1</v>
      </c>
      <c r="S1626" s="76">
        <v>15</v>
      </c>
    </row>
    <row r="1627" spans="1:19" x14ac:dyDescent="0.25">
      <c r="A1627" s="76" t="s">
        <v>11</v>
      </c>
      <c r="B1627" s="76" t="s">
        <v>58</v>
      </c>
      <c r="C1627" s="76">
        <v>11525</v>
      </c>
      <c r="D1627" s="76" t="s">
        <v>114</v>
      </c>
      <c r="E1627" s="76" t="s">
        <v>16</v>
      </c>
      <c r="F1627" s="76">
        <v>72</v>
      </c>
      <c r="G1627" s="76">
        <v>64</v>
      </c>
      <c r="H1627" s="76">
        <v>1</v>
      </c>
      <c r="I1627" s="76">
        <v>1</v>
      </c>
      <c r="J1627" s="76">
        <v>1</v>
      </c>
      <c r="K1627" s="76">
        <v>2</v>
      </c>
      <c r="L1627" s="76">
        <v>1</v>
      </c>
      <c r="M1627" s="76">
        <v>1</v>
      </c>
      <c r="N1627" s="76">
        <v>1</v>
      </c>
      <c r="O1627" s="76">
        <v>2</v>
      </c>
      <c r="P1627" s="76">
        <v>2</v>
      </c>
      <c r="Q1627" s="76">
        <v>1</v>
      </c>
      <c r="R1627" s="76">
        <v>2</v>
      </c>
      <c r="S1627" s="76">
        <v>15</v>
      </c>
    </row>
    <row r="1628" spans="1:19" x14ac:dyDescent="0.25">
      <c r="A1628" s="76" t="s">
        <v>11</v>
      </c>
      <c r="B1628" s="76" t="s">
        <v>58</v>
      </c>
      <c r="C1628" s="76">
        <v>11525</v>
      </c>
      <c r="D1628" s="76" t="s">
        <v>114</v>
      </c>
      <c r="E1628" s="76" t="s">
        <v>16</v>
      </c>
      <c r="F1628" s="76">
        <v>72</v>
      </c>
      <c r="G1628" s="76">
        <v>64</v>
      </c>
      <c r="H1628" s="76">
        <v>2</v>
      </c>
      <c r="I1628" s="76">
        <v>2</v>
      </c>
      <c r="J1628" s="76">
        <v>1</v>
      </c>
      <c r="K1628" s="76">
        <v>2</v>
      </c>
      <c r="L1628" s="76">
        <v>2</v>
      </c>
      <c r="M1628" s="76">
        <v>1</v>
      </c>
      <c r="N1628" s="76">
        <v>1</v>
      </c>
      <c r="O1628" s="76">
        <v>2</v>
      </c>
      <c r="P1628" s="76">
        <v>1</v>
      </c>
      <c r="Q1628" s="76">
        <v>1</v>
      </c>
      <c r="R1628" s="76">
        <v>1</v>
      </c>
      <c r="S1628" s="76">
        <v>16</v>
      </c>
    </row>
    <row r="1629" spans="1:19" x14ac:dyDescent="0.25">
      <c r="A1629" s="76" t="s">
        <v>11</v>
      </c>
      <c r="B1629" s="76" t="s">
        <v>58</v>
      </c>
      <c r="C1629" s="76">
        <v>11525</v>
      </c>
      <c r="D1629" s="76" t="s">
        <v>114</v>
      </c>
      <c r="E1629" s="76" t="s">
        <v>16</v>
      </c>
      <c r="F1629" s="76">
        <v>72</v>
      </c>
      <c r="G1629" s="76">
        <v>64</v>
      </c>
      <c r="H1629" s="76">
        <v>0</v>
      </c>
      <c r="I1629" s="76">
        <v>1</v>
      </c>
      <c r="J1629" s="76">
        <v>0</v>
      </c>
      <c r="K1629" s="76">
        <v>2</v>
      </c>
      <c r="L1629" s="76">
        <v>1</v>
      </c>
      <c r="M1629" s="76">
        <v>0</v>
      </c>
      <c r="N1629" s="76">
        <v>0</v>
      </c>
      <c r="O1629" s="76">
        <v>1</v>
      </c>
      <c r="P1629" s="76">
        <v>1</v>
      </c>
      <c r="Q1629" s="76">
        <v>1</v>
      </c>
      <c r="R1629" s="76">
        <v>1</v>
      </c>
      <c r="S1629" s="76">
        <v>8</v>
      </c>
    </row>
    <row r="1630" spans="1:19" x14ac:dyDescent="0.25">
      <c r="A1630" s="76" t="s">
        <v>11</v>
      </c>
      <c r="B1630" s="76" t="s">
        <v>58</v>
      </c>
      <c r="C1630" s="76">
        <v>11525</v>
      </c>
      <c r="D1630" s="76" t="s">
        <v>114</v>
      </c>
      <c r="E1630" s="76" t="s">
        <v>16</v>
      </c>
      <c r="F1630" s="76">
        <v>72</v>
      </c>
      <c r="G1630" s="76">
        <v>64</v>
      </c>
      <c r="H1630" s="76">
        <v>0</v>
      </c>
      <c r="I1630" s="76">
        <v>2</v>
      </c>
      <c r="J1630" s="76">
        <v>1</v>
      </c>
      <c r="K1630" s="76">
        <v>2</v>
      </c>
      <c r="L1630" s="76">
        <v>2</v>
      </c>
      <c r="M1630" s="76">
        <v>0</v>
      </c>
      <c r="N1630" s="76">
        <v>0</v>
      </c>
      <c r="O1630" s="76">
        <v>2</v>
      </c>
      <c r="P1630" s="76">
        <v>2</v>
      </c>
      <c r="Q1630" s="76">
        <v>1</v>
      </c>
      <c r="R1630" s="76">
        <v>1</v>
      </c>
      <c r="S1630" s="76">
        <v>13</v>
      </c>
    </row>
    <row r="1631" spans="1:19" x14ac:dyDescent="0.25">
      <c r="A1631" s="76" t="s">
        <v>11</v>
      </c>
      <c r="B1631" s="76" t="s">
        <v>58</v>
      </c>
      <c r="C1631" s="76">
        <v>11525</v>
      </c>
      <c r="D1631" s="76" t="s">
        <v>114</v>
      </c>
      <c r="E1631" s="76" t="s">
        <v>16</v>
      </c>
      <c r="F1631" s="76">
        <v>72</v>
      </c>
      <c r="G1631" s="76">
        <v>64</v>
      </c>
      <c r="H1631" s="76">
        <v>0</v>
      </c>
      <c r="I1631" s="76">
        <v>2</v>
      </c>
      <c r="J1631" s="76">
        <v>1</v>
      </c>
      <c r="K1631" s="76">
        <v>2</v>
      </c>
      <c r="L1631" s="76">
        <v>0</v>
      </c>
      <c r="M1631" s="76">
        <v>1</v>
      </c>
      <c r="N1631" s="76">
        <v>0</v>
      </c>
      <c r="O1631" s="76">
        <v>2</v>
      </c>
      <c r="P1631" s="76">
        <v>2</v>
      </c>
      <c r="Q1631" s="76">
        <v>2</v>
      </c>
      <c r="R1631" s="76">
        <v>2</v>
      </c>
      <c r="S1631" s="76">
        <v>14</v>
      </c>
    </row>
    <row r="1632" spans="1:19" x14ac:dyDescent="0.25">
      <c r="A1632" s="76" t="s">
        <v>11</v>
      </c>
      <c r="B1632" s="76" t="s">
        <v>58</v>
      </c>
      <c r="C1632" s="76">
        <v>11525</v>
      </c>
      <c r="D1632" s="76" t="s">
        <v>114</v>
      </c>
      <c r="E1632" s="76" t="s">
        <v>16</v>
      </c>
      <c r="F1632" s="76">
        <v>72</v>
      </c>
      <c r="G1632" s="76">
        <v>64</v>
      </c>
      <c r="H1632" s="76">
        <v>0</v>
      </c>
      <c r="I1632" s="76">
        <v>2</v>
      </c>
      <c r="J1632" s="76">
        <v>1</v>
      </c>
      <c r="K1632" s="76">
        <v>2</v>
      </c>
      <c r="L1632" s="76">
        <v>1</v>
      </c>
      <c r="M1632" s="76">
        <v>1</v>
      </c>
      <c r="N1632" s="76">
        <v>0</v>
      </c>
      <c r="O1632" s="76">
        <v>2</v>
      </c>
      <c r="P1632" s="76">
        <v>2</v>
      </c>
      <c r="Q1632" s="76">
        <v>1</v>
      </c>
      <c r="R1632" s="76">
        <v>1</v>
      </c>
      <c r="S1632" s="76">
        <v>13</v>
      </c>
    </row>
    <row r="1633" spans="1:19" x14ac:dyDescent="0.25">
      <c r="A1633" s="76" t="s">
        <v>11</v>
      </c>
      <c r="B1633" s="76" t="s">
        <v>58</v>
      </c>
      <c r="C1633" s="76">
        <v>11525</v>
      </c>
      <c r="D1633" s="76" t="s">
        <v>114</v>
      </c>
      <c r="E1633" s="76" t="s">
        <v>16</v>
      </c>
      <c r="F1633" s="76">
        <v>72</v>
      </c>
      <c r="G1633" s="76">
        <v>64</v>
      </c>
      <c r="H1633" s="76">
        <v>0</v>
      </c>
      <c r="I1633" s="76">
        <v>2</v>
      </c>
      <c r="J1633" s="76">
        <v>0</v>
      </c>
      <c r="K1633" s="76">
        <v>2</v>
      </c>
      <c r="L1633" s="76">
        <v>0</v>
      </c>
      <c r="M1633" s="76">
        <v>0</v>
      </c>
      <c r="N1633" s="76">
        <v>0</v>
      </c>
      <c r="O1633" s="76">
        <v>1</v>
      </c>
      <c r="P1633" s="76">
        <v>2</v>
      </c>
      <c r="Q1633" s="76">
        <v>0</v>
      </c>
      <c r="R1633" s="76">
        <v>1</v>
      </c>
      <c r="S1633" s="76">
        <v>8</v>
      </c>
    </row>
    <row r="1634" spans="1:19" x14ac:dyDescent="0.25">
      <c r="A1634" s="76" t="s">
        <v>11</v>
      </c>
      <c r="B1634" s="76" t="s">
        <v>58</v>
      </c>
      <c r="C1634" s="76">
        <v>11525</v>
      </c>
      <c r="D1634" s="76" t="s">
        <v>114</v>
      </c>
      <c r="E1634" s="76" t="s">
        <v>16</v>
      </c>
      <c r="F1634" s="76">
        <v>72</v>
      </c>
      <c r="G1634" s="76">
        <v>64</v>
      </c>
      <c r="H1634" s="76">
        <v>0</v>
      </c>
      <c r="I1634" s="76">
        <v>2</v>
      </c>
      <c r="J1634" s="76">
        <v>0</v>
      </c>
      <c r="K1634" s="76">
        <v>2</v>
      </c>
      <c r="L1634" s="76">
        <v>1</v>
      </c>
      <c r="M1634" s="76">
        <v>0</v>
      </c>
      <c r="N1634" s="76">
        <v>1</v>
      </c>
      <c r="O1634" s="76">
        <v>1</v>
      </c>
      <c r="P1634" s="76">
        <v>2</v>
      </c>
      <c r="Q1634" s="76">
        <v>2</v>
      </c>
      <c r="R1634" s="76">
        <v>1</v>
      </c>
      <c r="S1634" s="76">
        <v>12</v>
      </c>
    </row>
    <row r="1635" spans="1:19" x14ac:dyDescent="0.25">
      <c r="A1635" s="76" t="s">
        <v>11</v>
      </c>
      <c r="B1635" s="76" t="s">
        <v>58</v>
      </c>
      <c r="C1635" s="76">
        <v>11525</v>
      </c>
      <c r="D1635" s="76" t="s">
        <v>114</v>
      </c>
      <c r="E1635" s="76" t="s">
        <v>16</v>
      </c>
      <c r="F1635" s="76">
        <v>72</v>
      </c>
      <c r="G1635" s="76">
        <v>64</v>
      </c>
      <c r="H1635" s="76">
        <v>2</v>
      </c>
      <c r="I1635" s="76">
        <v>2</v>
      </c>
      <c r="J1635" s="76">
        <v>1</v>
      </c>
      <c r="K1635" s="76">
        <v>2</v>
      </c>
      <c r="L1635" s="76">
        <v>1</v>
      </c>
      <c r="M1635" s="76">
        <v>1</v>
      </c>
      <c r="N1635" s="76">
        <v>0</v>
      </c>
      <c r="O1635" s="76">
        <v>2</v>
      </c>
      <c r="P1635" s="76">
        <v>2</v>
      </c>
      <c r="Q1635" s="76">
        <v>1</v>
      </c>
      <c r="R1635" s="76">
        <v>1</v>
      </c>
      <c r="S1635" s="76">
        <v>15</v>
      </c>
    </row>
    <row r="1636" spans="1:19" x14ac:dyDescent="0.25">
      <c r="A1636" s="76" t="s">
        <v>11</v>
      </c>
      <c r="B1636" s="76" t="s">
        <v>58</v>
      </c>
      <c r="C1636" s="76">
        <v>11525</v>
      </c>
      <c r="D1636" s="76" t="s">
        <v>114</v>
      </c>
      <c r="E1636" s="76" t="s">
        <v>16</v>
      </c>
      <c r="F1636" s="76">
        <v>72</v>
      </c>
      <c r="G1636" s="76">
        <v>64</v>
      </c>
      <c r="H1636" s="76">
        <v>1</v>
      </c>
      <c r="I1636" s="76">
        <v>2</v>
      </c>
      <c r="J1636" s="76">
        <v>0</v>
      </c>
      <c r="K1636" s="76">
        <v>2</v>
      </c>
      <c r="L1636" s="76">
        <v>1</v>
      </c>
      <c r="M1636" s="76">
        <v>1</v>
      </c>
      <c r="N1636" s="76">
        <v>1</v>
      </c>
      <c r="O1636" s="76">
        <v>1</v>
      </c>
      <c r="P1636" s="76">
        <v>2</v>
      </c>
      <c r="Q1636" s="76">
        <v>1</v>
      </c>
      <c r="R1636" s="76">
        <v>2</v>
      </c>
      <c r="S1636" s="76">
        <v>14</v>
      </c>
    </row>
    <row r="1637" spans="1:19" x14ac:dyDescent="0.25">
      <c r="A1637" s="76" t="s">
        <v>11</v>
      </c>
      <c r="B1637" s="76" t="s">
        <v>58</v>
      </c>
      <c r="C1637" s="76">
        <v>11525</v>
      </c>
      <c r="D1637" s="76" t="s">
        <v>114</v>
      </c>
      <c r="E1637" s="76" t="s">
        <v>16</v>
      </c>
      <c r="F1637" s="76">
        <v>72</v>
      </c>
      <c r="G1637" s="76">
        <v>64</v>
      </c>
      <c r="H1637" s="76">
        <v>0</v>
      </c>
      <c r="I1637" s="76">
        <v>2</v>
      </c>
      <c r="J1637" s="76">
        <v>1</v>
      </c>
      <c r="K1637" s="76">
        <v>2</v>
      </c>
      <c r="L1637" s="76">
        <v>1</v>
      </c>
      <c r="M1637" s="76">
        <v>1</v>
      </c>
      <c r="N1637" s="76">
        <v>0</v>
      </c>
      <c r="O1637" s="76">
        <v>2</v>
      </c>
      <c r="P1637" s="76">
        <v>2</v>
      </c>
      <c r="Q1637" s="76">
        <v>1</v>
      </c>
      <c r="R1637" s="76">
        <v>1</v>
      </c>
      <c r="S1637" s="76">
        <v>13</v>
      </c>
    </row>
    <row r="1638" spans="1:19" x14ac:dyDescent="0.25">
      <c r="A1638" s="76" t="s">
        <v>11</v>
      </c>
      <c r="B1638" s="76" t="s">
        <v>58</v>
      </c>
      <c r="C1638" s="76">
        <v>11525</v>
      </c>
      <c r="D1638" s="76" t="s">
        <v>114</v>
      </c>
      <c r="E1638" s="76" t="s">
        <v>16</v>
      </c>
      <c r="F1638" s="76">
        <v>72</v>
      </c>
      <c r="G1638" s="76">
        <v>64</v>
      </c>
      <c r="H1638" s="76">
        <v>2</v>
      </c>
      <c r="I1638" s="76">
        <v>1</v>
      </c>
      <c r="J1638" s="76">
        <v>0</v>
      </c>
      <c r="K1638" s="76">
        <v>2</v>
      </c>
      <c r="L1638" s="76">
        <v>1</v>
      </c>
      <c r="M1638" s="76">
        <v>1</v>
      </c>
      <c r="N1638" s="76">
        <v>0</v>
      </c>
      <c r="O1638" s="76">
        <v>2</v>
      </c>
      <c r="P1638" s="76">
        <v>2</v>
      </c>
      <c r="Q1638" s="76">
        <v>0</v>
      </c>
      <c r="R1638" s="76">
        <v>1</v>
      </c>
      <c r="S1638" s="76">
        <v>12</v>
      </c>
    </row>
    <row r="1639" spans="1:19" x14ac:dyDescent="0.25">
      <c r="A1639" s="76" t="s">
        <v>11</v>
      </c>
      <c r="B1639" s="76" t="s">
        <v>58</v>
      </c>
      <c r="C1639" s="76">
        <v>11525</v>
      </c>
      <c r="D1639" s="76" t="s">
        <v>114</v>
      </c>
      <c r="E1639" s="76" t="s">
        <v>16</v>
      </c>
      <c r="F1639" s="76">
        <v>72</v>
      </c>
      <c r="G1639" s="76">
        <v>64</v>
      </c>
      <c r="H1639" s="76">
        <v>2</v>
      </c>
      <c r="I1639" s="76">
        <v>2</v>
      </c>
      <c r="J1639" s="76">
        <v>1</v>
      </c>
      <c r="K1639" s="76">
        <v>2</v>
      </c>
      <c r="L1639" s="76">
        <v>0</v>
      </c>
      <c r="M1639" s="76">
        <v>1</v>
      </c>
      <c r="N1639" s="76">
        <v>0</v>
      </c>
      <c r="O1639" s="76">
        <v>2</v>
      </c>
      <c r="P1639" s="76">
        <v>0</v>
      </c>
      <c r="Q1639" s="76">
        <v>2</v>
      </c>
      <c r="R1639" s="76">
        <v>1</v>
      </c>
      <c r="S1639" s="76">
        <v>13</v>
      </c>
    </row>
    <row r="1640" spans="1:19" x14ac:dyDescent="0.25">
      <c r="A1640" s="76" t="s">
        <v>11</v>
      </c>
      <c r="B1640" s="76" t="s">
        <v>58</v>
      </c>
      <c r="C1640" s="76">
        <v>11525</v>
      </c>
      <c r="D1640" s="76" t="s">
        <v>114</v>
      </c>
      <c r="E1640" s="76" t="s">
        <v>16</v>
      </c>
      <c r="F1640" s="76">
        <v>72</v>
      </c>
      <c r="G1640" s="76">
        <v>64</v>
      </c>
      <c r="H1640" s="76">
        <v>0</v>
      </c>
      <c r="I1640" s="76">
        <v>1</v>
      </c>
      <c r="J1640" s="76">
        <v>0</v>
      </c>
      <c r="K1640" s="76">
        <v>2</v>
      </c>
      <c r="L1640" s="76">
        <v>1</v>
      </c>
      <c r="M1640" s="76">
        <v>1</v>
      </c>
      <c r="N1640" s="76">
        <v>0</v>
      </c>
      <c r="O1640" s="76">
        <v>2</v>
      </c>
      <c r="P1640" s="76">
        <v>1</v>
      </c>
      <c r="Q1640" s="76">
        <v>2</v>
      </c>
      <c r="R1640" s="76">
        <v>1</v>
      </c>
      <c r="S1640" s="76">
        <v>11</v>
      </c>
    </row>
    <row r="1641" spans="1:19" x14ac:dyDescent="0.25">
      <c r="A1641" s="76" t="s">
        <v>11</v>
      </c>
      <c r="B1641" s="76" t="s">
        <v>58</v>
      </c>
      <c r="C1641" s="76">
        <v>11525</v>
      </c>
      <c r="D1641" s="76" t="s">
        <v>114</v>
      </c>
      <c r="E1641" s="76" t="s">
        <v>16</v>
      </c>
      <c r="F1641" s="76">
        <v>72</v>
      </c>
      <c r="G1641" s="76">
        <v>64</v>
      </c>
      <c r="H1641" s="76">
        <v>0</v>
      </c>
      <c r="I1641" s="76">
        <v>2</v>
      </c>
      <c r="J1641" s="76">
        <v>0</v>
      </c>
      <c r="K1641" s="76">
        <v>2</v>
      </c>
      <c r="L1641" s="76">
        <v>1</v>
      </c>
      <c r="M1641" s="76">
        <v>1</v>
      </c>
      <c r="N1641" s="76">
        <v>0</v>
      </c>
      <c r="O1641" s="76">
        <v>1</v>
      </c>
      <c r="P1641" s="76">
        <v>2</v>
      </c>
      <c r="Q1641" s="76">
        <v>1</v>
      </c>
      <c r="R1641" s="76">
        <v>1</v>
      </c>
      <c r="S1641" s="76">
        <v>11</v>
      </c>
    </row>
    <row r="1642" spans="1:19" x14ac:dyDescent="0.25">
      <c r="A1642" s="76" t="s">
        <v>11</v>
      </c>
      <c r="B1642" s="76" t="s">
        <v>58</v>
      </c>
      <c r="C1642" s="76">
        <v>11525</v>
      </c>
      <c r="D1642" s="76" t="s">
        <v>114</v>
      </c>
      <c r="E1642" s="76" t="s">
        <v>16</v>
      </c>
      <c r="F1642" s="76">
        <v>72</v>
      </c>
      <c r="G1642" s="76">
        <v>64</v>
      </c>
      <c r="H1642" s="76">
        <v>2</v>
      </c>
      <c r="I1642" s="76">
        <v>2</v>
      </c>
      <c r="J1642" s="76">
        <v>1</v>
      </c>
      <c r="K1642" s="76">
        <v>2</v>
      </c>
      <c r="L1642" s="76">
        <v>1</v>
      </c>
      <c r="M1642" s="76">
        <v>1</v>
      </c>
      <c r="N1642" s="76">
        <v>0</v>
      </c>
      <c r="O1642" s="76">
        <v>2</v>
      </c>
      <c r="P1642" s="76">
        <v>2</v>
      </c>
      <c r="Q1642" s="76">
        <v>0</v>
      </c>
      <c r="R1642" s="76">
        <v>1</v>
      </c>
      <c r="S1642" s="76">
        <v>14</v>
      </c>
    </row>
    <row r="1643" spans="1:19" x14ac:dyDescent="0.25">
      <c r="A1643" s="76" t="s">
        <v>11</v>
      </c>
      <c r="B1643" s="76" t="s">
        <v>58</v>
      </c>
      <c r="C1643" s="76">
        <v>11525</v>
      </c>
      <c r="D1643" s="76" t="s">
        <v>114</v>
      </c>
      <c r="E1643" s="76" t="s">
        <v>16</v>
      </c>
      <c r="F1643" s="76">
        <v>72</v>
      </c>
      <c r="G1643" s="76">
        <v>64</v>
      </c>
      <c r="H1643" s="76">
        <v>1</v>
      </c>
      <c r="I1643" s="76">
        <v>1</v>
      </c>
      <c r="J1643" s="76">
        <v>0</v>
      </c>
      <c r="K1643" s="76">
        <v>2</v>
      </c>
      <c r="L1643" s="76">
        <v>1</v>
      </c>
      <c r="M1643" s="76">
        <v>1</v>
      </c>
      <c r="N1643" s="76">
        <v>0</v>
      </c>
      <c r="O1643" s="76">
        <v>2</v>
      </c>
      <c r="P1643" s="76">
        <v>1</v>
      </c>
      <c r="Q1643" s="76">
        <v>0</v>
      </c>
      <c r="R1643" s="76">
        <v>1</v>
      </c>
      <c r="S1643" s="76">
        <v>10</v>
      </c>
    </row>
    <row r="1644" spans="1:19" x14ac:dyDescent="0.25">
      <c r="A1644" s="76" t="s">
        <v>11</v>
      </c>
      <c r="B1644" s="76" t="s">
        <v>58</v>
      </c>
      <c r="C1644" s="76">
        <v>11525</v>
      </c>
      <c r="D1644" s="76" t="s">
        <v>114</v>
      </c>
      <c r="E1644" s="76" t="s">
        <v>16</v>
      </c>
      <c r="F1644" s="76">
        <v>72</v>
      </c>
      <c r="G1644" s="76">
        <v>64</v>
      </c>
      <c r="H1644" s="76">
        <v>0</v>
      </c>
      <c r="I1644" s="76">
        <v>2</v>
      </c>
      <c r="J1644" s="76">
        <v>0</v>
      </c>
      <c r="K1644" s="76">
        <v>2</v>
      </c>
      <c r="L1644" s="76">
        <v>1</v>
      </c>
      <c r="M1644" s="76">
        <v>1</v>
      </c>
      <c r="N1644" s="76">
        <v>0</v>
      </c>
      <c r="O1644" s="76">
        <v>2</v>
      </c>
      <c r="P1644" s="76">
        <v>1</v>
      </c>
      <c r="Q1644" s="76">
        <v>2</v>
      </c>
      <c r="R1644" s="76">
        <v>1</v>
      </c>
      <c r="S1644" s="76">
        <v>12</v>
      </c>
    </row>
    <row r="1645" spans="1:19" x14ac:dyDescent="0.25">
      <c r="A1645" s="76" t="s">
        <v>11</v>
      </c>
      <c r="B1645" s="76" t="s">
        <v>58</v>
      </c>
      <c r="C1645" s="76">
        <v>11525</v>
      </c>
      <c r="D1645" s="76" t="s">
        <v>114</v>
      </c>
      <c r="E1645" s="76" t="s">
        <v>16</v>
      </c>
      <c r="F1645" s="76">
        <v>72</v>
      </c>
      <c r="G1645" s="76">
        <v>64</v>
      </c>
      <c r="H1645" s="76">
        <v>0</v>
      </c>
      <c r="I1645" s="76">
        <v>1</v>
      </c>
      <c r="J1645" s="76">
        <v>0</v>
      </c>
      <c r="K1645" s="76">
        <v>2</v>
      </c>
      <c r="L1645" s="76">
        <v>0</v>
      </c>
      <c r="M1645" s="76">
        <v>1</v>
      </c>
      <c r="N1645" s="76">
        <v>0</v>
      </c>
      <c r="O1645" s="76">
        <v>2</v>
      </c>
      <c r="P1645" s="76">
        <v>1</v>
      </c>
      <c r="Q1645" s="76">
        <v>0</v>
      </c>
      <c r="R1645" s="76">
        <v>0</v>
      </c>
      <c r="S1645" s="76">
        <v>7</v>
      </c>
    </row>
    <row r="1646" spans="1:19" x14ac:dyDescent="0.25">
      <c r="A1646" s="76" t="s">
        <v>11</v>
      </c>
      <c r="B1646" s="76" t="s">
        <v>58</v>
      </c>
      <c r="C1646" s="76">
        <v>11525</v>
      </c>
      <c r="D1646" s="76" t="s">
        <v>114</v>
      </c>
      <c r="E1646" s="76" t="s">
        <v>16</v>
      </c>
      <c r="F1646" s="76">
        <v>72</v>
      </c>
      <c r="G1646" s="76">
        <v>64</v>
      </c>
      <c r="H1646" s="76">
        <v>2</v>
      </c>
      <c r="I1646" s="76">
        <v>2</v>
      </c>
      <c r="J1646" s="76">
        <v>1</v>
      </c>
      <c r="K1646" s="76">
        <v>2</v>
      </c>
      <c r="L1646" s="76">
        <v>1</v>
      </c>
      <c r="M1646" s="76">
        <v>1</v>
      </c>
      <c r="N1646" s="76">
        <v>0</v>
      </c>
      <c r="O1646" s="76">
        <v>1</v>
      </c>
      <c r="P1646" s="76">
        <v>1</v>
      </c>
      <c r="Q1646" s="76">
        <v>0</v>
      </c>
      <c r="R1646" s="76">
        <v>1</v>
      </c>
      <c r="S1646" s="76">
        <v>12</v>
      </c>
    </row>
    <row r="1647" spans="1:19" x14ac:dyDescent="0.25">
      <c r="A1647" s="76" t="s">
        <v>11</v>
      </c>
      <c r="B1647" s="76" t="s">
        <v>58</v>
      </c>
      <c r="C1647" s="76">
        <v>11525</v>
      </c>
      <c r="D1647" s="76" t="s">
        <v>114</v>
      </c>
      <c r="E1647" s="76" t="s">
        <v>16</v>
      </c>
      <c r="F1647" s="76">
        <v>72</v>
      </c>
      <c r="G1647" s="76">
        <v>64</v>
      </c>
      <c r="H1647" s="76">
        <v>0</v>
      </c>
      <c r="I1647" s="76">
        <v>0</v>
      </c>
      <c r="J1647" s="76">
        <v>0</v>
      </c>
      <c r="K1647" s="76">
        <v>2</v>
      </c>
      <c r="L1647" s="76">
        <v>1</v>
      </c>
      <c r="M1647" s="76">
        <v>0</v>
      </c>
      <c r="N1647" s="76">
        <v>0</v>
      </c>
      <c r="O1647" s="76">
        <v>2</v>
      </c>
      <c r="P1647" s="76">
        <v>2</v>
      </c>
      <c r="Q1647" s="76">
        <v>2</v>
      </c>
      <c r="R1647" s="76">
        <v>1</v>
      </c>
      <c r="S1647" s="76">
        <v>10</v>
      </c>
    </row>
    <row r="1648" spans="1:19" x14ac:dyDescent="0.25">
      <c r="A1648" s="76" t="s">
        <v>11</v>
      </c>
      <c r="B1648" s="76" t="s">
        <v>58</v>
      </c>
      <c r="C1648" s="76">
        <v>11525</v>
      </c>
      <c r="D1648" s="76" t="s">
        <v>114</v>
      </c>
      <c r="E1648" s="76" t="s">
        <v>16</v>
      </c>
      <c r="F1648" s="76">
        <v>72</v>
      </c>
      <c r="G1648" s="76">
        <v>64</v>
      </c>
      <c r="H1648" s="76">
        <v>0</v>
      </c>
      <c r="I1648" s="76">
        <v>1</v>
      </c>
      <c r="J1648" s="76">
        <v>0</v>
      </c>
      <c r="K1648" s="76">
        <v>2</v>
      </c>
      <c r="L1648" s="76">
        <v>0</v>
      </c>
      <c r="M1648" s="76">
        <v>1</v>
      </c>
      <c r="N1648" s="76">
        <v>0</v>
      </c>
      <c r="O1648" s="76">
        <v>1</v>
      </c>
      <c r="P1648" s="76">
        <v>0</v>
      </c>
      <c r="Q1648" s="76">
        <v>1</v>
      </c>
      <c r="R1648" s="76">
        <v>1</v>
      </c>
      <c r="S1648" s="76">
        <v>7</v>
      </c>
    </row>
    <row r="1649" spans="1:19" x14ac:dyDescent="0.25">
      <c r="A1649" s="76" t="s">
        <v>11</v>
      </c>
      <c r="B1649" s="76" t="s">
        <v>58</v>
      </c>
      <c r="C1649" s="76">
        <v>11525</v>
      </c>
      <c r="D1649" s="76" t="s">
        <v>114</v>
      </c>
      <c r="E1649" s="76" t="s">
        <v>16</v>
      </c>
      <c r="F1649" s="76">
        <v>72</v>
      </c>
      <c r="G1649" s="76">
        <v>64</v>
      </c>
      <c r="H1649" s="76">
        <v>0</v>
      </c>
      <c r="I1649" s="76">
        <v>1</v>
      </c>
      <c r="J1649" s="76">
        <v>0</v>
      </c>
      <c r="K1649" s="76">
        <v>2</v>
      </c>
      <c r="L1649" s="76">
        <v>0</v>
      </c>
      <c r="M1649" s="76">
        <v>1</v>
      </c>
      <c r="N1649" s="76">
        <v>0</v>
      </c>
      <c r="O1649" s="76">
        <v>1</v>
      </c>
      <c r="P1649" s="76">
        <v>2</v>
      </c>
      <c r="Q1649" s="76">
        <v>0</v>
      </c>
      <c r="R1649" s="76">
        <v>1</v>
      </c>
      <c r="S1649" s="76">
        <v>8</v>
      </c>
    </row>
    <row r="1650" spans="1:19" x14ac:dyDescent="0.25">
      <c r="A1650" s="76" t="s">
        <v>11</v>
      </c>
      <c r="B1650" s="76" t="s">
        <v>58</v>
      </c>
      <c r="C1650" s="76">
        <v>11525</v>
      </c>
      <c r="D1650" s="76" t="s">
        <v>114</v>
      </c>
      <c r="E1650" s="76" t="s">
        <v>16</v>
      </c>
      <c r="F1650" s="76">
        <v>72</v>
      </c>
      <c r="G1650" s="76">
        <v>64</v>
      </c>
      <c r="H1650" s="76">
        <v>0</v>
      </c>
      <c r="I1650" s="76">
        <v>2</v>
      </c>
      <c r="J1650" s="76">
        <v>1</v>
      </c>
      <c r="K1650" s="76">
        <v>2</v>
      </c>
      <c r="L1650" s="76">
        <v>0</v>
      </c>
      <c r="M1650" s="76">
        <v>1</v>
      </c>
      <c r="N1650" s="76">
        <v>0</v>
      </c>
      <c r="O1650" s="76">
        <v>2</v>
      </c>
      <c r="P1650" s="76">
        <v>0</v>
      </c>
      <c r="Q1650" s="76">
        <v>2</v>
      </c>
      <c r="R1650" s="76">
        <v>1</v>
      </c>
      <c r="S1650" s="76">
        <v>11</v>
      </c>
    </row>
    <row r="1651" spans="1:19" x14ac:dyDescent="0.25">
      <c r="A1651" s="76" t="s">
        <v>11</v>
      </c>
      <c r="B1651" s="76" t="s">
        <v>58</v>
      </c>
      <c r="C1651" s="76">
        <v>11525</v>
      </c>
      <c r="D1651" s="76" t="s">
        <v>114</v>
      </c>
      <c r="E1651" s="76" t="s">
        <v>16</v>
      </c>
      <c r="F1651" s="76">
        <v>72</v>
      </c>
      <c r="G1651" s="76">
        <v>64</v>
      </c>
      <c r="H1651" s="76">
        <v>0</v>
      </c>
      <c r="I1651" s="76">
        <v>1</v>
      </c>
      <c r="J1651" s="76">
        <v>0</v>
      </c>
      <c r="K1651" s="76">
        <v>2</v>
      </c>
      <c r="L1651" s="76">
        <v>1</v>
      </c>
      <c r="M1651" s="76">
        <v>1</v>
      </c>
      <c r="N1651" s="76">
        <v>0</v>
      </c>
      <c r="O1651" s="76">
        <v>2</v>
      </c>
      <c r="P1651" s="76">
        <v>0</v>
      </c>
      <c r="Q1651" s="76">
        <v>1</v>
      </c>
      <c r="R1651" s="76">
        <v>1</v>
      </c>
      <c r="S1651" s="76">
        <v>9</v>
      </c>
    </row>
    <row r="1652" spans="1:19" x14ac:dyDescent="0.25">
      <c r="A1652" s="76" t="s">
        <v>11</v>
      </c>
      <c r="B1652" s="76" t="s">
        <v>58</v>
      </c>
      <c r="C1652" s="76">
        <v>11525</v>
      </c>
      <c r="D1652" s="76" t="s">
        <v>114</v>
      </c>
      <c r="E1652" s="76" t="s">
        <v>16</v>
      </c>
      <c r="F1652" s="76">
        <v>72</v>
      </c>
      <c r="G1652" s="76">
        <v>64</v>
      </c>
      <c r="H1652" s="76">
        <v>0</v>
      </c>
      <c r="I1652" s="76">
        <v>1</v>
      </c>
      <c r="J1652" s="76">
        <v>1</v>
      </c>
      <c r="K1652" s="76">
        <v>2</v>
      </c>
      <c r="L1652" s="76">
        <v>0</v>
      </c>
      <c r="M1652" s="76">
        <v>1</v>
      </c>
      <c r="N1652" s="76">
        <v>0</v>
      </c>
      <c r="O1652" s="76">
        <v>2</v>
      </c>
      <c r="P1652" s="76">
        <v>2</v>
      </c>
      <c r="Q1652" s="76">
        <v>2</v>
      </c>
      <c r="R1652" s="76">
        <v>2</v>
      </c>
      <c r="S1652" s="76">
        <v>13</v>
      </c>
    </row>
    <row r="1653" spans="1:19" x14ac:dyDescent="0.25">
      <c r="A1653" s="76" t="s">
        <v>11</v>
      </c>
      <c r="B1653" s="76" t="s">
        <v>58</v>
      </c>
      <c r="C1653" s="76">
        <v>11525</v>
      </c>
      <c r="D1653" s="76" t="s">
        <v>114</v>
      </c>
      <c r="E1653" s="76" t="s">
        <v>16</v>
      </c>
      <c r="F1653" s="76">
        <v>72</v>
      </c>
      <c r="G1653" s="76">
        <v>64</v>
      </c>
      <c r="H1653" s="76">
        <v>2</v>
      </c>
      <c r="I1653" s="76">
        <v>2</v>
      </c>
      <c r="J1653" s="76">
        <v>0</v>
      </c>
      <c r="K1653" s="76">
        <v>2</v>
      </c>
      <c r="L1653" s="76">
        <v>1</v>
      </c>
      <c r="M1653" s="76">
        <v>1</v>
      </c>
      <c r="N1653" s="76">
        <v>0</v>
      </c>
      <c r="O1653" s="76">
        <v>2</v>
      </c>
      <c r="P1653" s="76">
        <v>2</v>
      </c>
      <c r="Q1653" s="76">
        <v>2</v>
      </c>
      <c r="R1653" s="76">
        <v>1</v>
      </c>
      <c r="S1653" s="76">
        <v>15</v>
      </c>
    </row>
    <row r="1654" spans="1:19" x14ac:dyDescent="0.25">
      <c r="A1654" s="76" t="s">
        <v>11</v>
      </c>
      <c r="B1654" s="76" t="s">
        <v>58</v>
      </c>
      <c r="C1654" s="76">
        <v>11525</v>
      </c>
      <c r="D1654" s="76" t="s">
        <v>114</v>
      </c>
      <c r="E1654" s="76" t="s">
        <v>16</v>
      </c>
      <c r="F1654" s="76">
        <v>72</v>
      </c>
      <c r="G1654" s="76">
        <v>64</v>
      </c>
      <c r="H1654" s="76">
        <v>1</v>
      </c>
      <c r="I1654" s="76">
        <v>2</v>
      </c>
      <c r="J1654" s="76">
        <v>0</v>
      </c>
      <c r="K1654" s="76">
        <v>2</v>
      </c>
      <c r="L1654" s="76">
        <v>1</v>
      </c>
      <c r="M1654" s="76">
        <v>1</v>
      </c>
      <c r="N1654" s="76">
        <v>0</v>
      </c>
      <c r="O1654" s="76">
        <v>2</v>
      </c>
      <c r="P1654" s="76">
        <v>2</v>
      </c>
      <c r="Q1654" s="76">
        <v>2</v>
      </c>
      <c r="R1654" s="76">
        <v>2</v>
      </c>
      <c r="S1654" s="76">
        <v>15</v>
      </c>
    </row>
    <row r="1655" spans="1:19" x14ac:dyDescent="0.25">
      <c r="A1655" s="76" t="s">
        <v>11</v>
      </c>
      <c r="B1655" s="76" t="s">
        <v>58</v>
      </c>
      <c r="C1655" s="76">
        <v>11525</v>
      </c>
      <c r="D1655" s="76" t="s">
        <v>114</v>
      </c>
      <c r="E1655" s="76" t="s">
        <v>16</v>
      </c>
      <c r="F1655" s="76">
        <v>72</v>
      </c>
      <c r="G1655" s="76">
        <v>64</v>
      </c>
      <c r="H1655" s="76">
        <v>1</v>
      </c>
      <c r="I1655" s="76">
        <v>1</v>
      </c>
      <c r="J1655" s="76">
        <v>0</v>
      </c>
      <c r="K1655" s="76">
        <v>2</v>
      </c>
      <c r="L1655" s="76">
        <v>1</v>
      </c>
      <c r="M1655" s="76">
        <v>1</v>
      </c>
      <c r="N1655" s="76">
        <v>0</v>
      </c>
      <c r="O1655" s="76">
        <v>2</v>
      </c>
      <c r="P1655" s="76">
        <v>2</v>
      </c>
      <c r="Q1655" s="76">
        <v>1</v>
      </c>
      <c r="R1655" s="76">
        <v>1</v>
      </c>
      <c r="S1655" s="76">
        <v>12</v>
      </c>
    </row>
    <row r="1656" spans="1:19" x14ac:dyDescent="0.25">
      <c r="A1656" s="76" t="s">
        <v>11</v>
      </c>
      <c r="B1656" s="76" t="s">
        <v>58</v>
      </c>
      <c r="C1656" s="76">
        <v>11525</v>
      </c>
      <c r="D1656" s="76" t="s">
        <v>114</v>
      </c>
      <c r="E1656" s="76" t="s">
        <v>16</v>
      </c>
      <c r="F1656" s="76">
        <v>72</v>
      </c>
      <c r="G1656" s="76">
        <v>64</v>
      </c>
      <c r="H1656" s="76">
        <v>2</v>
      </c>
      <c r="I1656" s="76">
        <v>2</v>
      </c>
      <c r="J1656" s="76">
        <v>1</v>
      </c>
      <c r="K1656" s="76">
        <v>2</v>
      </c>
      <c r="L1656" s="76">
        <v>2</v>
      </c>
      <c r="M1656" s="76">
        <v>1</v>
      </c>
      <c r="N1656" s="76">
        <v>1</v>
      </c>
      <c r="O1656" s="76">
        <v>2</v>
      </c>
      <c r="P1656" s="76">
        <v>1</v>
      </c>
      <c r="Q1656" s="76">
        <v>2</v>
      </c>
      <c r="R1656" s="76">
        <v>1</v>
      </c>
      <c r="S1656" s="76">
        <v>17</v>
      </c>
    </row>
    <row r="1657" spans="1:19" x14ac:dyDescent="0.25">
      <c r="A1657" s="76" t="s">
        <v>11</v>
      </c>
      <c r="B1657" s="76" t="s">
        <v>59</v>
      </c>
      <c r="C1657" s="76">
        <v>11526</v>
      </c>
      <c r="D1657" s="76" t="s">
        <v>116</v>
      </c>
      <c r="E1657" s="76" t="s">
        <v>15</v>
      </c>
      <c r="F1657" s="76">
        <v>81</v>
      </c>
      <c r="G1657" s="76">
        <v>73</v>
      </c>
      <c r="H1657" s="76">
        <v>2</v>
      </c>
      <c r="I1657" s="76">
        <v>2</v>
      </c>
      <c r="J1657" s="76">
        <v>1</v>
      </c>
      <c r="K1657" s="76">
        <v>1</v>
      </c>
      <c r="L1657" s="76">
        <v>2</v>
      </c>
      <c r="M1657" s="76">
        <v>1</v>
      </c>
      <c r="N1657" s="76">
        <v>1</v>
      </c>
      <c r="O1657" s="76">
        <v>2</v>
      </c>
      <c r="P1657" s="76">
        <v>2</v>
      </c>
      <c r="Q1657" s="76">
        <v>2</v>
      </c>
      <c r="R1657" s="76">
        <v>1</v>
      </c>
      <c r="S1657" s="76">
        <v>17</v>
      </c>
    </row>
    <row r="1658" spans="1:19" x14ac:dyDescent="0.25">
      <c r="A1658" s="76" t="s">
        <v>11</v>
      </c>
      <c r="B1658" s="76" t="s">
        <v>59</v>
      </c>
      <c r="C1658" s="76">
        <v>11526</v>
      </c>
      <c r="D1658" s="76" t="s">
        <v>116</v>
      </c>
      <c r="E1658" s="76" t="s">
        <v>15</v>
      </c>
      <c r="F1658" s="76">
        <v>81</v>
      </c>
      <c r="G1658" s="76">
        <v>73</v>
      </c>
      <c r="H1658" s="76">
        <v>2</v>
      </c>
      <c r="I1658" s="76">
        <v>2</v>
      </c>
      <c r="J1658" s="76">
        <v>1</v>
      </c>
      <c r="K1658" s="76">
        <v>2</v>
      </c>
      <c r="L1658" s="76">
        <v>2</v>
      </c>
      <c r="M1658" s="76">
        <v>1</v>
      </c>
      <c r="N1658" s="76">
        <v>1</v>
      </c>
      <c r="O1658" s="76">
        <v>2</v>
      </c>
      <c r="P1658" s="76">
        <v>2</v>
      </c>
      <c r="Q1658" s="76">
        <v>2</v>
      </c>
      <c r="R1658" s="76">
        <v>2</v>
      </c>
      <c r="S1658" s="76">
        <v>19</v>
      </c>
    </row>
    <row r="1659" spans="1:19" x14ac:dyDescent="0.25">
      <c r="A1659" s="76" t="s">
        <v>11</v>
      </c>
      <c r="B1659" s="76" t="s">
        <v>59</v>
      </c>
      <c r="C1659" s="76">
        <v>11526</v>
      </c>
      <c r="D1659" s="76" t="s">
        <v>116</v>
      </c>
      <c r="E1659" s="76" t="s">
        <v>15</v>
      </c>
      <c r="F1659" s="76">
        <v>81</v>
      </c>
      <c r="G1659" s="76">
        <v>73</v>
      </c>
      <c r="H1659" s="76">
        <v>2</v>
      </c>
      <c r="I1659" s="76">
        <v>2</v>
      </c>
      <c r="J1659" s="76">
        <v>1</v>
      </c>
      <c r="K1659" s="76">
        <v>2</v>
      </c>
      <c r="L1659" s="76">
        <v>1</v>
      </c>
      <c r="M1659" s="76">
        <v>1</v>
      </c>
      <c r="N1659" s="76">
        <v>1</v>
      </c>
      <c r="O1659" s="76">
        <v>2</v>
      </c>
      <c r="P1659" s="76">
        <v>2</v>
      </c>
      <c r="Q1659" s="76">
        <v>2</v>
      </c>
      <c r="R1659" s="76">
        <v>2</v>
      </c>
      <c r="S1659" s="76">
        <v>18</v>
      </c>
    </row>
    <row r="1660" spans="1:19" x14ac:dyDescent="0.25">
      <c r="A1660" s="76" t="s">
        <v>11</v>
      </c>
      <c r="B1660" s="76" t="s">
        <v>59</v>
      </c>
      <c r="C1660" s="76">
        <v>11526</v>
      </c>
      <c r="D1660" s="76" t="s">
        <v>116</v>
      </c>
      <c r="E1660" s="76" t="s">
        <v>15</v>
      </c>
      <c r="F1660" s="76">
        <v>81</v>
      </c>
      <c r="G1660" s="76">
        <v>73</v>
      </c>
      <c r="H1660" s="76">
        <v>2</v>
      </c>
      <c r="I1660" s="76">
        <v>2</v>
      </c>
      <c r="J1660" s="76">
        <v>1</v>
      </c>
      <c r="K1660" s="76">
        <v>2</v>
      </c>
      <c r="L1660" s="76">
        <v>2</v>
      </c>
      <c r="M1660" s="76">
        <v>1</v>
      </c>
      <c r="N1660" s="76">
        <v>1</v>
      </c>
      <c r="O1660" s="76">
        <v>2</v>
      </c>
      <c r="P1660" s="76">
        <v>2</v>
      </c>
      <c r="Q1660" s="76">
        <v>2</v>
      </c>
      <c r="R1660" s="76">
        <v>2</v>
      </c>
      <c r="S1660" s="76">
        <v>19</v>
      </c>
    </row>
    <row r="1661" spans="1:19" x14ac:dyDescent="0.25">
      <c r="A1661" s="76" t="s">
        <v>11</v>
      </c>
      <c r="B1661" s="76" t="s">
        <v>59</v>
      </c>
      <c r="C1661" s="76">
        <v>11526</v>
      </c>
      <c r="D1661" s="76" t="s">
        <v>116</v>
      </c>
      <c r="E1661" s="76" t="s">
        <v>15</v>
      </c>
      <c r="F1661" s="76">
        <v>81</v>
      </c>
      <c r="G1661" s="76">
        <v>73</v>
      </c>
      <c r="H1661" s="76">
        <v>0</v>
      </c>
      <c r="I1661" s="76">
        <v>2</v>
      </c>
      <c r="J1661" s="76">
        <v>1</v>
      </c>
      <c r="K1661" s="76">
        <v>2</v>
      </c>
      <c r="L1661" s="76">
        <v>1</v>
      </c>
      <c r="M1661" s="76">
        <v>1</v>
      </c>
      <c r="N1661" s="76">
        <v>1</v>
      </c>
      <c r="O1661" s="76">
        <v>2</v>
      </c>
      <c r="P1661" s="76">
        <v>2</v>
      </c>
      <c r="Q1661" s="76">
        <v>2</v>
      </c>
      <c r="R1661" s="76">
        <v>2</v>
      </c>
      <c r="S1661" s="76">
        <v>16</v>
      </c>
    </row>
    <row r="1662" spans="1:19" x14ac:dyDescent="0.25">
      <c r="A1662" s="76" t="s">
        <v>11</v>
      </c>
      <c r="B1662" s="76" t="s">
        <v>59</v>
      </c>
      <c r="C1662" s="76">
        <v>11526</v>
      </c>
      <c r="D1662" s="76" t="s">
        <v>116</v>
      </c>
      <c r="E1662" s="76" t="s">
        <v>15</v>
      </c>
      <c r="F1662" s="76">
        <v>81</v>
      </c>
      <c r="G1662" s="76">
        <v>73</v>
      </c>
      <c r="H1662" s="76">
        <v>2</v>
      </c>
      <c r="I1662" s="76">
        <v>1</v>
      </c>
      <c r="J1662" s="76">
        <v>1</v>
      </c>
      <c r="K1662" s="76">
        <v>2</v>
      </c>
      <c r="L1662" s="76">
        <v>1</v>
      </c>
      <c r="M1662" s="76">
        <v>1</v>
      </c>
      <c r="N1662" s="76">
        <v>1</v>
      </c>
      <c r="O1662" s="76">
        <v>2</v>
      </c>
      <c r="P1662" s="76">
        <v>2</v>
      </c>
      <c r="Q1662" s="76">
        <v>1</v>
      </c>
      <c r="R1662" s="76">
        <v>1</v>
      </c>
      <c r="S1662" s="76">
        <v>15</v>
      </c>
    </row>
    <row r="1663" spans="1:19" x14ac:dyDescent="0.25">
      <c r="A1663" s="76" t="s">
        <v>11</v>
      </c>
      <c r="B1663" s="76" t="s">
        <v>59</v>
      </c>
      <c r="C1663" s="76">
        <v>11526</v>
      </c>
      <c r="D1663" s="76" t="s">
        <v>116</v>
      </c>
      <c r="E1663" s="76" t="s">
        <v>15</v>
      </c>
      <c r="F1663" s="76">
        <v>81</v>
      </c>
      <c r="G1663" s="76">
        <v>73</v>
      </c>
      <c r="H1663" s="76">
        <v>2</v>
      </c>
      <c r="I1663" s="76">
        <v>2</v>
      </c>
      <c r="J1663" s="76">
        <v>1</v>
      </c>
      <c r="K1663" s="76">
        <v>2</v>
      </c>
      <c r="L1663" s="76">
        <v>2</v>
      </c>
      <c r="M1663" s="76">
        <v>1</v>
      </c>
      <c r="N1663" s="76">
        <v>1</v>
      </c>
      <c r="O1663" s="76">
        <v>2</v>
      </c>
      <c r="P1663" s="76">
        <v>2</v>
      </c>
      <c r="Q1663" s="76">
        <v>2</v>
      </c>
      <c r="R1663" s="76">
        <v>2</v>
      </c>
      <c r="S1663" s="76">
        <v>19</v>
      </c>
    </row>
    <row r="1664" spans="1:19" x14ac:dyDescent="0.25">
      <c r="A1664" s="76" t="s">
        <v>11</v>
      </c>
      <c r="B1664" s="76" t="s">
        <v>59</v>
      </c>
      <c r="C1664" s="76">
        <v>11526</v>
      </c>
      <c r="D1664" s="76" t="s">
        <v>116</v>
      </c>
      <c r="E1664" s="76" t="s">
        <v>15</v>
      </c>
      <c r="F1664" s="76">
        <v>81</v>
      </c>
      <c r="G1664" s="76">
        <v>73</v>
      </c>
      <c r="H1664" s="76">
        <v>2</v>
      </c>
      <c r="I1664" s="76">
        <v>2</v>
      </c>
      <c r="J1664" s="76">
        <v>1</v>
      </c>
      <c r="K1664" s="76">
        <v>2</v>
      </c>
      <c r="L1664" s="76">
        <v>1</v>
      </c>
      <c r="M1664" s="76">
        <v>1</v>
      </c>
      <c r="N1664" s="76">
        <v>1</v>
      </c>
      <c r="O1664" s="76">
        <v>1</v>
      </c>
      <c r="P1664" s="76">
        <v>2</v>
      </c>
      <c r="Q1664" s="76">
        <v>1</v>
      </c>
      <c r="R1664" s="76">
        <v>1</v>
      </c>
      <c r="S1664" s="76">
        <v>15</v>
      </c>
    </row>
    <row r="1665" spans="1:19" x14ac:dyDescent="0.25">
      <c r="A1665" s="76" t="s">
        <v>11</v>
      </c>
      <c r="B1665" s="76" t="s">
        <v>59</v>
      </c>
      <c r="C1665" s="76">
        <v>11526</v>
      </c>
      <c r="D1665" s="76" t="s">
        <v>116</v>
      </c>
      <c r="E1665" s="76" t="s">
        <v>15</v>
      </c>
      <c r="F1665" s="76">
        <v>81</v>
      </c>
      <c r="G1665" s="76">
        <v>73</v>
      </c>
      <c r="H1665" s="76">
        <v>2</v>
      </c>
      <c r="I1665" s="76">
        <v>2</v>
      </c>
      <c r="J1665" s="76">
        <v>1</v>
      </c>
      <c r="K1665" s="76">
        <v>2</v>
      </c>
      <c r="L1665" s="76">
        <v>1</v>
      </c>
      <c r="M1665" s="76">
        <v>0</v>
      </c>
      <c r="N1665" s="76">
        <v>1</v>
      </c>
      <c r="O1665" s="76">
        <v>2</v>
      </c>
      <c r="P1665" s="76">
        <v>2</v>
      </c>
      <c r="Q1665" s="76">
        <v>2</v>
      </c>
      <c r="R1665" s="76">
        <v>2</v>
      </c>
      <c r="S1665" s="76">
        <v>17</v>
      </c>
    </row>
    <row r="1666" spans="1:19" x14ac:dyDescent="0.25">
      <c r="A1666" s="76" t="s">
        <v>11</v>
      </c>
      <c r="B1666" s="76" t="s">
        <v>59</v>
      </c>
      <c r="C1666" s="76">
        <v>11526</v>
      </c>
      <c r="D1666" s="76" t="s">
        <v>116</v>
      </c>
      <c r="E1666" s="76" t="s">
        <v>15</v>
      </c>
      <c r="F1666" s="76">
        <v>81</v>
      </c>
      <c r="G1666" s="76">
        <v>73</v>
      </c>
      <c r="H1666" s="76">
        <v>1</v>
      </c>
      <c r="I1666" s="76">
        <v>1</v>
      </c>
      <c r="J1666" s="76">
        <v>1</v>
      </c>
      <c r="K1666" s="76">
        <v>2</v>
      </c>
      <c r="L1666" s="76">
        <v>1</v>
      </c>
      <c r="M1666" s="76">
        <v>1</v>
      </c>
      <c r="N1666" s="76">
        <v>1</v>
      </c>
      <c r="O1666" s="76">
        <v>2</v>
      </c>
      <c r="P1666" s="76">
        <v>2</v>
      </c>
      <c r="Q1666" s="76">
        <v>2</v>
      </c>
      <c r="R1666" s="76">
        <v>2</v>
      </c>
      <c r="S1666" s="76">
        <v>16</v>
      </c>
    </row>
    <row r="1667" spans="1:19" x14ac:dyDescent="0.25">
      <c r="A1667" s="76" t="s">
        <v>11</v>
      </c>
      <c r="B1667" s="76" t="s">
        <v>59</v>
      </c>
      <c r="C1667" s="76">
        <v>11526</v>
      </c>
      <c r="D1667" s="76" t="s">
        <v>116</v>
      </c>
      <c r="E1667" s="76" t="s">
        <v>15</v>
      </c>
      <c r="F1667" s="76">
        <v>81</v>
      </c>
      <c r="G1667" s="76">
        <v>73</v>
      </c>
      <c r="H1667" s="76">
        <v>2</v>
      </c>
      <c r="I1667" s="76">
        <v>2</v>
      </c>
      <c r="J1667" s="76">
        <v>1</v>
      </c>
      <c r="K1667" s="76">
        <v>2</v>
      </c>
      <c r="L1667" s="76">
        <v>2</v>
      </c>
      <c r="M1667" s="76">
        <v>1</v>
      </c>
      <c r="N1667" s="76">
        <v>1</v>
      </c>
      <c r="O1667" s="76">
        <v>2</v>
      </c>
      <c r="P1667" s="76">
        <v>1</v>
      </c>
      <c r="Q1667" s="76">
        <v>1</v>
      </c>
      <c r="R1667" s="76">
        <v>2</v>
      </c>
      <c r="S1667" s="76">
        <v>17</v>
      </c>
    </row>
    <row r="1668" spans="1:19" x14ac:dyDescent="0.25">
      <c r="A1668" s="76" t="s">
        <v>11</v>
      </c>
      <c r="B1668" s="76" t="s">
        <v>59</v>
      </c>
      <c r="C1668" s="76">
        <v>11526</v>
      </c>
      <c r="D1668" s="76" t="s">
        <v>116</v>
      </c>
      <c r="E1668" s="76" t="s">
        <v>15</v>
      </c>
      <c r="F1668" s="76">
        <v>81</v>
      </c>
      <c r="G1668" s="76">
        <v>73</v>
      </c>
      <c r="H1668" s="76">
        <v>2</v>
      </c>
      <c r="I1668" s="76">
        <v>2</v>
      </c>
      <c r="J1668" s="76">
        <v>1</v>
      </c>
      <c r="K1668" s="76">
        <v>2</v>
      </c>
      <c r="L1668" s="76">
        <v>1</v>
      </c>
      <c r="M1668" s="76">
        <v>1</v>
      </c>
      <c r="N1668" s="76">
        <v>1</v>
      </c>
      <c r="O1668" s="76">
        <v>2</v>
      </c>
      <c r="P1668" s="76">
        <v>2</v>
      </c>
      <c r="Q1668" s="76">
        <v>2</v>
      </c>
      <c r="R1668" s="76">
        <v>2</v>
      </c>
      <c r="S1668" s="76">
        <v>18</v>
      </c>
    </row>
    <row r="1669" spans="1:19" x14ac:dyDescent="0.25">
      <c r="A1669" s="76" t="s">
        <v>11</v>
      </c>
      <c r="B1669" s="76" t="s">
        <v>59</v>
      </c>
      <c r="C1669" s="76">
        <v>11526</v>
      </c>
      <c r="D1669" s="76" t="s">
        <v>116</v>
      </c>
      <c r="E1669" s="76" t="s">
        <v>15</v>
      </c>
      <c r="F1669" s="76">
        <v>81</v>
      </c>
      <c r="G1669" s="76">
        <v>73</v>
      </c>
      <c r="H1669" s="76">
        <v>2</v>
      </c>
      <c r="I1669" s="76">
        <v>2</v>
      </c>
      <c r="J1669" s="76">
        <v>1</v>
      </c>
      <c r="K1669" s="76">
        <v>2</v>
      </c>
      <c r="L1669" s="76">
        <v>1</v>
      </c>
      <c r="M1669" s="76">
        <v>1</v>
      </c>
      <c r="N1669" s="76">
        <v>1</v>
      </c>
      <c r="O1669" s="76">
        <v>2</v>
      </c>
      <c r="P1669" s="76">
        <v>2</v>
      </c>
      <c r="Q1669" s="76">
        <v>2</v>
      </c>
      <c r="R1669" s="76">
        <v>2</v>
      </c>
      <c r="S1669" s="76">
        <v>18</v>
      </c>
    </row>
    <row r="1670" spans="1:19" x14ac:dyDescent="0.25">
      <c r="A1670" s="76" t="s">
        <v>11</v>
      </c>
      <c r="B1670" s="76" t="s">
        <v>59</v>
      </c>
      <c r="C1670" s="76">
        <v>11526</v>
      </c>
      <c r="D1670" s="76" t="s">
        <v>116</v>
      </c>
      <c r="E1670" s="76" t="s">
        <v>15</v>
      </c>
      <c r="F1670" s="76">
        <v>81</v>
      </c>
      <c r="G1670" s="76">
        <v>73</v>
      </c>
      <c r="H1670" s="76">
        <v>1</v>
      </c>
      <c r="I1670" s="76">
        <v>2</v>
      </c>
      <c r="J1670" s="76">
        <v>1</v>
      </c>
      <c r="K1670" s="76">
        <v>2</v>
      </c>
      <c r="L1670" s="76">
        <v>2</v>
      </c>
      <c r="M1670" s="76">
        <v>0</v>
      </c>
      <c r="N1670" s="76">
        <v>1</v>
      </c>
      <c r="O1670" s="76">
        <v>2</v>
      </c>
      <c r="P1670" s="76">
        <v>1</v>
      </c>
      <c r="Q1670" s="76">
        <v>1</v>
      </c>
      <c r="R1670" s="76">
        <v>2</v>
      </c>
      <c r="S1670" s="76">
        <v>15</v>
      </c>
    </row>
    <row r="1671" spans="1:19" x14ac:dyDescent="0.25">
      <c r="A1671" s="76" t="s">
        <v>11</v>
      </c>
      <c r="B1671" s="76" t="s">
        <v>59</v>
      </c>
      <c r="C1671" s="76">
        <v>11526</v>
      </c>
      <c r="D1671" s="76" t="s">
        <v>116</v>
      </c>
      <c r="E1671" s="76" t="s">
        <v>15</v>
      </c>
      <c r="F1671" s="76">
        <v>81</v>
      </c>
      <c r="G1671" s="76">
        <v>73</v>
      </c>
      <c r="H1671" s="76">
        <v>2</v>
      </c>
      <c r="I1671" s="76">
        <v>2</v>
      </c>
      <c r="J1671" s="76">
        <v>1</v>
      </c>
      <c r="K1671" s="76">
        <v>2</v>
      </c>
      <c r="L1671" s="76">
        <v>2</v>
      </c>
      <c r="M1671" s="76">
        <v>1</v>
      </c>
      <c r="N1671" s="76">
        <v>1</v>
      </c>
      <c r="O1671" s="76">
        <v>2</v>
      </c>
      <c r="P1671" s="76">
        <v>2</v>
      </c>
      <c r="Q1671" s="76">
        <v>2</v>
      </c>
      <c r="R1671" s="76">
        <v>2</v>
      </c>
      <c r="S1671" s="76">
        <v>19</v>
      </c>
    </row>
    <row r="1672" spans="1:19" x14ac:dyDescent="0.25">
      <c r="A1672" s="76" t="s">
        <v>11</v>
      </c>
      <c r="B1672" s="76" t="s">
        <v>59</v>
      </c>
      <c r="C1672" s="76">
        <v>11526</v>
      </c>
      <c r="D1672" s="76" t="s">
        <v>116</v>
      </c>
      <c r="E1672" s="76" t="s">
        <v>15</v>
      </c>
      <c r="F1672" s="76">
        <v>81</v>
      </c>
      <c r="G1672" s="76">
        <v>73</v>
      </c>
      <c r="H1672" s="76">
        <v>2</v>
      </c>
      <c r="I1672" s="76">
        <v>2</v>
      </c>
      <c r="J1672" s="76">
        <v>1</v>
      </c>
      <c r="K1672" s="76">
        <v>2</v>
      </c>
      <c r="L1672" s="76">
        <v>1</v>
      </c>
      <c r="M1672" s="76">
        <v>1</v>
      </c>
      <c r="N1672" s="76">
        <v>1</v>
      </c>
      <c r="O1672" s="76">
        <v>1</v>
      </c>
      <c r="P1672" s="76">
        <v>2</v>
      </c>
      <c r="Q1672" s="76">
        <v>2</v>
      </c>
      <c r="R1672" s="76">
        <v>2</v>
      </c>
      <c r="S1672" s="76">
        <v>17</v>
      </c>
    </row>
    <row r="1673" spans="1:19" x14ac:dyDescent="0.25">
      <c r="A1673" s="76" t="s">
        <v>11</v>
      </c>
      <c r="B1673" s="76" t="s">
        <v>59</v>
      </c>
      <c r="C1673" s="76">
        <v>11526</v>
      </c>
      <c r="D1673" s="76" t="s">
        <v>116</v>
      </c>
      <c r="E1673" s="76" t="s">
        <v>15</v>
      </c>
      <c r="F1673" s="76">
        <v>81</v>
      </c>
      <c r="G1673" s="76">
        <v>73</v>
      </c>
      <c r="H1673" s="76">
        <v>1</v>
      </c>
      <c r="I1673" s="76">
        <v>2</v>
      </c>
      <c r="J1673" s="76">
        <v>1</v>
      </c>
      <c r="K1673" s="76">
        <v>2</v>
      </c>
      <c r="L1673" s="76">
        <v>1</v>
      </c>
      <c r="M1673" s="76">
        <v>1</v>
      </c>
      <c r="N1673" s="76">
        <v>0</v>
      </c>
      <c r="O1673" s="76">
        <v>2</v>
      </c>
      <c r="P1673" s="76">
        <v>2</v>
      </c>
      <c r="Q1673" s="76">
        <v>2</v>
      </c>
      <c r="R1673" s="76">
        <v>2</v>
      </c>
      <c r="S1673" s="76">
        <v>16</v>
      </c>
    </row>
    <row r="1674" spans="1:19" x14ac:dyDescent="0.25">
      <c r="A1674" s="76" t="s">
        <v>11</v>
      </c>
      <c r="B1674" s="76" t="s">
        <v>59</v>
      </c>
      <c r="C1674" s="76">
        <v>11526</v>
      </c>
      <c r="D1674" s="76" t="s">
        <v>116</v>
      </c>
      <c r="E1674" s="76" t="s">
        <v>15</v>
      </c>
      <c r="F1674" s="76">
        <v>81</v>
      </c>
      <c r="G1674" s="76">
        <v>73</v>
      </c>
      <c r="H1674" s="76">
        <v>2</v>
      </c>
      <c r="I1674" s="76">
        <v>2</v>
      </c>
      <c r="J1674" s="76">
        <v>1</v>
      </c>
      <c r="K1674" s="76">
        <v>2</v>
      </c>
      <c r="L1674" s="76">
        <v>1</v>
      </c>
      <c r="M1674" s="76">
        <v>1</v>
      </c>
      <c r="N1674" s="76">
        <v>1</v>
      </c>
      <c r="O1674" s="76">
        <v>2</v>
      </c>
      <c r="P1674" s="76">
        <v>2</v>
      </c>
      <c r="Q1674" s="76">
        <v>2</v>
      </c>
      <c r="R1674" s="76">
        <v>1</v>
      </c>
      <c r="S1674" s="76">
        <v>17</v>
      </c>
    </row>
    <row r="1675" spans="1:19" x14ac:dyDescent="0.25">
      <c r="A1675" s="76" t="s">
        <v>11</v>
      </c>
      <c r="B1675" s="76" t="s">
        <v>59</v>
      </c>
      <c r="C1675" s="76">
        <v>11526</v>
      </c>
      <c r="D1675" s="76" t="s">
        <v>116</v>
      </c>
      <c r="E1675" s="76" t="s">
        <v>15</v>
      </c>
      <c r="F1675" s="76">
        <v>81</v>
      </c>
      <c r="G1675" s="76">
        <v>73</v>
      </c>
      <c r="H1675" s="76">
        <v>2</v>
      </c>
      <c r="I1675" s="76">
        <v>2</v>
      </c>
      <c r="J1675" s="76">
        <v>1</v>
      </c>
      <c r="K1675" s="76">
        <v>2</v>
      </c>
      <c r="L1675" s="76">
        <v>2</v>
      </c>
      <c r="M1675" s="76">
        <v>1</v>
      </c>
      <c r="N1675" s="76">
        <v>1</v>
      </c>
      <c r="O1675" s="76">
        <v>2</v>
      </c>
      <c r="P1675" s="76">
        <v>1</v>
      </c>
      <c r="Q1675" s="76">
        <v>2</v>
      </c>
      <c r="R1675" s="76">
        <v>1</v>
      </c>
      <c r="S1675" s="76">
        <v>17</v>
      </c>
    </row>
    <row r="1676" spans="1:19" x14ac:dyDescent="0.25">
      <c r="A1676" s="76" t="s">
        <v>11</v>
      </c>
      <c r="B1676" s="76" t="s">
        <v>59</v>
      </c>
      <c r="C1676" s="76">
        <v>11526</v>
      </c>
      <c r="D1676" s="76" t="s">
        <v>116</v>
      </c>
      <c r="E1676" s="76" t="s">
        <v>15</v>
      </c>
      <c r="F1676" s="76">
        <v>81</v>
      </c>
      <c r="G1676" s="76">
        <v>73</v>
      </c>
      <c r="H1676" s="76">
        <v>1</v>
      </c>
      <c r="I1676" s="76">
        <v>2</v>
      </c>
      <c r="J1676" s="76">
        <v>1</v>
      </c>
      <c r="K1676" s="76">
        <v>2</v>
      </c>
      <c r="L1676" s="76">
        <v>2</v>
      </c>
      <c r="M1676" s="76">
        <v>1</v>
      </c>
      <c r="N1676" s="76">
        <v>1</v>
      </c>
      <c r="O1676" s="76">
        <v>2</v>
      </c>
      <c r="P1676" s="76">
        <v>2</v>
      </c>
      <c r="Q1676" s="76">
        <v>2</v>
      </c>
      <c r="R1676" s="76">
        <v>2</v>
      </c>
      <c r="S1676" s="76">
        <v>18</v>
      </c>
    </row>
    <row r="1677" spans="1:19" x14ac:dyDescent="0.25">
      <c r="A1677" s="76" t="s">
        <v>11</v>
      </c>
      <c r="B1677" s="76" t="s">
        <v>59</v>
      </c>
      <c r="C1677" s="76">
        <v>11526</v>
      </c>
      <c r="D1677" s="76" t="s">
        <v>116</v>
      </c>
      <c r="E1677" s="76" t="s">
        <v>15</v>
      </c>
      <c r="F1677" s="76">
        <v>81</v>
      </c>
      <c r="G1677" s="76">
        <v>73</v>
      </c>
      <c r="H1677" s="76">
        <v>2</v>
      </c>
      <c r="I1677" s="76">
        <v>1</v>
      </c>
      <c r="J1677" s="76">
        <v>1</v>
      </c>
      <c r="K1677" s="76">
        <v>2</v>
      </c>
      <c r="L1677" s="76">
        <v>2</v>
      </c>
      <c r="M1677" s="76">
        <v>1</v>
      </c>
      <c r="N1677" s="76">
        <v>1</v>
      </c>
      <c r="O1677" s="76">
        <v>2</v>
      </c>
      <c r="P1677" s="76">
        <v>1</v>
      </c>
      <c r="Q1677" s="76">
        <v>2</v>
      </c>
      <c r="R1677" s="76">
        <v>2</v>
      </c>
      <c r="S1677" s="76">
        <v>17</v>
      </c>
    </row>
    <row r="1678" spans="1:19" x14ac:dyDescent="0.25">
      <c r="A1678" s="76" t="s">
        <v>11</v>
      </c>
      <c r="B1678" s="76" t="s">
        <v>59</v>
      </c>
      <c r="C1678" s="76">
        <v>11526</v>
      </c>
      <c r="D1678" s="76" t="s">
        <v>116</v>
      </c>
      <c r="E1678" s="76" t="s">
        <v>15</v>
      </c>
      <c r="F1678" s="76">
        <v>81</v>
      </c>
      <c r="G1678" s="76">
        <v>73</v>
      </c>
      <c r="H1678" s="76">
        <v>2</v>
      </c>
      <c r="I1678" s="76">
        <v>2</v>
      </c>
      <c r="J1678" s="76">
        <v>1</v>
      </c>
      <c r="K1678" s="76">
        <v>2</v>
      </c>
      <c r="L1678" s="76">
        <v>2</v>
      </c>
      <c r="M1678" s="76">
        <v>1</v>
      </c>
      <c r="N1678" s="76">
        <v>1</v>
      </c>
      <c r="O1678" s="76">
        <v>1</v>
      </c>
      <c r="P1678" s="76">
        <v>2</v>
      </c>
      <c r="Q1678" s="76">
        <v>2</v>
      </c>
      <c r="R1678" s="76">
        <v>2</v>
      </c>
      <c r="S1678" s="76">
        <v>18</v>
      </c>
    </row>
    <row r="1679" spans="1:19" x14ac:dyDescent="0.25">
      <c r="A1679" s="76" t="s">
        <v>11</v>
      </c>
      <c r="B1679" s="76" t="s">
        <v>59</v>
      </c>
      <c r="C1679" s="76">
        <v>11526</v>
      </c>
      <c r="D1679" s="76" t="s">
        <v>116</v>
      </c>
      <c r="E1679" s="76" t="s">
        <v>15</v>
      </c>
      <c r="F1679" s="76">
        <v>81</v>
      </c>
      <c r="G1679" s="76">
        <v>73</v>
      </c>
      <c r="H1679" s="76">
        <v>2</v>
      </c>
      <c r="I1679" s="76">
        <v>2</v>
      </c>
      <c r="J1679" s="76">
        <v>1</v>
      </c>
      <c r="K1679" s="76">
        <v>2</v>
      </c>
      <c r="L1679" s="76">
        <v>1</v>
      </c>
      <c r="M1679" s="76">
        <v>1</v>
      </c>
      <c r="N1679" s="76">
        <v>1</v>
      </c>
      <c r="O1679" s="76">
        <v>2</v>
      </c>
      <c r="P1679" s="76">
        <v>2</v>
      </c>
      <c r="Q1679" s="76">
        <v>1</v>
      </c>
      <c r="R1679" s="76">
        <v>1</v>
      </c>
      <c r="S1679" s="76">
        <v>16</v>
      </c>
    </row>
    <row r="1680" spans="1:19" x14ac:dyDescent="0.25">
      <c r="A1680" s="76" t="s">
        <v>11</v>
      </c>
      <c r="B1680" s="76" t="s">
        <v>59</v>
      </c>
      <c r="C1680" s="76">
        <v>11526</v>
      </c>
      <c r="D1680" s="76" t="s">
        <v>116</v>
      </c>
      <c r="E1680" s="76" t="s">
        <v>15</v>
      </c>
      <c r="F1680" s="76">
        <v>81</v>
      </c>
      <c r="G1680" s="76">
        <v>73</v>
      </c>
      <c r="H1680" s="76">
        <v>2</v>
      </c>
      <c r="I1680" s="76">
        <v>2</v>
      </c>
      <c r="J1680" s="76">
        <v>1</v>
      </c>
      <c r="K1680" s="76">
        <v>2</v>
      </c>
      <c r="L1680" s="76">
        <v>2</v>
      </c>
      <c r="M1680" s="76">
        <v>0</v>
      </c>
      <c r="N1680" s="76">
        <v>0</v>
      </c>
      <c r="O1680" s="76">
        <v>2</v>
      </c>
      <c r="P1680" s="76">
        <v>1</v>
      </c>
      <c r="Q1680" s="76">
        <v>2</v>
      </c>
      <c r="R1680" s="76">
        <v>2</v>
      </c>
      <c r="S1680" s="76">
        <v>16</v>
      </c>
    </row>
    <row r="1681" spans="1:19" x14ac:dyDescent="0.25">
      <c r="A1681" s="76" t="s">
        <v>11</v>
      </c>
      <c r="B1681" s="76" t="s">
        <v>59</v>
      </c>
      <c r="C1681" s="76">
        <v>11526</v>
      </c>
      <c r="D1681" s="76" t="s">
        <v>116</v>
      </c>
      <c r="E1681" s="76" t="s">
        <v>15</v>
      </c>
      <c r="F1681" s="76">
        <v>81</v>
      </c>
      <c r="G1681" s="76">
        <v>73</v>
      </c>
      <c r="H1681" s="76">
        <v>2</v>
      </c>
      <c r="I1681" s="76">
        <v>2</v>
      </c>
      <c r="J1681" s="76">
        <v>1</v>
      </c>
      <c r="K1681" s="76">
        <v>2</v>
      </c>
      <c r="L1681" s="76">
        <v>1</v>
      </c>
      <c r="M1681" s="76">
        <v>0</v>
      </c>
      <c r="N1681" s="76">
        <v>0</v>
      </c>
      <c r="O1681" s="76">
        <v>2</v>
      </c>
      <c r="P1681" s="76">
        <v>0</v>
      </c>
      <c r="Q1681" s="76">
        <v>2</v>
      </c>
      <c r="R1681" s="76">
        <v>1</v>
      </c>
      <c r="S1681" s="76">
        <v>13</v>
      </c>
    </row>
    <row r="1682" spans="1:19" x14ac:dyDescent="0.25">
      <c r="A1682" s="76" t="s">
        <v>11</v>
      </c>
      <c r="B1682" s="76" t="s">
        <v>59</v>
      </c>
      <c r="C1682" s="76">
        <v>11526</v>
      </c>
      <c r="D1682" s="76" t="s">
        <v>116</v>
      </c>
      <c r="E1682" s="76" t="s">
        <v>15</v>
      </c>
      <c r="F1682" s="76">
        <v>81</v>
      </c>
      <c r="G1682" s="76">
        <v>73</v>
      </c>
      <c r="H1682" s="76">
        <v>2</v>
      </c>
      <c r="I1682" s="76">
        <v>1</v>
      </c>
      <c r="J1682" s="76">
        <v>1</v>
      </c>
      <c r="K1682" s="76">
        <v>2</v>
      </c>
      <c r="L1682" s="76">
        <v>2</v>
      </c>
      <c r="M1682" s="76">
        <v>1</v>
      </c>
      <c r="N1682" s="76">
        <v>1</v>
      </c>
      <c r="O1682" s="76">
        <v>2</v>
      </c>
      <c r="P1682" s="76">
        <v>1</v>
      </c>
      <c r="Q1682" s="76">
        <v>2</v>
      </c>
      <c r="R1682" s="76">
        <v>2</v>
      </c>
      <c r="S1682" s="76">
        <v>17</v>
      </c>
    </row>
    <row r="1683" spans="1:19" x14ac:dyDescent="0.25">
      <c r="A1683" s="76" t="s">
        <v>11</v>
      </c>
      <c r="B1683" s="76" t="s">
        <v>59</v>
      </c>
      <c r="C1683" s="76">
        <v>11526</v>
      </c>
      <c r="D1683" s="76" t="s">
        <v>116</v>
      </c>
      <c r="E1683" s="76" t="s">
        <v>15</v>
      </c>
      <c r="F1683" s="76">
        <v>81</v>
      </c>
      <c r="G1683" s="76">
        <v>73</v>
      </c>
      <c r="H1683" s="76">
        <v>1</v>
      </c>
      <c r="I1683" s="76">
        <v>2</v>
      </c>
      <c r="J1683" s="76">
        <v>1</v>
      </c>
      <c r="K1683" s="76">
        <v>2</v>
      </c>
      <c r="L1683" s="76">
        <v>1</v>
      </c>
      <c r="M1683" s="76">
        <v>1</v>
      </c>
      <c r="N1683" s="76">
        <v>0</v>
      </c>
      <c r="O1683" s="76">
        <v>2</v>
      </c>
      <c r="P1683" s="76">
        <v>1</v>
      </c>
      <c r="Q1683" s="76">
        <v>2</v>
      </c>
      <c r="R1683" s="76">
        <v>1</v>
      </c>
      <c r="S1683" s="76">
        <v>14</v>
      </c>
    </row>
    <row r="1684" spans="1:19" x14ac:dyDescent="0.25">
      <c r="A1684" s="76" t="s">
        <v>11</v>
      </c>
      <c r="B1684" s="76" t="s">
        <v>59</v>
      </c>
      <c r="C1684" s="76">
        <v>11526</v>
      </c>
      <c r="D1684" s="76" t="s">
        <v>116</v>
      </c>
      <c r="E1684" s="76" t="s">
        <v>15</v>
      </c>
      <c r="F1684" s="76">
        <v>81</v>
      </c>
      <c r="G1684" s="76">
        <v>73</v>
      </c>
      <c r="H1684" s="76">
        <v>2</v>
      </c>
      <c r="I1684" s="76">
        <v>2</v>
      </c>
      <c r="J1684" s="76">
        <v>1</v>
      </c>
      <c r="K1684" s="76">
        <v>2</v>
      </c>
      <c r="L1684" s="76">
        <v>2</v>
      </c>
      <c r="M1684" s="76">
        <v>1</v>
      </c>
      <c r="N1684" s="76">
        <v>1</v>
      </c>
      <c r="O1684" s="76">
        <v>2</v>
      </c>
      <c r="P1684" s="76">
        <v>0</v>
      </c>
      <c r="Q1684" s="76">
        <v>2</v>
      </c>
      <c r="R1684" s="76">
        <v>2</v>
      </c>
      <c r="S1684" s="76">
        <v>17</v>
      </c>
    </row>
    <row r="1685" spans="1:19" x14ac:dyDescent="0.25">
      <c r="A1685" s="76" t="s">
        <v>11</v>
      </c>
      <c r="B1685" s="76" t="s">
        <v>59</v>
      </c>
      <c r="C1685" s="76">
        <v>11526</v>
      </c>
      <c r="D1685" s="76" t="s">
        <v>116</v>
      </c>
      <c r="E1685" s="76" t="s">
        <v>15</v>
      </c>
      <c r="F1685" s="76">
        <v>81</v>
      </c>
      <c r="G1685" s="76">
        <v>73</v>
      </c>
      <c r="H1685" s="76">
        <v>2</v>
      </c>
      <c r="I1685" s="76">
        <v>2</v>
      </c>
      <c r="J1685" s="76">
        <v>1</v>
      </c>
      <c r="K1685" s="76">
        <v>2</v>
      </c>
      <c r="L1685" s="76">
        <v>1</v>
      </c>
      <c r="M1685" s="76">
        <v>1</v>
      </c>
      <c r="N1685" s="76">
        <v>1</v>
      </c>
      <c r="O1685" s="76">
        <v>2</v>
      </c>
      <c r="P1685" s="76">
        <v>0</v>
      </c>
      <c r="Q1685" s="76">
        <v>2</v>
      </c>
      <c r="R1685" s="76">
        <v>2</v>
      </c>
      <c r="S1685" s="76">
        <v>16</v>
      </c>
    </row>
    <row r="1686" spans="1:19" x14ac:dyDescent="0.25">
      <c r="A1686" s="76" t="s">
        <v>11</v>
      </c>
      <c r="B1686" s="76" t="s">
        <v>59</v>
      </c>
      <c r="C1686" s="76">
        <v>11526</v>
      </c>
      <c r="D1686" s="76" t="s">
        <v>116</v>
      </c>
      <c r="E1686" s="76" t="s">
        <v>15</v>
      </c>
      <c r="F1686" s="76">
        <v>81</v>
      </c>
      <c r="G1686" s="76">
        <v>73</v>
      </c>
      <c r="H1686" s="76">
        <v>2</v>
      </c>
      <c r="I1686" s="76">
        <v>2</v>
      </c>
      <c r="J1686" s="76">
        <v>1</v>
      </c>
      <c r="K1686" s="76">
        <v>2</v>
      </c>
      <c r="L1686" s="76">
        <v>2</v>
      </c>
      <c r="M1686" s="76">
        <v>0</v>
      </c>
      <c r="N1686" s="76">
        <v>1</v>
      </c>
      <c r="O1686" s="76">
        <v>2</v>
      </c>
      <c r="P1686" s="76">
        <v>1</v>
      </c>
      <c r="Q1686" s="76">
        <v>2</v>
      </c>
      <c r="R1686" s="76">
        <v>2</v>
      </c>
      <c r="S1686" s="76">
        <v>17</v>
      </c>
    </row>
    <row r="1687" spans="1:19" x14ac:dyDescent="0.25">
      <c r="A1687" s="76" t="s">
        <v>11</v>
      </c>
      <c r="B1687" s="76" t="s">
        <v>59</v>
      </c>
      <c r="C1687" s="76">
        <v>11526</v>
      </c>
      <c r="D1687" s="76" t="s">
        <v>116</v>
      </c>
      <c r="E1687" s="76" t="s">
        <v>15</v>
      </c>
      <c r="F1687" s="76">
        <v>81</v>
      </c>
      <c r="G1687" s="76">
        <v>73</v>
      </c>
      <c r="H1687" s="76">
        <v>2</v>
      </c>
      <c r="I1687" s="76">
        <v>2</v>
      </c>
      <c r="J1687" s="76">
        <v>1</v>
      </c>
      <c r="K1687" s="76">
        <v>2</v>
      </c>
      <c r="L1687" s="76">
        <v>1</v>
      </c>
      <c r="M1687" s="76">
        <v>0</v>
      </c>
      <c r="N1687" s="76">
        <v>1</v>
      </c>
      <c r="O1687" s="76">
        <v>2</v>
      </c>
      <c r="P1687" s="76">
        <v>0</v>
      </c>
      <c r="Q1687" s="76">
        <v>2</v>
      </c>
      <c r="R1687" s="76">
        <v>2</v>
      </c>
      <c r="S1687" s="76">
        <v>15</v>
      </c>
    </row>
    <row r="1688" spans="1:19" x14ac:dyDescent="0.25">
      <c r="A1688" s="76" t="s">
        <v>11</v>
      </c>
      <c r="B1688" s="76" t="s">
        <v>59</v>
      </c>
      <c r="C1688" s="76">
        <v>11526</v>
      </c>
      <c r="D1688" s="76" t="s">
        <v>116</v>
      </c>
      <c r="E1688" s="76" t="s">
        <v>15</v>
      </c>
      <c r="F1688" s="76">
        <v>81</v>
      </c>
      <c r="G1688" s="76">
        <v>73</v>
      </c>
      <c r="H1688" s="76">
        <v>2</v>
      </c>
      <c r="I1688" s="76">
        <v>2</v>
      </c>
      <c r="J1688" s="76">
        <v>1</v>
      </c>
      <c r="K1688" s="76">
        <v>2</v>
      </c>
      <c r="L1688" s="76">
        <v>1</v>
      </c>
      <c r="M1688" s="76">
        <v>1</v>
      </c>
      <c r="N1688" s="76">
        <v>1</v>
      </c>
      <c r="O1688" s="76">
        <v>2</v>
      </c>
      <c r="P1688" s="76">
        <v>0</v>
      </c>
      <c r="Q1688" s="76">
        <v>2</v>
      </c>
      <c r="R1688" s="76">
        <v>1</v>
      </c>
      <c r="S1688" s="76">
        <v>15</v>
      </c>
    </row>
    <row r="1689" spans="1:19" x14ac:dyDescent="0.25">
      <c r="A1689" s="76" t="s">
        <v>11</v>
      </c>
      <c r="B1689" s="76" t="s">
        <v>59</v>
      </c>
      <c r="C1689" s="76">
        <v>11526</v>
      </c>
      <c r="D1689" s="76" t="s">
        <v>116</v>
      </c>
      <c r="E1689" s="76" t="s">
        <v>15</v>
      </c>
      <c r="F1689" s="76">
        <v>81</v>
      </c>
      <c r="G1689" s="76">
        <v>73</v>
      </c>
      <c r="H1689" s="76">
        <v>2</v>
      </c>
      <c r="I1689" s="76">
        <v>2</v>
      </c>
      <c r="J1689" s="76">
        <v>1</v>
      </c>
      <c r="K1689" s="76">
        <v>2</v>
      </c>
      <c r="L1689" s="76">
        <v>1</v>
      </c>
      <c r="M1689" s="76">
        <v>1</v>
      </c>
      <c r="N1689" s="76">
        <v>1</v>
      </c>
      <c r="O1689" s="76">
        <v>2</v>
      </c>
      <c r="P1689" s="76">
        <v>0</v>
      </c>
      <c r="Q1689" s="76">
        <v>2</v>
      </c>
      <c r="R1689" s="76">
        <v>1</v>
      </c>
      <c r="S1689" s="76">
        <v>15</v>
      </c>
    </row>
    <row r="1690" spans="1:19" x14ac:dyDescent="0.25">
      <c r="A1690" s="76" t="s">
        <v>11</v>
      </c>
      <c r="B1690" s="76" t="s">
        <v>59</v>
      </c>
      <c r="C1690" s="76">
        <v>11526</v>
      </c>
      <c r="D1690" s="76" t="s">
        <v>116</v>
      </c>
      <c r="E1690" s="76" t="s">
        <v>15</v>
      </c>
      <c r="F1690" s="76">
        <v>81</v>
      </c>
      <c r="G1690" s="76">
        <v>73</v>
      </c>
      <c r="H1690" s="76">
        <v>2</v>
      </c>
      <c r="I1690" s="76">
        <v>2</v>
      </c>
      <c r="J1690" s="76">
        <v>1</v>
      </c>
      <c r="K1690" s="76">
        <v>2</v>
      </c>
      <c r="L1690" s="76">
        <v>2</v>
      </c>
      <c r="M1690" s="76">
        <v>1</v>
      </c>
      <c r="N1690" s="76">
        <v>1</v>
      </c>
      <c r="O1690" s="76">
        <v>2</v>
      </c>
      <c r="P1690" s="76">
        <v>1</v>
      </c>
      <c r="Q1690" s="76">
        <v>2</v>
      </c>
      <c r="R1690" s="76">
        <v>1</v>
      </c>
      <c r="S1690" s="76">
        <v>17</v>
      </c>
    </row>
    <row r="1691" spans="1:19" x14ac:dyDescent="0.25">
      <c r="A1691" s="76" t="s">
        <v>11</v>
      </c>
      <c r="B1691" s="76" t="s">
        <v>59</v>
      </c>
      <c r="C1691" s="76">
        <v>11526</v>
      </c>
      <c r="D1691" s="76" t="s">
        <v>116</v>
      </c>
      <c r="E1691" s="76" t="s">
        <v>15</v>
      </c>
      <c r="F1691" s="76">
        <v>81</v>
      </c>
      <c r="G1691" s="76">
        <v>73</v>
      </c>
      <c r="H1691" s="76">
        <v>2</v>
      </c>
      <c r="I1691" s="76">
        <v>2</v>
      </c>
      <c r="J1691" s="76">
        <v>1</v>
      </c>
      <c r="K1691" s="76">
        <v>2</v>
      </c>
      <c r="L1691" s="76">
        <v>2</v>
      </c>
      <c r="M1691" s="76">
        <v>1</v>
      </c>
      <c r="N1691" s="76">
        <v>1</v>
      </c>
      <c r="O1691" s="76">
        <v>2</v>
      </c>
      <c r="P1691" s="76">
        <v>1</v>
      </c>
      <c r="Q1691" s="76">
        <v>2</v>
      </c>
      <c r="R1691" s="76">
        <v>1</v>
      </c>
      <c r="S1691" s="76">
        <v>17</v>
      </c>
    </row>
    <row r="1692" spans="1:19" x14ac:dyDescent="0.25">
      <c r="A1692" s="76" t="s">
        <v>11</v>
      </c>
      <c r="B1692" s="76" t="s">
        <v>59</v>
      </c>
      <c r="C1692" s="76">
        <v>11526</v>
      </c>
      <c r="D1692" s="76" t="s">
        <v>116</v>
      </c>
      <c r="E1692" s="76" t="s">
        <v>15</v>
      </c>
      <c r="F1692" s="76">
        <v>81</v>
      </c>
      <c r="G1692" s="76">
        <v>73</v>
      </c>
      <c r="H1692" s="76">
        <v>2</v>
      </c>
      <c r="I1692" s="76">
        <v>2</v>
      </c>
      <c r="J1692" s="76">
        <v>1</v>
      </c>
      <c r="K1692" s="76">
        <v>2</v>
      </c>
      <c r="L1692" s="76">
        <v>2</v>
      </c>
      <c r="M1692" s="76">
        <v>0</v>
      </c>
      <c r="N1692" s="76">
        <v>0</v>
      </c>
      <c r="O1692" s="76">
        <v>2</v>
      </c>
      <c r="P1692" s="76">
        <v>0</v>
      </c>
      <c r="Q1692" s="76">
        <v>2</v>
      </c>
      <c r="R1692" s="76">
        <v>1</v>
      </c>
      <c r="S1692" s="76">
        <v>14</v>
      </c>
    </row>
    <row r="1693" spans="1:19" x14ac:dyDescent="0.25">
      <c r="A1693" s="76" t="s">
        <v>11</v>
      </c>
      <c r="B1693" s="76" t="s">
        <v>59</v>
      </c>
      <c r="C1693" s="76">
        <v>11526</v>
      </c>
      <c r="D1693" s="76" t="s">
        <v>116</v>
      </c>
      <c r="E1693" s="76" t="s">
        <v>15</v>
      </c>
      <c r="F1693" s="76">
        <v>81</v>
      </c>
      <c r="G1693" s="76">
        <v>73</v>
      </c>
      <c r="H1693" s="76">
        <v>2</v>
      </c>
      <c r="I1693" s="76">
        <v>2</v>
      </c>
      <c r="J1693" s="76">
        <v>1</v>
      </c>
      <c r="K1693" s="76">
        <v>2</v>
      </c>
      <c r="L1693" s="76">
        <v>2</v>
      </c>
      <c r="M1693" s="76">
        <v>0</v>
      </c>
      <c r="N1693" s="76">
        <v>1</v>
      </c>
      <c r="O1693" s="76">
        <v>2</v>
      </c>
      <c r="P1693" s="76">
        <v>1</v>
      </c>
      <c r="Q1693" s="76">
        <v>2</v>
      </c>
      <c r="R1693" s="76">
        <v>1</v>
      </c>
      <c r="S1693" s="76">
        <v>16</v>
      </c>
    </row>
    <row r="1694" spans="1:19" x14ac:dyDescent="0.25">
      <c r="A1694" s="76" t="s">
        <v>11</v>
      </c>
      <c r="B1694" s="76" t="s">
        <v>59</v>
      </c>
      <c r="C1694" s="76">
        <v>11526</v>
      </c>
      <c r="D1694" s="76" t="s">
        <v>116</v>
      </c>
      <c r="E1694" s="76" t="s">
        <v>15</v>
      </c>
      <c r="F1694" s="76">
        <v>81</v>
      </c>
      <c r="G1694" s="76">
        <v>73</v>
      </c>
      <c r="H1694" s="76">
        <v>2</v>
      </c>
      <c r="I1694" s="76">
        <v>2</v>
      </c>
      <c r="J1694" s="76">
        <v>1</v>
      </c>
      <c r="K1694" s="76">
        <v>2</v>
      </c>
      <c r="L1694" s="76">
        <v>1</v>
      </c>
      <c r="M1694" s="76">
        <v>0</v>
      </c>
      <c r="N1694" s="76">
        <v>1</v>
      </c>
      <c r="O1694" s="76">
        <v>2</v>
      </c>
      <c r="P1694" s="76">
        <v>2</v>
      </c>
      <c r="Q1694" s="76">
        <v>2</v>
      </c>
      <c r="R1694" s="76">
        <v>1</v>
      </c>
      <c r="S1694" s="76">
        <v>16</v>
      </c>
    </row>
    <row r="1695" spans="1:19" x14ac:dyDescent="0.25">
      <c r="A1695" s="76" t="s">
        <v>11</v>
      </c>
      <c r="B1695" s="76" t="s">
        <v>59</v>
      </c>
      <c r="C1695" s="76">
        <v>11526</v>
      </c>
      <c r="D1695" s="76" t="s">
        <v>116</v>
      </c>
      <c r="E1695" s="76" t="s">
        <v>15</v>
      </c>
      <c r="F1695" s="76">
        <v>81</v>
      </c>
      <c r="G1695" s="76">
        <v>73</v>
      </c>
      <c r="H1695" s="76">
        <v>2</v>
      </c>
      <c r="I1695" s="76">
        <v>2</v>
      </c>
      <c r="J1695" s="76">
        <v>1</v>
      </c>
      <c r="K1695" s="76">
        <v>2</v>
      </c>
      <c r="L1695" s="76">
        <v>2</v>
      </c>
      <c r="M1695" s="76">
        <v>1</v>
      </c>
      <c r="N1695" s="76">
        <v>1</v>
      </c>
      <c r="O1695" s="76">
        <v>2</v>
      </c>
      <c r="P1695" s="76">
        <v>1</v>
      </c>
      <c r="Q1695" s="76">
        <v>2</v>
      </c>
      <c r="R1695" s="76">
        <v>1</v>
      </c>
      <c r="S1695" s="76">
        <v>17</v>
      </c>
    </row>
    <row r="1696" spans="1:19" x14ac:dyDescent="0.25">
      <c r="A1696" s="76" t="s">
        <v>11</v>
      </c>
      <c r="B1696" s="76" t="s">
        <v>59</v>
      </c>
      <c r="C1696" s="76">
        <v>11526</v>
      </c>
      <c r="D1696" s="76" t="s">
        <v>116</v>
      </c>
      <c r="E1696" s="76" t="s">
        <v>15</v>
      </c>
      <c r="F1696" s="76">
        <v>81</v>
      </c>
      <c r="G1696" s="76">
        <v>73</v>
      </c>
      <c r="H1696" s="76">
        <v>1</v>
      </c>
      <c r="I1696" s="76">
        <v>2</v>
      </c>
      <c r="J1696" s="76">
        <v>1</v>
      </c>
      <c r="K1696" s="76">
        <v>2</v>
      </c>
      <c r="L1696" s="76">
        <v>2</v>
      </c>
      <c r="M1696" s="76">
        <v>1</v>
      </c>
      <c r="N1696" s="76">
        <v>1</v>
      </c>
      <c r="O1696" s="76">
        <v>2</v>
      </c>
      <c r="P1696" s="76">
        <v>1</v>
      </c>
      <c r="Q1696" s="76">
        <v>2</v>
      </c>
      <c r="R1696" s="76">
        <v>1</v>
      </c>
      <c r="S1696" s="76">
        <v>16</v>
      </c>
    </row>
    <row r="1697" spans="1:19" x14ac:dyDescent="0.25">
      <c r="A1697" s="76" t="s">
        <v>11</v>
      </c>
      <c r="B1697" s="76" t="s">
        <v>59</v>
      </c>
      <c r="C1697" s="76">
        <v>11526</v>
      </c>
      <c r="D1697" s="76" t="s">
        <v>116</v>
      </c>
      <c r="E1697" s="76" t="s">
        <v>15</v>
      </c>
      <c r="F1697" s="76">
        <v>81</v>
      </c>
      <c r="G1697" s="76">
        <v>73</v>
      </c>
      <c r="H1697" s="76">
        <v>2</v>
      </c>
      <c r="I1697" s="76">
        <v>2</v>
      </c>
      <c r="J1697" s="76">
        <v>1</v>
      </c>
      <c r="K1697" s="76">
        <v>2</v>
      </c>
      <c r="L1697" s="76">
        <v>2</v>
      </c>
      <c r="M1697" s="76">
        <v>1</v>
      </c>
      <c r="N1697" s="76">
        <v>1</v>
      </c>
      <c r="O1697" s="76">
        <v>2</v>
      </c>
      <c r="P1697" s="76">
        <v>1</v>
      </c>
      <c r="Q1697" s="76">
        <v>2</v>
      </c>
      <c r="R1697" s="76">
        <v>1</v>
      </c>
      <c r="S1697" s="76">
        <v>17</v>
      </c>
    </row>
    <row r="1698" spans="1:19" x14ac:dyDescent="0.25">
      <c r="A1698" s="76" t="s">
        <v>11</v>
      </c>
      <c r="B1698" s="76" t="s">
        <v>59</v>
      </c>
      <c r="C1698" s="76">
        <v>11526</v>
      </c>
      <c r="D1698" s="76" t="s">
        <v>116</v>
      </c>
      <c r="E1698" s="76" t="s">
        <v>15</v>
      </c>
      <c r="F1698" s="76">
        <v>81</v>
      </c>
      <c r="G1698" s="76">
        <v>73</v>
      </c>
      <c r="H1698" s="76">
        <v>0</v>
      </c>
      <c r="I1698" s="76">
        <v>0</v>
      </c>
      <c r="J1698" s="76">
        <v>1</v>
      </c>
      <c r="K1698" s="76">
        <v>2</v>
      </c>
      <c r="L1698" s="76">
        <v>1</v>
      </c>
      <c r="M1698" s="76">
        <v>1</v>
      </c>
      <c r="N1698" s="76">
        <v>0</v>
      </c>
      <c r="O1698" s="76">
        <v>2</v>
      </c>
      <c r="P1698" s="76">
        <v>1</v>
      </c>
      <c r="Q1698" s="76">
        <v>2</v>
      </c>
      <c r="R1698" s="76">
        <v>1</v>
      </c>
      <c r="S1698" s="76">
        <v>11</v>
      </c>
    </row>
    <row r="1699" spans="1:19" x14ac:dyDescent="0.25">
      <c r="A1699" s="76" t="s">
        <v>11</v>
      </c>
      <c r="B1699" s="76" t="s">
        <v>59</v>
      </c>
      <c r="C1699" s="76">
        <v>11526</v>
      </c>
      <c r="D1699" s="76" t="s">
        <v>116</v>
      </c>
      <c r="E1699" s="76" t="s">
        <v>15</v>
      </c>
      <c r="F1699" s="76">
        <v>81</v>
      </c>
      <c r="G1699" s="76">
        <v>73</v>
      </c>
      <c r="H1699" s="76">
        <v>1</v>
      </c>
      <c r="I1699" s="76">
        <v>2</v>
      </c>
      <c r="J1699" s="76">
        <v>1</v>
      </c>
      <c r="K1699" s="76">
        <v>2</v>
      </c>
      <c r="L1699" s="76">
        <v>1</v>
      </c>
      <c r="M1699" s="76">
        <v>1</v>
      </c>
      <c r="N1699" s="76">
        <v>0</v>
      </c>
      <c r="O1699" s="76">
        <v>2</v>
      </c>
      <c r="P1699" s="76">
        <v>1</v>
      </c>
      <c r="Q1699" s="76">
        <v>2</v>
      </c>
      <c r="R1699" s="76">
        <v>0</v>
      </c>
      <c r="S1699" s="76">
        <v>13</v>
      </c>
    </row>
    <row r="1700" spans="1:19" x14ac:dyDescent="0.25">
      <c r="A1700" s="76" t="s">
        <v>11</v>
      </c>
      <c r="B1700" s="76" t="s">
        <v>59</v>
      </c>
      <c r="C1700" s="76">
        <v>11526</v>
      </c>
      <c r="D1700" s="76" t="s">
        <v>116</v>
      </c>
      <c r="E1700" s="76" t="s">
        <v>15</v>
      </c>
      <c r="F1700" s="76">
        <v>81</v>
      </c>
      <c r="G1700" s="76">
        <v>73</v>
      </c>
      <c r="H1700" s="76">
        <v>2</v>
      </c>
      <c r="I1700" s="76">
        <v>1</v>
      </c>
      <c r="J1700" s="76">
        <v>1</v>
      </c>
      <c r="K1700" s="76">
        <v>2</v>
      </c>
      <c r="L1700" s="76">
        <v>2</v>
      </c>
      <c r="M1700" s="76">
        <v>1</v>
      </c>
      <c r="N1700" s="76">
        <v>1</v>
      </c>
      <c r="O1700" s="76">
        <v>2</v>
      </c>
      <c r="P1700" s="76">
        <v>0</v>
      </c>
      <c r="Q1700" s="76">
        <v>2</v>
      </c>
      <c r="R1700" s="76">
        <v>1</v>
      </c>
      <c r="S1700" s="76">
        <v>15</v>
      </c>
    </row>
    <row r="1701" spans="1:19" x14ac:dyDescent="0.25">
      <c r="A1701" s="76" t="s">
        <v>11</v>
      </c>
      <c r="B1701" s="76" t="s">
        <v>59</v>
      </c>
      <c r="C1701" s="76">
        <v>11526</v>
      </c>
      <c r="D1701" s="76" t="s">
        <v>116</v>
      </c>
      <c r="E1701" s="76" t="s">
        <v>15</v>
      </c>
      <c r="F1701" s="76">
        <v>81</v>
      </c>
      <c r="G1701" s="76">
        <v>73</v>
      </c>
      <c r="H1701" s="76">
        <v>2</v>
      </c>
      <c r="I1701" s="76">
        <v>2</v>
      </c>
      <c r="J1701" s="76">
        <v>1</v>
      </c>
      <c r="K1701" s="76">
        <v>2</v>
      </c>
      <c r="L1701" s="76">
        <v>2</v>
      </c>
      <c r="M1701" s="76">
        <v>1</v>
      </c>
      <c r="N1701" s="76">
        <v>1</v>
      </c>
      <c r="O1701" s="76">
        <v>2</v>
      </c>
      <c r="P1701" s="76">
        <v>1</v>
      </c>
      <c r="Q1701" s="76">
        <v>1</v>
      </c>
      <c r="R1701" s="76">
        <v>1</v>
      </c>
      <c r="S1701" s="76">
        <v>16</v>
      </c>
    </row>
    <row r="1702" spans="1:19" x14ac:dyDescent="0.25">
      <c r="A1702" s="76" t="s">
        <v>11</v>
      </c>
      <c r="B1702" s="76" t="s">
        <v>59</v>
      </c>
      <c r="C1702" s="76">
        <v>11526</v>
      </c>
      <c r="D1702" s="76" t="s">
        <v>116</v>
      </c>
      <c r="E1702" s="76" t="s">
        <v>15</v>
      </c>
      <c r="F1702" s="76">
        <v>81</v>
      </c>
      <c r="G1702" s="76">
        <v>73</v>
      </c>
      <c r="H1702" s="76">
        <v>2</v>
      </c>
      <c r="I1702" s="76">
        <v>2</v>
      </c>
      <c r="J1702" s="76">
        <v>1</v>
      </c>
      <c r="K1702" s="76">
        <v>2</v>
      </c>
      <c r="L1702" s="76">
        <v>2</v>
      </c>
      <c r="M1702" s="76">
        <v>1</v>
      </c>
      <c r="N1702" s="76">
        <v>0</v>
      </c>
      <c r="O1702" s="76">
        <v>1</v>
      </c>
      <c r="P1702" s="76">
        <v>1</v>
      </c>
      <c r="Q1702" s="76">
        <v>2</v>
      </c>
      <c r="R1702" s="76">
        <v>1</v>
      </c>
      <c r="S1702" s="76">
        <v>15</v>
      </c>
    </row>
    <row r="1703" spans="1:19" x14ac:dyDescent="0.25">
      <c r="A1703" s="76" t="s">
        <v>11</v>
      </c>
      <c r="B1703" s="76" t="s">
        <v>59</v>
      </c>
      <c r="C1703" s="76">
        <v>11526</v>
      </c>
      <c r="D1703" s="76" t="s">
        <v>116</v>
      </c>
      <c r="E1703" s="76" t="s">
        <v>15</v>
      </c>
      <c r="F1703" s="76">
        <v>81</v>
      </c>
      <c r="G1703" s="76">
        <v>73</v>
      </c>
      <c r="H1703" s="76">
        <v>2</v>
      </c>
      <c r="I1703" s="76">
        <v>2</v>
      </c>
      <c r="J1703" s="76">
        <v>1</v>
      </c>
      <c r="K1703" s="76">
        <v>2</v>
      </c>
      <c r="L1703" s="76">
        <v>1</v>
      </c>
      <c r="M1703" s="76">
        <v>1</v>
      </c>
      <c r="N1703" s="76">
        <v>0</v>
      </c>
      <c r="O1703" s="76">
        <v>2</v>
      </c>
      <c r="P1703" s="76">
        <v>1</v>
      </c>
      <c r="Q1703" s="76">
        <v>2</v>
      </c>
      <c r="R1703" s="76">
        <v>1</v>
      </c>
      <c r="S1703" s="76">
        <v>15</v>
      </c>
    </row>
    <row r="1704" spans="1:19" x14ac:dyDescent="0.25">
      <c r="A1704" s="76" t="s">
        <v>11</v>
      </c>
      <c r="B1704" s="76" t="s">
        <v>59</v>
      </c>
      <c r="C1704" s="76">
        <v>11526</v>
      </c>
      <c r="D1704" s="76" t="s">
        <v>116</v>
      </c>
      <c r="E1704" s="76" t="s">
        <v>15</v>
      </c>
      <c r="F1704" s="76">
        <v>81</v>
      </c>
      <c r="G1704" s="76">
        <v>73</v>
      </c>
      <c r="H1704" s="76">
        <v>2</v>
      </c>
      <c r="I1704" s="76">
        <v>1</v>
      </c>
      <c r="J1704" s="76">
        <v>1</v>
      </c>
      <c r="K1704" s="76">
        <v>2</v>
      </c>
      <c r="L1704" s="76">
        <v>1</v>
      </c>
      <c r="M1704" s="76">
        <v>0</v>
      </c>
      <c r="N1704" s="76">
        <v>0</v>
      </c>
      <c r="O1704" s="76">
        <v>2</v>
      </c>
      <c r="P1704" s="76">
        <v>0</v>
      </c>
      <c r="Q1704" s="76">
        <v>2</v>
      </c>
      <c r="R1704" s="76">
        <v>0</v>
      </c>
      <c r="S1704" s="76">
        <v>11</v>
      </c>
    </row>
    <row r="1705" spans="1:19" x14ac:dyDescent="0.25">
      <c r="A1705" s="76" t="s">
        <v>11</v>
      </c>
      <c r="B1705" s="76" t="s">
        <v>59</v>
      </c>
      <c r="C1705" s="76">
        <v>11526</v>
      </c>
      <c r="D1705" s="76" t="s">
        <v>116</v>
      </c>
      <c r="E1705" s="76" t="s">
        <v>15</v>
      </c>
      <c r="F1705" s="76">
        <v>81</v>
      </c>
      <c r="G1705" s="76">
        <v>73</v>
      </c>
      <c r="H1705" s="76">
        <v>2</v>
      </c>
      <c r="I1705" s="76">
        <v>2</v>
      </c>
      <c r="J1705" s="76">
        <v>1</v>
      </c>
      <c r="K1705" s="76">
        <v>2</v>
      </c>
      <c r="L1705" s="76">
        <v>2</v>
      </c>
      <c r="M1705" s="76">
        <v>1</v>
      </c>
      <c r="N1705" s="76">
        <v>0</v>
      </c>
      <c r="O1705" s="76">
        <v>2</v>
      </c>
      <c r="P1705" s="76">
        <v>1</v>
      </c>
      <c r="Q1705" s="76">
        <v>2</v>
      </c>
      <c r="R1705" s="76">
        <v>1</v>
      </c>
      <c r="S1705" s="76">
        <v>16</v>
      </c>
    </row>
    <row r="1706" spans="1:19" x14ac:dyDescent="0.25">
      <c r="A1706" s="76" t="s">
        <v>11</v>
      </c>
      <c r="B1706" s="76" t="s">
        <v>59</v>
      </c>
      <c r="C1706" s="76">
        <v>11526</v>
      </c>
      <c r="D1706" s="76" t="s">
        <v>116</v>
      </c>
      <c r="E1706" s="76" t="s">
        <v>28</v>
      </c>
      <c r="F1706" s="76">
        <v>81</v>
      </c>
      <c r="G1706" s="76">
        <v>73</v>
      </c>
      <c r="H1706" s="76">
        <v>2</v>
      </c>
      <c r="I1706" s="76">
        <v>2</v>
      </c>
      <c r="J1706" s="76">
        <v>1</v>
      </c>
      <c r="K1706" s="76">
        <v>2</v>
      </c>
      <c r="L1706" s="76">
        <v>1</v>
      </c>
      <c r="M1706" s="76">
        <v>1</v>
      </c>
      <c r="N1706" s="76">
        <v>1</v>
      </c>
      <c r="O1706" s="76">
        <v>2</v>
      </c>
      <c r="P1706" s="76">
        <v>2</v>
      </c>
      <c r="Q1706" s="76">
        <v>2</v>
      </c>
      <c r="R1706" s="76">
        <v>2</v>
      </c>
      <c r="S1706" s="76">
        <v>18</v>
      </c>
    </row>
    <row r="1707" spans="1:19" x14ac:dyDescent="0.25">
      <c r="A1707" s="76" t="s">
        <v>11</v>
      </c>
      <c r="B1707" s="76" t="s">
        <v>59</v>
      </c>
      <c r="C1707" s="76">
        <v>11526</v>
      </c>
      <c r="D1707" s="76" t="s">
        <v>116</v>
      </c>
      <c r="E1707" s="76" t="s">
        <v>28</v>
      </c>
      <c r="F1707" s="76">
        <v>81</v>
      </c>
      <c r="G1707" s="76">
        <v>73</v>
      </c>
      <c r="H1707" s="76">
        <v>2</v>
      </c>
      <c r="I1707" s="76">
        <v>1</v>
      </c>
      <c r="J1707" s="76">
        <v>1</v>
      </c>
      <c r="K1707" s="76">
        <v>2</v>
      </c>
      <c r="L1707" s="76">
        <v>2</v>
      </c>
      <c r="M1707" s="76">
        <v>1</v>
      </c>
      <c r="N1707" s="76">
        <v>1</v>
      </c>
      <c r="O1707" s="76">
        <v>2</v>
      </c>
      <c r="P1707" s="76">
        <v>2</v>
      </c>
      <c r="Q1707" s="76">
        <v>2</v>
      </c>
      <c r="R1707" s="76">
        <v>2</v>
      </c>
      <c r="S1707" s="76">
        <v>18</v>
      </c>
    </row>
    <row r="1708" spans="1:19" x14ac:dyDescent="0.25">
      <c r="A1708" s="76" t="s">
        <v>11</v>
      </c>
      <c r="B1708" s="76" t="s">
        <v>59</v>
      </c>
      <c r="C1708" s="76">
        <v>11526</v>
      </c>
      <c r="D1708" s="76" t="s">
        <v>116</v>
      </c>
      <c r="E1708" s="76" t="s">
        <v>28</v>
      </c>
      <c r="F1708" s="76">
        <v>81</v>
      </c>
      <c r="G1708" s="76">
        <v>73</v>
      </c>
      <c r="H1708" s="76">
        <v>0</v>
      </c>
      <c r="I1708" s="76">
        <v>1</v>
      </c>
      <c r="J1708" s="76">
        <v>1</v>
      </c>
      <c r="K1708" s="76">
        <v>2</v>
      </c>
      <c r="L1708" s="76">
        <v>1</v>
      </c>
      <c r="M1708" s="76">
        <v>1</v>
      </c>
      <c r="N1708" s="76">
        <v>0</v>
      </c>
      <c r="O1708" s="76">
        <v>1</v>
      </c>
      <c r="P1708" s="76">
        <v>1</v>
      </c>
      <c r="Q1708" s="76">
        <v>2</v>
      </c>
      <c r="R1708" s="76">
        <v>2</v>
      </c>
      <c r="S1708" s="76">
        <v>12</v>
      </c>
    </row>
    <row r="1709" spans="1:19" x14ac:dyDescent="0.25">
      <c r="A1709" s="76" t="s">
        <v>11</v>
      </c>
      <c r="B1709" s="76" t="s">
        <v>59</v>
      </c>
      <c r="C1709" s="76">
        <v>11526</v>
      </c>
      <c r="D1709" s="76" t="s">
        <v>116</v>
      </c>
      <c r="E1709" s="76" t="s">
        <v>28</v>
      </c>
      <c r="F1709" s="76">
        <v>81</v>
      </c>
      <c r="G1709" s="76">
        <v>73</v>
      </c>
      <c r="H1709" s="76">
        <v>2</v>
      </c>
      <c r="I1709" s="76">
        <v>1</v>
      </c>
      <c r="J1709" s="76">
        <v>1</v>
      </c>
      <c r="K1709" s="76">
        <v>2</v>
      </c>
      <c r="L1709" s="76">
        <v>2</v>
      </c>
      <c r="M1709" s="76">
        <v>1</v>
      </c>
      <c r="N1709" s="76">
        <v>1</v>
      </c>
      <c r="O1709" s="76">
        <v>2</v>
      </c>
      <c r="P1709" s="76">
        <v>2</v>
      </c>
      <c r="Q1709" s="76">
        <v>2</v>
      </c>
      <c r="R1709" s="76">
        <v>1</v>
      </c>
      <c r="S1709" s="76">
        <v>17</v>
      </c>
    </row>
    <row r="1710" spans="1:19" x14ac:dyDescent="0.25">
      <c r="A1710" s="76" t="s">
        <v>11</v>
      </c>
      <c r="B1710" s="76" t="s">
        <v>59</v>
      </c>
      <c r="C1710" s="76">
        <v>11526</v>
      </c>
      <c r="D1710" s="76" t="s">
        <v>116</v>
      </c>
      <c r="E1710" s="76" t="s">
        <v>28</v>
      </c>
      <c r="F1710" s="76">
        <v>81</v>
      </c>
      <c r="G1710" s="76">
        <v>73</v>
      </c>
      <c r="H1710" s="76">
        <v>0</v>
      </c>
      <c r="I1710" s="76">
        <v>1</v>
      </c>
      <c r="J1710" s="76">
        <v>1</v>
      </c>
      <c r="K1710" s="76">
        <v>2</v>
      </c>
      <c r="L1710" s="76">
        <v>2</v>
      </c>
      <c r="M1710" s="76">
        <v>1</v>
      </c>
      <c r="N1710" s="76">
        <v>1</v>
      </c>
      <c r="O1710" s="76">
        <v>2</v>
      </c>
      <c r="P1710" s="76">
        <v>2</v>
      </c>
      <c r="Q1710" s="76">
        <v>2</v>
      </c>
      <c r="R1710" s="76">
        <v>2</v>
      </c>
      <c r="S1710" s="76">
        <v>16</v>
      </c>
    </row>
    <row r="1711" spans="1:19" x14ac:dyDescent="0.25">
      <c r="A1711" s="76" t="s">
        <v>11</v>
      </c>
      <c r="B1711" s="76" t="s">
        <v>59</v>
      </c>
      <c r="C1711" s="76">
        <v>11526</v>
      </c>
      <c r="D1711" s="76" t="s">
        <v>116</v>
      </c>
      <c r="E1711" s="76" t="s">
        <v>28</v>
      </c>
      <c r="F1711" s="76">
        <v>81</v>
      </c>
      <c r="G1711" s="76">
        <v>73</v>
      </c>
      <c r="H1711" s="76">
        <v>2</v>
      </c>
      <c r="I1711" s="76">
        <v>2</v>
      </c>
      <c r="J1711" s="76">
        <v>0</v>
      </c>
      <c r="K1711" s="76">
        <v>2</v>
      </c>
      <c r="L1711" s="76">
        <v>1</v>
      </c>
      <c r="M1711" s="76">
        <v>1</v>
      </c>
      <c r="N1711" s="76">
        <v>0</v>
      </c>
      <c r="O1711" s="76">
        <v>2</v>
      </c>
      <c r="P1711" s="76">
        <v>2</v>
      </c>
      <c r="Q1711" s="76">
        <v>2</v>
      </c>
      <c r="R1711" s="76">
        <v>2</v>
      </c>
      <c r="S1711" s="76">
        <v>16</v>
      </c>
    </row>
    <row r="1712" spans="1:19" x14ac:dyDescent="0.25">
      <c r="A1712" s="76" t="s">
        <v>11</v>
      </c>
      <c r="B1712" s="76" t="s">
        <v>59</v>
      </c>
      <c r="C1712" s="76">
        <v>11526</v>
      </c>
      <c r="D1712" s="76" t="s">
        <v>116</v>
      </c>
      <c r="E1712" s="76" t="s">
        <v>28</v>
      </c>
      <c r="F1712" s="76">
        <v>81</v>
      </c>
      <c r="G1712" s="76">
        <v>73</v>
      </c>
      <c r="H1712" s="76">
        <v>2</v>
      </c>
      <c r="I1712" s="76">
        <v>2</v>
      </c>
      <c r="J1712" s="76">
        <v>1</v>
      </c>
      <c r="K1712" s="76">
        <v>2</v>
      </c>
      <c r="L1712" s="76">
        <v>2</v>
      </c>
      <c r="M1712" s="76">
        <v>1</v>
      </c>
      <c r="N1712" s="76">
        <v>1</v>
      </c>
      <c r="O1712" s="76">
        <v>2</v>
      </c>
      <c r="P1712" s="76">
        <v>0</v>
      </c>
      <c r="Q1712" s="76">
        <v>2</v>
      </c>
      <c r="R1712" s="76">
        <v>0</v>
      </c>
      <c r="S1712" s="76">
        <v>15</v>
      </c>
    </row>
    <row r="1713" spans="1:19" x14ac:dyDescent="0.25">
      <c r="A1713" s="76" t="s">
        <v>11</v>
      </c>
      <c r="B1713" s="76" t="s">
        <v>59</v>
      </c>
      <c r="C1713" s="76">
        <v>11526</v>
      </c>
      <c r="D1713" s="76" t="s">
        <v>116</v>
      </c>
      <c r="E1713" s="76" t="s">
        <v>28</v>
      </c>
      <c r="F1713" s="76">
        <v>81</v>
      </c>
      <c r="G1713" s="76">
        <v>73</v>
      </c>
      <c r="H1713" s="76">
        <v>0</v>
      </c>
      <c r="I1713" s="76">
        <v>2</v>
      </c>
      <c r="J1713" s="76">
        <v>1</v>
      </c>
      <c r="K1713" s="76">
        <v>2</v>
      </c>
      <c r="L1713" s="76">
        <v>1</v>
      </c>
      <c r="M1713" s="76">
        <v>0</v>
      </c>
      <c r="N1713" s="76">
        <v>1</v>
      </c>
      <c r="O1713" s="76">
        <v>0</v>
      </c>
      <c r="P1713" s="76">
        <v>2</v>
      </c>
      <c r="Q1713" s="76">
        <v>2</v>
      </c>
      <c r="R1713" s="76">
        <v>2</v>
      </c>
      <c r="S1713" s="76">
        <v>13</v>
      </c>
    </row>
    <row r="1714" spans="1:19" x14ac:dyDescent="0.25">
      <c r="A1714" s="76" t="s">
        <v>11</v>
      </c>
      <c r="B1714" s="76" t="s">
        <v>59</v>
      </c>
      <c r="C1714" s="76">
        <v>11526</v>
      </c>
      <c r="D1714" s="76" t="s">
        <v>116</v>
      </c>
      <c r="E1714" s="76" t="s">
        <v>28</v>
      </c>
      <c r="F1714" s="76">
        <v>81</v>
      </c>
      <c r="G1714" s="76">
        <v>73</v>
      </c>
      <c r="H1714" s="76">
        <v>2</v>
      </c>
      <c r="I1714" s="76">
        <v>2</v>
      </c>
      <c r="J1714" s="76">
        <v>1</v>
      </c>
      <c r="K1714" s="76">
        <v>2</v>
      </c>
      <c r="L1714" s="76">
        <v>1</v>
      </c>
      <c r="M1714" s="76">
        <v>1</v>
      </c>
      <c r="N1714" s="76">
        <v>1</v>
      </c>
      <c r="O1714" s="76">
        <v>2</v>
      </c>
      <c r="P1714" s="76">
        <v>1</v>
      </c>
      <c r="Q1714" s="76">
        <v>2</v>
      </c>
      <c r="R1714" s="76">
        <v>2</v>
      </c>
      <c r="S1714" s="76">
        <v>17</v>
      </c>
    </row>
    <row r="1715" spans="1:19" x14ac:dyDescent="0.25">
      <c r="A1715" s="76" t="s">
        <v>11</v>
      </c>
      <c r="B1715" s="76" t="s">
        <v>59</v>
      </c>
      <c r="C1715" s="76">
        <v>11526</v>
      </c>
      <c r="D1715" s="76" t="s">
        <v>116</v>
      </c>
      <c r="E1715" s="76" t="s">
        <v>28</v>
      </c>
      <c r="F1715" s="76">
        <v>81</v>
      </c>
      <c r="G1715" s="76">
        <v>73</v>
      </c>
      <c r="H1715" s="76">
        <v>2</v>
      </c>
      <c r="I1715" s="76">
        <v>1</v>
      </c>
      <c r="J1715" s="76">
        <v>0</v>
      </c>
      <c r="K1715" s="76">
        <v>2</v>
      </c>
      <c r="L1715" s="76">
        <v>0</v>
      </c>
      <c r="M1715" s="76">
        <v>0</v>
      </c>
      <c r="N1715" s="76">
        <v>0</v>
      </c>
      <c r="O1715" s="76">
        <v>2</v>
      </c>
      <c r="P1715" s="76">
        <v>2</v>
      </c>
      <c r="Q1715" s="76">
        <v>2</v>
      </c>
      <c r="R1715" s="76">
        <v>0</v>
      </c>
      <c r="S1715" s="76">
        <v>11</v>
      </c>
    </row>
    <row r="1716" spans="1:19" x14ac:dyDescent="0.25">
      <c r="A1716" s="76" t="s">
        <v>11</v>
      </c>
      <c r="B1716" s="76" t="s">
        <v>59</v>
      </c>
      <c r="C1716" s="76">
        <v>11526</v>
      </c>
      <c r="D1716" s="76" t="s">
        <v>116</v>
      </c>
      <c r="E1716" s="76" t="s">
        <v>28</v>
      </c>
      <c r="F1716" s="76">
        <v>81</v>
      </c>
      <c r="G1716" s="76">
        <v>73</v>
      </c>
      <c r="H1716" s="76">
        <v>2</v>
      </c>
      <c r="I1716" s="76">
        <v>1</v>
      </c>
      <c r="J1716" s="76">
        <v>0</v>
      </c>
      <c r="K1716" s="76">
        <v>2</v>
      </c>
      <c r="L1716" s="76">
        <v>1</v>
      </c>
      <c r="M1716" s="76">
        <v>1</v>
      </c>
      <c r="N1716" s="76">
        <v>0</v>
      </c>
      <c r="O1716" s="76">
        <v>2</v>
      </c>
      <c r="P1716" s="76">
        <v>2</v>
      </c>
      <c r="Q1716" s="76">
        <v>2</v>
      </c>
      <c r="R1716" s="76">
        <v>2</v>
      </c>
      <c r="S1716" s="76">
        <v>15</v>
      </c>
    </row>
    <row r="1717" spans="1:19" x14ac:dyDescent="0.25">
      <c r="A1717" s="76" t="s">
        <v>11</v>
      </c>
      <c r="B1717" s="76" t="s">
        <v>59</v>
      </c>
      <c r="C1717" s="76">
        <v>11526</v>
      </c>
      <c r="D1717" s="76" t="s">
        <v>116</v>
      </c>
      <c r="E1717" s="76" t="s">
        <v>28</v>
      </c>
      <c r="F1717" s="76">
        <v>81</v>
      </c>
      <c r="G1717" s="76">
        <v>73</v>
      </c>
      <c r="H1717" s="76">
        <v>0</v>
      </c>
      <c r="I1717" s="76">
        <v>1</v>
      </c>
      <c r="J1717" s="76">
        <v>0</v>
      </c>
      <c r="K1717" s="76">
        <v>2</v>
      </c>
      <c r="L1717" s="76">
        <v>2</v>
      </c>
      <c r="M1717" s="76">
        <v>1</v>
      </c>
      <c r="N1717" s="76">
        <v>1</v>
      </c>
      <c r="O1717" s="76">
        <v>2</v>
      </c>
      <c r="P1717" s="76">
        <v>1</v>
      </c>
      <c r="Q1717" s="76">
        <v>2</v>
      </c>
      <c r="R1717" s="76">
        <v>2</v>
      </c>
      <c r="S1717" s="76">
        <v>14</v>
      </c>
    </row>
    <row r="1718" spans="1:19" x14ac:dyDescent="0.25">
      <c r="A1718" s="76" t="s">
        <v>11</v>
      </c>
      <c r="B1718" s="76" t="s">
        <v>59</v>
      </c>
      <c r="C1718" s="76">
        <v>11526</v>
      </c>
      <c r="D1718" s="76" t="s">
        <v>116</v>
      </c>
      <c r="E1718" s="76" t="s">
        <v>28</v>
      </c>
      <c r="F1718" s="76">
        <v>81</v>
      </c>
      <c r="G1718" s="76">
        <v>73</v>
      </c>
      <c r="H1718" s="76">
        <v>1</v>
      </c>
      <c r="I1718" s="76">
        <v>1</v>
      </c>
      <c r="J1718" s="76">
        <v>0</v>
      </c>
      <c r="K1718" s="76">
        <v>2</v>
      </c>
      <c r="L1718" s="76">
        <v>1</v>
      </c>
      <c r="M1718" s="76">
        <v>1</v>
      </c>
      <c r="N1718" s="76">
        <v>1</v>
      </c>
      <c r="O1718" s="76">
        <v>2</v>
      </c>
      <c r="P1718" s="76">
        <v>2</v>
      </c>
      <c r="Q1718" s="76">
        <v>2</v>
      </c>
      <c r="R1718" s="76">
        <v>2</v>
      </c>
      <c r="S1718" s="76">
        <v>15</v>
      </c>
    </row>
    <row r="1719" spans="1:19" x14ac:dyDescent="0.25">
      <c r="A1719" s="76" t="s">
        <v>11</v>
      </c>
      <c r="B1719" s="76" t="s">
        <v>59</v>
      </c>
      <c r="C1719" s="76">
        <v>11526</v>
      </c>
      <c r="D1719" s="76" t="s">
        <v>116</v>
      </c>
      <c r="E1719" s="76" t="s">
        <v>28</v>
      </c>
      <c r="F1719" s="76">
        <v>81</v>
      </c>
      <c r="G1719" s="76">
        <v>73</v>
      </c>
      <c r="H1719" s="76">
        <v>2</v>
      </c>
      <c r="I1719" s="76">
        <v>2</v>
      </c>
      <c r="J1719" s="76">
        <v>0</v>
      </c>
      <c r="K1719" s="76">
        <v>2</v>
      </c>
      <c r="L1719" s="76">
        <v>1</v>
      </c>
      <c r="M1719" s="76">
        <v>0</v>
      </c>
      <c r="N1719" s="76">
        <v>0</v>
      </c>
      <c r="O1719" s="76">
        <v>2</v>
      </c>
      <c r="P1719" s="76">
        <v>1</v>
      </c>
      <c r="Q1719" s="76">
        <v>2</v>
      </c>
      <c r="R1719" s="76">
        <v>2</v>
      </c>
      <c r="S1719" s="76">
        <v>14</v>
      </c>
    </row>
    <row r="1720" spans="1:19" x14ac:dyDescent="0.25">
      <c r="A1720" s="76" t="s">
        <v>11</v>
      </c>
      <c r="B1720" s="76" t="s">
        <v>59</v>
      </c>
      <c r="C1720" s="76">
        <v>11526</v>
      </c>
      <c r="D1720" s="76" t="s">
        <v>116</v>
      </c>
      <c r="E1720" s="76" t="s">
        <v>28</v>
      </c>
      <c r="F1720" s="76">
        <v>81</v>
      </c>
      <c r="G1720" s="76">
        <v>73</v>
      </c>
      <c r="H1720" s="76">
        <v>2</v>
      </c>
      <c r="I1720" s="76">
        <v>2</v>
      </c>
      <c r="J1720" s="76">
        <v>1</v>
      </c>
      <c r="K1720" s="76">
        <v>2</v>
      </c>
      <c r="L1720" s="76">
        <v>2</v>
      </c>
      <c r="M1720" s="76">
        <v>1</v>
      </c>
      <c r="N1720" s="76">
        <v>1</v>
      </c>
      <c r="O1720" s="76">
        <v>2</v>
      </c>
      <c r="P1720" s="76">
        <v>1</v>
      </c>
      <c r="Q1720" s="76">
        <v>2</v>
      </c>
      <c r="R1720" s="76">
        <v>1</v>
      </c>
      <c r="S1720" s="76">
        <v>17</v>
      </c>
    </row>
    <row r="1721" spans="1:19" x14ac:dyDescent="0.25">
      <c r="A1721" s="76" t="s">
        <v>11</v>
      </c>
      <c r="B1721" s="76" t="s">
        <v>59</v>
      </c>
      <c r="C1721" s="76">
        <v>11526</v>
      </c>
      <c r="D1721" s="76" t="s">
        <v>116</v>
      </c>
      <c r="E1721" s="76" t="s">
        <v>28</v>
      </c>
      <c r="F1721" s="76">
        <v>81</v>
      </c>
      <c r="G1721" s="76">
        <v>73</v>
      </c>
      <c r="H1721" s="76">
        <v>2</v>
      </c>
      <c r="I1721" s="76">
        <v>2</v>
      </c>
      <c r="J1721" s="76">
        <v>1</v>
      </c>
      <c r="K1721" s="76">
        <v>2</v>
      </c>
      <c r="L1721" s="76">
        <v>1</v>
      </c>
      <c r="M1721" s="76">
        <v>1</v>
      </c>
      <c r="N1721" s="76">
        <v>1</v>
      </c>
      <c r="O1721" s="76">
        <v>2</v>
      </c>
      <c r="P1721" s="76">
        <v>2</v>
      </c>
      <c r="Q1721" s="76">
        <v>2</v>
      </c>
      <c r="R1721" s="76">
        <v>2</v>
      </c>
      <c r="S1721" s="76">
        <v>18</v>
      </c>
    </row>
    <row r="1722" spans="1:19" x14ac:dyDescent="0.25">
      <c r="A1722" s="76" t="s">
        <v>11</v>
      </c>
      <c r="B1722" s="76" t="s">
        <v>59</v>
      </c>
      <c r="C1722" s="76">
        <v>11526</v>
      </c>
      <c r="D1722" s="76" t="s">
        <v>116</v>
      </c>
      <c r="E1722" s="76" t="s">
        <v>28</v>
      </c>
      <c r="F1722" s="76">
        <v>81</v>
      </c>
      <c r="G1722" s="76">
        <v>73</v>
      </c>
      <c r="H1722" s="76">
        <v>0</v>
      </c>
      <c r="I1722" s="76">
        <v>1</v>
      </c>
      <c r="J1722" s="76">
        <v>0</v>
      </c>
      <c r="K1722" s="76">
        <v>2</v>
      </c>
      <c r="L1722" s="76">
        <v>1</v>
      </c>
      <c r="M1722" s="76">
        <v>1</v>
      </c>
      <c r="N1722" s="76">
        <v>1</v>
      </c>
      <c r="O1722" s="76">
        <v>2</v>
      </c>
      <c r="P1722" s="76">
        <v>2</v>
      </c>
      <c r="Q1722" s="76">
        <v>2</v>
      </c>
      <c r="R1722" s="76">
        <v>2</v>
      </c>
      <c r="S1722" s="76">
        <v>14</v>
      </c>
    </row>
    <row r="1723" spans="1:19" x14ac:dyDescent="0.25">
      <c r="A1723" s="76" t="s">
        <v>11</v>
      </c>
      <c r="B1723" s="76" t="s">
        <v>59</v>
      </c>
      <c r="C1723" s="76">
        <v>11526</v>
      </c>
      <c r="D1723" s="76" t="s">
        <v>116</v>
      </c>
      <c r="E1723" s="76" t="s">
        <v>28</v>
      </c>
      <c r="F1723" s="76">
        <v>81</v>
      </c>
      <c r="G1723" s="76">
        <v>73</v>
      </c>
      <c r="H1723" s="76">
        <v>0</v>
      </c>
      <c r="I1723" s="76">
        <v>1</v>
      </c>
      <c r="J1723" s="76">
        <v>1</v>
      </c>
      <c r="K1723" s="76">
        <v>2</v>
      </c>
      <c r="L1723" s="76">
        <v>2</v>
      </c>
      <c r="M1723" s="76">
        <v>1</v>
      </c>
      <c r="N1723" s="76">
        <v>1</v>
      </c>
      <c r="O1723" s="76">
        <v>2</v>
      </c>
      <c r="P1723" s="76">
        <v>1</v>
      </c>
      <c r="Q1723" s="76">
        <v>2</v>
      </c>
      <c r="R1723" s="76">
        <v>2</v>
      </c>
      <c r="S1723" s="76">
        <v>15</v>
      </c>
    </row>
    <row r="1724" spans="1:19" x14ac:dyDescent="0.25">
      <c r="A1724" s="76" t="s">
        <v>11</v>
      </c>
      <c r="B1724" s="76" t="s">
        <v>59</v>
      </c>
      <c r="C1724" s="76">
        <v>11526</v>
      </c>
      <c r="D1724" s="76" t="s">
        <v>116</v>
      </c>
      <c r="E1724" s="76" t="s">
        <v>28</v>
      </c>
      <c r="F1724" s="76">
        <v>81</v>
      </c>
      <c r="G1724" s="76">
        <v>73</v>
      </c>
      <c r="H1724" s="76">
        <v>2</v>
      </c>
      <c r="I1724" s="76">
        <v>2</v>
      </c>
      <c r="J1724" s="76">
        <v>0</v>
      </c>
      <c r="K1724" s="76">
        <v>2</v>
      </c>
      <c r="L1724" s="76">
        <v>1</v>
      </c>
      <c r="M1724" s="76">
        <v>1</v>
      </c>
      <c r="N1724" s="76">
        <v>1</v>
      </c>
      <c r="O1724" s="76">
        <v>2</v>
      </c>
      <c r="P1724" s="76">
        <v>1</v>
      </c>
      <c r="Q1724" s="76">
        <v>2</v>
      </c>
      <c r="R1724" s="76">
        <v>2</v>
      </c>
      <c r="S1724" s="76">
        <v>16</v>
      </c>
    </row>
    <row r="1725" spans="1:19" x14ac:dyDescent="0.25">
      <c r="A1725" s="76" t="s">
        <v>11</v>
      </c>
      <c r="B1725" s="76" t="s">
        <v>59</v>
      </c>
      <c r="C1725" s="76">
        <v>11526</v>
      </c>
      <c r="D1725" s="76" t="s">
        <v>116</v>
      </c>
      <c r="E1725" s="76" t="s">
        <v>28</v>
      </c>
      <c r="F1725" s="76">
        <v>81</v>
      </c>
      <c r="G1725" s="76">
        <v>73</v>
      </c>
      <c r="H1725" s="76">
        <v>2</v>
      </c>
      <c r="I1725" s="76">
        <v>1</v>
      </c>
      <c r="J1725" s="76">
        <v>1</v>
      </c>
      <c r="K1725" s="76">
        <v>2</v>
      </c>
      <c r="L1725" s="76">
        <v>1</v>
      </c>
      <c r="M1725" s="76">
        <v>1</v>
      </c>
      <c r="N1725" s="76">
        <v>1</v>
      </c>
      <c r="O1725" s="76">
        <v>1</v>
      </c>
      <c r="P1725" s="76">
        <v>2</v>
      </c>
      <c r="Q1725" s="76">
        <v>2</v>
      </c>
      <c r="R1725" s="76">
        <v>2</v>
      </c>
      <c r="S1725" s="76">
        <v>16</v>
      </c>
    </row>
    <row r="1726" spans="1:19" x14ac:dyDescent="0.25">
      <c r="A1726" s="76" t="s">
        <v>11</v>
      </c>
      <c r="B1726" s="76" t="s">
        <v>59</v>
      </c>
      <c r="C1726" s="76">
        <v>11526</v>
      </c>
      <c r="D1726" s="76" t="s">
        <v>116</v>
      </c>
      <c r="E1726" s="76" t="s">
        <v>28</v>
      </c>
      <c r="F1726" s="76">
        <v>81</v>
      </c>
      <c r="G1726" s="76">
        <v>73</v>
      </c>
      <c r="H1726" s="76">
        <v>0</v>
      </c>
      <c r="I1726" s="76">
        <v>2</v>
      </c>
      <c r="J1726" s="76">
        <v>0</v>
      </c>
      <c r="K1726" s="76">
        <v>2</v>
      </c>
      <c r="L1726" s="76">
        <v>0</v>
      </c>
      <c r="M1726" s="76">
        <v>1</v>
      </c>
      <c r="N1726" s="76">
        <v>1</v>
      </c>
      <c r="O1726" s="76">
        <v>2</v>
      </c>
      <c r="P1726" s="76">
        <v>1</v>
      </c>
      <c r="Q1726" s="76">
        <v>2</v>
      </c>
      <c r="R1726" s="76">
        <v>2</v>
      </c>
      <c r="S1726" s="76">
        <v>13</v>
      </c>
    </row>
    <row r="1727" spans="1:19" x14ac:dyDescent="0.25">
      <c r="A1727" s="76" t="s">
        <v>11</v>
      </c>
      <c r="B1727" s="76" t="s">
        <v>59</v>
      </c>
      <c r="C1727" s="76">
        <v>11526</v>
      </c>
      <c r="D1727" s="76" t="s">
        <v>116</v>
      </c>
      <c r="E1727" s="76" t="s">
        <v>28</v>
      </c>
      <c r="F1727" s="76">
        <v>81</v>
      </c>
      <c r="G1727" s="76">
        <v>73</v>
      </c>
      <c r="H1727" s="76">
        <v>2</v>
      </c>
      <c r="I1727" s="76">
        <v>1</v>
      </c>
      <c r="J1727" s="76">
        <v>0</v>
      </c>
      <c r="K1727" s="76">
        <v>2</v>
      </c>
      <c r="L1727" s="76">
        <v>0</v>
      </c>
      <c r="M1727" s="76">
        <v>1</v>
      </c>
      <c r="N1727" s="76">
        <v>1</v>
      </c>
      <c r="O1727" s="76">
        <v>2</v>
      </c>
      <c r="P1727" s="76">
        <v>1</v>
      </c>
      <c r="Q1727" s="76">
        <v>2</v>
      </c>
      <c r="R1727" s="76">
        <v>0</v>
      </c>
      <c r="S1727" s="76">
        <v>12</v>
      </c>
    </row>
    <row r="1728" spans="1:19" x14ac:dyDescent="0.25">
      <c r="A1728" s="76" t="s">
        <v>11</v>
      </c>
      <c r="B1728" s="76" t="s">
        <v>59</v>
      </c>
      <c r="C1728" s="76">
        <v>11526</v>
      </c>
      <c r="D1728" s="76" t="s">
        <v>116</v>
      </c>
      <c r="E1728" s="76" t="s">
        <v>28</v>
      </c>
      <c r="F1728" s="76">
        <v>81</v>
      </c>
      <c r="G1728" s="76">
        <v>73</v>
      </c>
      <c r="H1728" s="76">
        <v>1</v>
      </c>
      <c r="I1728" s="76">
        <v>2</v>
      </c>
      <c r="J1728" s="76">
        <v>0</v>
      </c>
      <c r="K1728" s="76">
        <v>2</v>
      </c>
      <c r="L1728" s="76">
        <v>1</v>
      </c>
      <c r="M1728" s="76">
        <v>0</v>
      </c>
      <c r="N1728" s="76">
        <v>0</v>
      </c>
      <c r="O1728" s="76">
        <v>2</v>
      </c>
      <c r="P1728" s="76">
        <v>1</v>
      </c>
      <c r="Q1728" s="76">
        <v>2</v>
      </c>
      <c r="R1728" s="76">
        <v>2</v>
      </c>
      <c r="S1728" s="76">
        <v>13</v>
      </c>
    </row>
    <row r="1729" spans="1:19" x14ac:dyDescent="0.25">
      <c r="A1729" s="76" t="s">
        <v>11</v>
      </c>
      <c r="B1729" s="76" t="s">
        <v>59</v>
      </c>
      <c r="C1729" s="76">
        <v>11526</v>
      </c>
      <c r="D1729" s="76" t="s">
        <v>116</v>
      </c>
      <c r="E1729" s="76" t="s">
        <v>28</v>
      </c>
      <c r="F1729" s="76">
        <v>81</v>
      </c>
      <c r="G1729" s="76">
        <v>73</v>
      </c>
      <c r="H1729" s="76">
        <v>2</v>
      </c>
      <c r="I1729" s="76">
        <v>1</v>
      </c>
      <c r="J1729" s="76">
        <v>0</v>
      </c>
      <c r="K1729" s="76">
        <v>2</v>
      </c>
      <c r="L1729" s="76">
        <v>1</v>
      </c>
      <c r="M1729" s="76">
        <v>0</v>
      </c>
      <c r="N1729" s="76">
        <v>1</v>
      </c>
      <c r="O1729" s="76">
        <v>2</v>
      </c>
      <c r="P1729" s="76">
        <v>0</v>
      </c>
      <c r="Q1729" s="76">
        <v>2</v>
      </c>
      <c r="R1729" s="76">
        <v>2</v>
      </c>
      <c r="S1729" s="76">
        <v>13</v>
      </c>
    </row>
    <row r="1730" spans="1:19" x14ac:dyDescent="0.25">
      <c r="A1730" s="76" t="s">
        <v>11</v>
      </c>
      <c r="B1730" s="76" t="s">
        <v>60</v>
      </c>
      <c r="C1730" s="76">
        <v>11536</v>
      </c>
      <c r="D1730" s="76" t="s">
        <v>113</v>
      </c>
      <c r="E1730" s="76" t="s">
        <v>15</v>
      </c>
      <c r="F1730" s="76">
        <v>59</v>
      </c>
      <c r="G1730" s="76">
        <v>49</v>
      </c>
      <c r="H1730" s="76">
        <v>0</v>
      </c>
      <c r="I1730" s="76">
        <v>2</v>
      </c>
      <c r="J1730" s="76">
        <v>1</v>
      </c>
      <c r="K1730" s="76">
        <v>2</v>
      </c>
      <c r="L1730" s="76">
        <v>1</v>
      </c>
      <c r="M1730" s="76">
        <v>1</v>
      </c>
      <c r="N1730" s="76">
        <v>1</v>
      </c>
      <c r="O1730" s="76">
        <v>2</v>
      </c>
      <c r="P1730" s="76">
        <v>1</v>
      </c>
      <c r="Q1730" s="76">
        <v>2</v>
      </c>
      <c r="R1730" s="76">
        <v>2</v>
      </c>
      <c r="S1730" s="76">
        <v>15</v>
      </c>
    </row>
    <row r="1731" spans="1:19" x14ac:dyDescent="0.25">
      <c r="A1731" s="76" t="s">
        <v>11</v>
      </c>
      <c r="B1731" s="76" t="s">
        <v>60</v>
      </c>
      <c r="C1731" s="76">
        <v>11536</v>
      </c>
      <c r="D1731" s="76" t="s">
        <v>113</v>
      </c>
      <c r="E1731" s="76" t="s">
        <v>15</v>
      </c>
      <c r="F1731" s="76">
        <v>59</v>
      </c>
      <c r="G1731" s="76">
        <v>49</v>
      </c>
      <c r="H1731" s="76">
        <v>0</v>
      </c>
      <c r="I1731" s="76">
        <v>2</v>
      </c>
      <c r="J1731" s="76">
        <v>1</v>
      </c>
      <c r="K1731" s="76">
        <v>2</v>
      </c>
      <c r="L1731" s="76">
        <v>1</v>
      </c>
      <c r="M1731" s="76">
        <v>1</v>
      </c>
      <c r="N1731" s="76">
        <v>0</v>
      </c>
      <c r="O1731" s="76">
        <v>2</v>
      </c>
      <c r="P1731" s="76">
        <v>0</v>
      </c>
      <c r="Q1731" s="76">
        <v>2</v>
      </c>
      <c r="R1731" s="76">
        <v>2</v>
      </c>
      <c r="S1731" s="76">
        <v>13</v>
      </c>
    </row>
    <row r="1732" spans="1:19" x14ac:dyDescent="0.25">
      <c r="A1732" s="76" t="s">
        <v>11</v>
      </c>
      <c r="B1732" s="76" t="s">
        <v>60</v>
      </c>
      <c r="C1732" s="76">
        <v>11536</v>
      </c>
      <c r="D1732" s="76" t="s">
        <v>113</v>
      </c>
      <c r="E1732" s="76" t="s">
        <v>15</v>
      </c>
      <c r="F1732" s="76">
        <v>59</v>
      </c>
      <c r="G1732" s="76">
        <v>49</v>
      </c>
      <c r="H1732" s="76">
        <v>0</v>
      </c>
      <c r="I1732" s="76">
        <v>1</v>
      </c>
      <c r="J1732" s="76">
        <v>1</v>
      </c>
      <c r="K1732" s="76">
        <v>2</v>
      </c>
      <c r="L1732" s="76">
        <v>0</v>
      </c>
      <c r="M1732" s="76">
        <v>1</v>
      </c>
      <c r="N1732" s="76">
        <v>0</v>
      </c>
      <c r="O1732" s="76">
        <v>2</v>
      </c>
      <c r="P1732" s="76">
        <v>2</v>
      </c>
      <c r="Q1732" s="76">
        <v>2</v>
      </c>
      <c r="R1732" s="76">
        <v>2</v>
      </c>
      <c r="S1732" s="76">
        <v>13</v>
      </c>
    </row>
    <row r="1733" spans="1:19" x14ac:dyDescent="0.25">
      <c r="A1733" s="76" t="s">
        <v>11</v>
      </c>
      <c r="B1733" s="76" t="s">
        <v>60</v>
      </c>
      <c r="C1733" s="76">
        <v>11536</v>
      </c>
      <c r="D1733" s="76" t="s">
        <v>113</v>
      </c>
      <c r="E1733" s="76" t="s">
        <v>15</v>
      </c>
      <c r="F1733" s="76">
        <v>59</v>
      </c>
      <c r="G1733" s="76">
        <v>49</v>
      </c>
      <c r="H1733" s="76">
        <v>0</v>
      </c>
      <c r="I1733" s="76">
        <v>1</v>
      </c>
      <c r="J1733" s="76">
        <v>1</v>
      </c>
      <c r="K1733" s="76">
        <v>2</v>
      </c>
      <c r="L1733" s="76">
        <v>1</v>
      </c>
      <c r="M1733" s="76">
        <v>1</v>
      </c>
      <c r="N1733" s="76">
        <v>0</v>
      </c>
      <c r="O1733" s="76">
        <v>0</v>
      </c>
      <c r="P1733" s="76">
        <v>0</v>
      </c>
      <c r="Q1733" s="76">
        <v>2</v>
      </c>
      <c r="R1733" s="76">
        <v>2</v>
      </c>
      <c r="S1733" s="76">
        <v>10</v>
      </c>
    </row>
    <row r="1734" spans="1:19" x14ac:dyDescent="0.25">
      <c r="A1734" s="76" t="s">
        <v>11</v>
      </c>
      <c r="B1734" s="76" t="s">
        <v>60</v>
      </c>
      <c r="C1734" s="76">
        <v>11536</v>
      </c>
      <c r="D1734" s="76" t="s">
        <v>113</v>
      </c>
      <c r="E1734" s="76" t="s">
        <v>15</v>
      </c>
      <c r="F1734" s="76">
        <v>59</v>
      </c>
      <c r="G1734" s="76">
        <v>49</v>
      </c>
      <c r="H1734" s="76">
        <v>0</v>
      </c>
      <c r="I1734" s="76">
        <v>1</v>
      </c>
      <c r="J1734" s="76">
        <v>0</v>
      </c>
      <c r="K1734" s="76">
        <v>2</v>
      </c>
      <c r="L1734" s="76">
        <v>1</v>
      </c>
      <c r="M1734" s="76">
        <v>1</v>
      </c>
      <c r="N1734" s="76">
        <v>1</v>
      </c>
      <c r="O1734" s="76">
        <v>2</v>
      </c>
      <c r="P1734" s="76">
        <v>0</v>
      </c>
      <c r="Q1734" s="76">
        <v>2</v>
      </c>
      <c r="R1734" s="76">
        <v>2</v>
      </c>
      <c r="S1734" s="76">
        <v>12</v>
      </c>
    </row>
    <row r="1735" spans="1:19" x14ac:dyDescent="0.25">
      <c r="A1735" s="76" t="s">
        <v>11</v>
      </c>
      <c r="B1735" s="76" t="s">
        <v>60</v>
      </c>
      <c r="C1735" s="76">
        <v>11536</v>
      </c>
      <c r="D1735" s="76" t="s">
        <v>113</v>
      </c>
      <c r="E1735" s="76" t="s">
        <v>15</v>
      </c>
      <c r="F1735" s="76">
        <v>59</v>
      </c>
      <c r="G1735" s="76">
        <v>49</v>
      </c>
      <c r="H1735" s="76">
        <v>0</v>
      </c>
      <c r="I1735" s="76">
        <v>1</v>
      </c>
      <c r="J1735" s="76">
        <v>0</v>
      </c>
      <c r="K1735" s="76">
        <v>2</v>
      </c>
      <c r="L1735" s="76">
        <v>1</v>
      </c>
      <c r="M1735" s="76">
        <v>0</v>
      </c>
      <c r="N1735" s="76">
        <v>0</v>
      </c>
      <c r="O1735" s="76">
        <v>0</v>
      </c>
      <c r="P1735" s="76">
        <v>0</v>
      </c>
      <c r="Q1735" s="76">
        <v>2</v>
      </c>
      <c r="R1735" s="76">
        <v>2</v>
      </c>
      <c r="S1735" s="76">
        <v>8</v>
      </c>
    </row>
    <row r="1736" spans="1:19" x14ac:dyDescent="0.25">
      <c r="A1736" s="76" t="s">
        <v>11</v>
      </c>
      <c r="B1736" s="76" t="s">
        <v>60</v>
      </c>
      <c r="C1736" s="76">
        <v>11536</v>
      </c>
      <c r="D1736" s="76" t="s">
        <v>113</v>
      </c>
      <c r="E1736" s="76" t="s">
        <v>15</v>
      </c>
      <c r="F1736" s="76">
        <v>59</v>
      </c>
      <c r="G1736" s="76">
        <v>49</v>
      </c>
      <c r="H1736" s="76">
        <v>1</v>
      </c>
      <c r="I1736" s="76">
        <v>2</v>
      </c>
      <c r="J1736" s="76">
        <v>1</v>
      </c>
      <c r="K1736" s="76">
        <v>2</v>
      </c>
      <c r="L1736" s="76">
        <v>0</v>
      </c>
      <c r="M1736" s="76">
        <v>1</v>
      </c>
      <c r="N1736" s="76">
        <v>1</v>
      </c>
      <c r="O1736" s="76">
        <v>0</v>
      </c>
      <c r="P1736" s="76">
        <v>0</v>
      </c>
      <c r="Q1736" s="76">
        <v>2</v>
      </c>
      <c r="R1736" s="76">
        <v>2</v>
      </c>
      <c r="S1736" s="76">
        <v>12</v>
      </c>
    </row>
    <row r="1737" spans="1:19" x14ac:dyDescent="0.25">
      <c r="A1737" s="76" t="s">
        <v>11</v>
      </c>
      <c r="B1737" s="76" t="s">
        <v>60</v>
      </c>
      <c r="C1737" s="76">
        <v>11536</v>
      </c>
      <c r="D1737" s="76" t="s">
        <v>113</v>
      </c>
      <c r="E1737" s="76" t="s">
        <v>15</v>
      </c>
      <c r="F1737" s="76">
        <v>59</v>
      </c>
      <c r="G1737" s="76">
        <v>49</v>
      </c>
      <c r="H1737" s="76">
        <v>1</v>
      </c>
      <c r="I1737" s="76">
        <v>2</v>
      </c>
      <c r="J1737" s="76">
        <v>0</v>
      </c>
      <c r="K1737" s="76">
        <v>1</v>
      </c>
      <c r="L1737" s="76">
        <v>1</v>
      </c>
      <c r="M1737" s="76">
        <v>1</v>
      </c>
      <c r="N1737" s="76">
        <v>1</v>
      </c>
      <c r="O1737" s="76">
        <v>1</v>
      </c>
      <c r="P1737" s="76">
        <v>0</v>
      </c>
      <c r="Q1737" s="76">
        <v>1</v>
      </c>
      <c r="R1737" s="76">
        <v>0</v>
      </c>
      <c r="S1737" s="76">
        <v>9</v>
      </c>
    </row>
    <row r="1738" spans="1:19" x14ac:dyDescent="0.25">
      <c r="A1738" s="76" t="s">
        <v>11</v>
      </c>
      <c r="B1738" s="76" t="s">
        <v>60</v>
      </c>
      <c r="C1738" s="76">
        <v>11536</v>
      </c>
      <c r="D1738" s="76" t="s">
        <v>113</v>
      </c>
      <c r="E1738" s="76" t="s">
        <v>15</v>
      </c>
      <c r="F1738" s="76">
        <v>59</v>
      </c>
      <c r="G1738" s="76">
        <v>49</v>
      </c>
      <c r="H1738" s="76">
        <v>0</v>
      </c>
      <c r="I1738" s="76">
        <v>0</v>
      </c>
      <c r="J1738" s="76">
        <v>1</v>
      </c>
      <c r="K1738" s="76">
        <v>2</v>
      </c>
      <c r="L1738" s="76">
        <v>1</v>
      </c>
      <c r="M1738" s="76">
        <v>1</v>
      </c>
      <c r="N1738" s="76">
        <v>0</v>
      </c>
      <c r="O1738" s="76">
        <v>1</v>
      </c>
      <c r="P1738" s="76">
        <v>0</v>
      </c>
      <c r="Q1738" s="76">
        <v>2</v>
      </c>
      <c r="R1738" s="76">
        <v>2</v>
      </c>
      <c r="S1738" s="76">
        <v>10</v>
      </c>
    </row>
    <row r="1739" spans="1:19" x14ac:dyDescent="0.25">
      <c r="A1739" s="76" t="s">
        <v>11</v>
      </c>
      <c r="B1739" s="76" t="s">
        <v>60</v>
      </c>
      <c r="C1739" s="76">
        <v>11536</v>
      </c>
      <c r="D1739" s="76" t="s">
        <v>113</v>
      </c>
      <c r="E1739" s="76" t="s">
        <v>15</v>
      </c>
      <c r="F1739" s="76">
        <v>59</v>
      </c>
      <c r="G1739" s="76">
        <v>49</v>
      </c>
      <c r="H1739" s="76">
        <v>0</v>
      </c>
      <c r="I1739" s="76">
        <v>2</v>
      </c>
      <c r="J1739" s="76">
        <v>0</v>
      </c>
      <c r="K1739" s="76">
        <v>2</v>
      </c>
      <c r="L1739" s="76">
        <v>0</v>
      </c>
      <c r="M1739" s="76">
        <v>1</v>
      </c>
      <c r="N1739" s="76">
        <v>1</v>
      </c>
      <c r="O1739" s="76">
        <v>0</v>
      </c>
      <c r="P1739" s="76">
        <v>0</v>
      </c>
      <c r="Q1739" s="76">
        <v>1</v>
      </c>
      <c r="R1739" s="76">
        <v>2</v>
      </c>
      <c r="S1739" s="76">
        <v>9</v>
      </c>
    </row>
    <row r="1740" spans="1:19" x14ac:dyDescent="0.25">
      <c r="A1740" s="76" t="s">
        <v>11</v>
      </c>
      <c r="B1740" s="76" t="s">
        <v>60</v>
      </c>
      <c r="C1740" s="76">
        <v>11536</v>
      </c>
      <c r="D1740" s="76" t="s">
        <v>113</v>
      </c>
      <c r="E1740" s="76" t="s">
        <v>15</v>
      </c>
      <c r="F1740" s="76">
        <v>59</v>
      </c>
      <c r="G1740" s="76">
        <v>49</v>
      </c>
      <c r="H1740" s="76">
        <v>2</v>
      </c>
      <c r="I1740" s="76">
        <v>0</v>
      </c>
      <c r="J1740" s="76">
        <v>1</v>
      </c>
      <c r="K1740" s="76">
        <v>2</v>
      </c>
      <c r="L1740" s="76">
        <v>2</v>
      </c>
      <c r="M1740" s="76">
        <v>0</v>
      </c>
      <c r="N1740" s="76">
        <v>0</v>
      </c>
      <c r="O1740" s="76">
        <v>2</v>
      </c>
      <c r="P1740" s="76">
        <v>1</v>
      </c>
      <c r="Q1740" s="76">
        <v>0</v>
      </c>
      <c r="R1740" s="76">
        <v>2</v>
      </c>
      <c r="S1740" s="76">
        <v>12</v>
      </c>
    </row>
    <row r="1741" spans="1:19" x14ac:dyDescent="0.25">
      <c r="A1741" s="76" t="s">
        <v>11</v>
      </c>
      <c r="B1741" s="76" t="s">
        <v>60</v>
      </c>
      <c r="C1741" s="76">
        <v>11536</v>
      </c>
      <c r="D1741" s="76" t="s">
        <v>113</v>
      </c>
      <c r="E1741" s="76" t="s">
        <v>15</v>
      </c>
      <c r="F1741" s="76">
        <v>59</v>
      </c>
      <c r="G1741" s="76">
        <v>49</v>
      </c>
      <c r="H1741" s="76">
        <v>1</v>
      </c>
      <c r="I1741" s="76">
        <v>2</v>
      </c>
      <c r="J1741" s="76">
        <v>0</v>
      </c>
      <c r="K1741" s="76">
        <v>2</v>
      </c>
      <c r="L1741" s="76">
        <v>1</v>
      </c>
      <c r="M1741" s="76">
        <v>1</v>
      </c>
      <c r="N1741" s="76">
        <v>0</v>
      </c>
      <c r="O1741" s="76">
        <v>2</v>
      </c>
      <c r="P1741" s="76">
        <v>1</v>
      </c>
      <c r="Q1741" s="76">
        <v>2</v>
      </c>
      <c r="R1741" s="76">
        <v>2</v>
      </c>
      <c r="S1741" s="76">
        <v>14</v>
      </c>
    </row>
    <row r="1742" spans="1:19" x14ac:dyDescent="0.25">
      <c r="A1742" s="76" t="s">
        <v>11</v>
      </c>
      <c r="B1742" s="76" t="s">
        <v>60</v>
      </c>
      <c r="C1742" s="76">
        <v>11536</v>
      </c>
      <c r="D1742" s="76" t="s">
        <v>113</v>
      </c>
      <c r="E1742" s="76" t="s">
        <v>15</v>
      </c>
      <c r="F1742" s="76">
        <v>59</v>
      </c>
      <c r="G1742" s="76">
        <v>49</v>
      </c>
      <c r="H1742" s="76">
        <v>0</v>
      </c>
      <c r="I1742" s="76">
        <v>1</v>
      </c>
      <c r="J1742" s="76">
        <v>0</v>
      </c>
      <c r="K1742" s="76">
        <v>1</v>
      </c>
      <c r="L1742" s="76">
        <v>0</v>
      </c>
      <c r="M1742" s="76">
        <v>0</v>
      </c>
      <c r="N1742" s="76">
        <v>0</v>
      </c>
      <c r="O1742" s="76">
        <v>0</v>
      </c>
      <c r="P1742" s="76">
        <v>1</v>
      </c>
      <c r="Q1742" s="76">
        <v>2</v>
      </c>
      <c r="R1742" s="76">
        <v>1</v>
      </c>
      <c r="S1742" s="76">
        <v>6</v>
      </c>
    </row>
    <row r="1743" spans="1:19" x14ac:dyDescent="0.25">
      <c r="A1743" s="76" t="s">
        <v>11</v>
      </c>
      <c r="B1743" s="76" t="s">
        <v>60</v>
      </c>
      <c r="C1743" s="76">
        <v>11536</v>
      </c>
      <c r="D1743" s="76" t="s">
        <v>113</v>
      </c>
      <c r="E1743" s="76" t="s">
        <v>15</v>
      </c>
      <c r="F1743" s="76">
        <v>59</v>
      </c>
      <c r="G1743" s="76">
        <v>49</v>
      </c>
      <c r="H1743" s="76">
        <v>1</v>
      </c>
      <c r="I1743" s="76">
        <v>2</v>
      </c>
      <c r="J1743" s="76">
        <v>1</v>
      </c>
      <c r="K1743" s="76">
        <v>2</v>
      </c>
      <c r="L1743" s="76">
        <v>1</v>
      </c>
      <c r="M1743" s="76">
        <v>1</v>
      </c>
      <c r="N1743" s="76">
        <v>0</v>
      </c>
      <c r="O1743" s="76">
        <v>2</v>
      </c>
      <c r="P1743" s="76">
        <v>1</v>
      </c>
      <c r="Q1743" s="76">
        <v>2</v>
      </c>
      <c r="R1743" s="76">
        <v>1</v>
      </c>
      <c r="S1743" s="76">
        <v>14</v>
      </c>
    </row>
    <row r="1744" spans="1:19" x14ac:dyDescent="0.25">
      <c r="A1744" s="76" t="s">
        <v>11</v>
      </c>
      <c r="B1744" s="76" t="s">
        <v>60</v>
      </c>
      <c r="C1744" s="76">
        <v>11536</v>
      </c>
      <c r="D1744" s="76" t="s">
        <v>113</v>
      </c>
      <c r="E1744" s="76" t="s">
        <v>15</v>
      </c>
      <c r="F1744" s="76">
        <v>59</v>
      </c>
      <c r="G1744" s="76">
        <v>49</v>
      </c>
      <c r="H1744" s="76">
        <v>1</v>
      </c>
      <c r="I1744" s="76">
        <v>0</v>
      </c>
      <c r="J1744" s="76">
        <v>1</v>
      </c>
      <c r="K1744" s="76">
        <v>2</v>
      </c>
      <c r="L1744" s="76">
        <v>0</v>
      </c>
      <c r="M1744" s="76">
        <v>0</v>
      </c>
      <c r="N1744" s="76">
        <v>0</v>
      </c>
      <c r="O1744" s="76">
        <v>2</v>
      </c>
      <c r="P1744" s="76">
        <v>2</v>
      </c>
      <c r="Q1744" s="76">
        <v>2</v>
      </c>
      <c r="R1744" s="76">
        <v>1</v>
      </c>
      <c r="S1744" s="76">
        <v>11</v>
      </c>
    </row>
    <row r="1745" spans="1:19" x14ac:dyDescent="0.25">
      <c r="A1745" s="76" t="s">
        <v>11</v>
      </c>
      <c r="B1745" s="76" t="s">
        <v>60</v>
      </c>
      <c r="C1745" s="76">
        <v>11536</v>
      </c>
      <c r="D1745" s="76" t="s">
        <v>113</v>
      </c>
      <c r="E1745" s="76" t="s">
        <v>15</v>
      </c>
      <c r="F1745" s="76">
        <v>59</v>
      </c>
      <c r="G1745" s="76">
        <v>49</v>
      </c>
      <c r="H1745" s="76">
        <v>1</v>
      </c>
      <c r="I1745" s="76">
        <v>1</v>
      </c>
      <c r="J1745" s="76">
        <v>1</v>
      </c>
      <c r="K1745" s="76">
        <v>2</v>
      </c>
      <c r="L1745" s="76">
        <v>0</v>
      </c>
      <c r="M1745" s="76">
        <v>0</v>
      </c>
      <c r="N1745" s="76">
        <v>0</v>
      </c>
      <c r="O1745" s="76">
        <v>0</v>
      </c>
      <c r="P1745" s="76">
        <v>1</v>
      </c>
      <c r="Q1745" s="76">
        <v>2</v>
      </c>
      <c r="R1745" s="76">
        <v>2</v>
      </c>
      <c r="S1745" s="76">
        <v>10</v>
      </c>
    </row>
    <row r="1746" spans="1:19" x14ac:dyDescent="0.25">
      <c r="A1746" s="76" t="s">
        <v>11</v>
      </c>
      <c r="B1746" s="76" t="s">
        <v>60</v>
      </c>
      <c r="C1746" s="76">
        <v>11536</v>
      </c>
      <c r="D1746" s="76" t="s">
        <v>113</v>
      </c>
      <c r="E1746" s="76" t="s">
        <v>15</v>
      </c>
      <c r="F1746" s="76">
        <v>59</v>
      </c>
      <c r="G1746" s="76">
        <v>49</v>
      </c>
      <c r="H1746" s="76">
        <v>0</v>
      </c>
      <c r="I1746" s="76">
        <v>2</v>
      </c>
      <c r="J1746" s="76">
        <v>1</v>
      </c>
      <c r="K1746" s="76">
        <v>1</v>
      </c>
      <c r="L1746" s="76">
        <v>1</v>
      </c>
      <c r="M1746" s="76">
        <v>1</v>
      </c>
      <c r="N1746" s="76">
        <v>0</v>
      </c>
      <c r="O1746" s="76">
        <v>2</v>
      </c>
      <c r="P1746" s="76">
        <v>1</v>
      </c>
      <c r="Q1746" s="76">
        <v>2</v>
      </c>
      <c r="R1746" s="76">
        <v>2</v>
      </c>
      <c r="S1746" s="76">
        <v>13</v>
      </c>
    </row>
    <row r="1747" spans="1:19" x14ac:dyDescent="0.25">
      <c r="A1747" s="76" t="s">
        <v>11</v>
      </c>
      <c r="B1747" s="76" t="s">
        <v>60</v>
      </c>
      <c r="C1747" s="76">
        <v>11536</v>
      </c>
      <c r="D1747" s="76" t="s">
        <v>113</v>
      </c>
      <c r="E1747" s="76" t="s">
        <v>15</v>
      </c>
      <c r="F1747" s="76">
        <v>59</v>
      </c>
      <c r="G1747" s="76">
        <v>49</v>
      </c>
      <c r="H1747" s="76">
        <v>0</v>
      </c>
      <c r="I1747" s="76">
        <v>1</v>
      </c>
      <c r="J1747" s="76">
        <v>0</v>
      </c>
      <c r="K1747" s="76">
        <v>1</v>
      </c>
      <c r="L1747" s="76">
        <v>1</v>
      </c>
      <c r="M1747" s="76">
        <v>0</v>
      </c>
      <c r="N1747" s="76">
        <v>0</v>
      </c>
      <c r="O1747" s="76">
        <v>2</v>
      </c>
      <c r="P1747" s="76">
        <v>1</v>
      </c>
      <c r="Q1747" s="76">
        <v>1</v>
      </c>
      <c r="R1747" s="76">
        <v>1</v>
      </c>
      <c r="S1747" s="76">
        <v>8</v>
      </c>
    </row>
    <row r="1748" spans="1:19" x14ac:dyDescent="0.25">
      <c r="A1748" s="76" t="s">
        <v>11</v>
      </c>
      <c r="B1748" s="76" t="s">
        <v>60</v>
      </c>
      <c r="C1748" s="76">
        <v>11536</v>
      </c>
      <c r="D1748" s="76" t="s">
        <v>113</v>
      </c>
      <c r="E1748" s="76" t="s">
        <v>15</v>
      </c>
      <c r="F1748" s="76">
        <v>59</v>
      </c>
      <c r="G1748" s="76">
        <v>49</v>
      </c>
      <c r="H1748" s="76">
        <v>1</v>
      </c>
      <c r="I1748" s="76">
        <v>1</v>
      </c>
      <c r="J1748" s="76">
        <v>1</v>
      </c>
      <c r="K1748" s="76">
        <v>2</v>
      </c>
      <c r="L1748" s="76">
        <v>1</v>
      </c>
      <c r="M1748" s="76">
        <v>1</v>
      </c>
      <c r="N1748" s="76">
        <v>0</v>
      </c>
      <c r="O1748" s="76">
        <v>2</v>
      </c>
      <c r="P1748" s="76">
        <v>0</v>
      </c>
      <c r="Q1748" s="76">
        <v>2</v>
      </c>
      <c r="R1748" s="76">
        <v>1</v>
      </c>
      <c r="S1748" s="76">
        <v>12</v>
      </c>
    </row>
    <row r="1749" spans="1:19" x14ac:dyDescent="0.25">
      <c r="A1749" s="76" t="s">
        <v>11</v>
      </c>
      <c r="B1749" s="76" t="s">
        <v>60</v>
      </c>
      <c r="C1749" s="76">
        <v>11536</v>
      </c>
      <c r="D1749" s="76" t="s">
        <v>113</v>
      </c>
      <c r="E1749" s="76" t="s">
        <v>15</v>
      </c>
      <c r="F1749" s="76">
        <v>59</v>
      </c>
      <c r="G1749" s="76">
        <v>49</v>
      </c>
      <c r="H1749" s="76">
        <v>1</v>
      </c>
      <c r="I1749" s="76">
        <v>2</v>
      </c>
      <c r="J1749" s="76">
        <v>1</v>
      </c>
      <c r="K1749" s="76">
        <v>2</v>
      </c>
      <c r="L1749" s="76">
        <v>2</v>
      </c>
      <c r="M1749" s="76">
        <v>0</v>
      </c>
      <c r="N1749" s="76">
        <v>1</v>
      </c>
      <c r="O1749" s="76">
        <v>1</v>
      </c>
      <c r="P1749" s="76">
        <v>1</v>
      </c>
      <c r="Q1749" s="76">
        <v>2</v>
      </c>
      <c r="R1749" s="76">
        <v>2</v>
      </c>
      <c r="S1749" s="76">
        <v>15</v>
      </c>
    </row>
    <row r="1750" spans="1:19" x14ac:dyDescent="0.25">
      <c r="A1750" s="76" t="s">
        <v>11</v>
      </c>
      <c r="B1750" s="76" t="s">
        <v>60</v>
      </c>
      <c r="C1750" s="76">
        <v>11536</v>
      </c>
      <c r="D1750" s="76" t="s">
        <v>113</v>
      </c>
      <c r="E1750" s="76" t="s">
        <v>15</v>
      </c>
      <c r="F1750" s="76">
        <v>59</v>
      </c>
      <c r="G1750" s="76">
        <v>49</v>
      </c>
      <c r="H1750" s="76">
        <v>0</v>
      </c>
      <c r="I1750" s="76">
        <v>1</v>
      </c>
      <c r="J1750" s="76">
        <v>0</v>
      </c>
      <c r="K1750" s="76">
        <v>0</v>
      </c>
      <c r="L1750" s="76">
        <v>0</v>
      </c>
      <c r="M1750" s="76">
        <v>0</v>
      </c>
      <c r="N1750" s="76">
        <v>0</v>
      </c>
      <c r="O1750" s="76">
        <v>0</v>
      </c>
      <c r="P1750" s="76">
        <v>0</v>
      </c>
      <c r="Q1750" s="76">
        <v>1</v>
      </c>
      <c r="R1750" s="76">
        <v>1</v>
      </c>
      <c r="S1750" s="76">
        <v>3</v>
      </c>
    </row>
    <row r="1751" spans="1:19" x14ac:dyDescent="0.25">
      <c r="A1751" s="76" t="s">
        <v>11</v>
      </c>
      <c r="B1751" s="76" t="s">
        <v>60</v>
      </c>
      <c r="C1751" s="76">
        <v>11536</v>
      </c>
      <c r="D1751" s="76" t="s">
        <v>113</v>
      </c>
      <c r="E1751" s="76" t="s">
        <v>15</v>
      </c>
      <c r="F1751" s="76">
        <v>59</v>
      </c>
      <c r="G1751" s="76">
        <v>49</v>
      </c>
      <c r="H1751" s="76">
        <v>0</v>
      </c>
      <c r="I1751" s="76">
        <v>0</v>
      </c>
      <c r="J1751" s="76">
        <v>0</v>
      </c>
      <c r="K1751" s="76">
        <v>2</v>
      </c>
      <c r="L1751" s="76">
        <v>1</v>
      </c>
      <c r="M1751" s="76">
        <v>1</v>
      </c>
      <c r="N1751" s="76">
        <v>0</v>
      </c>
      <c r="O1751" s="76">
        <v>0</v>
      </c>
      <c r="P1751" s="76">
        <v>2</v>
      </c>
      <c r="Q1751" s="76">
        <v>2</v>
      </c>
      <c r="R1751" s="76">
        <v>2</v>
      </c>
      <c r="S1751" s="76">
        <v>10</v>
      </c>
    </row>
    <row r="1752" spans="1:19" x14ac:dyDescent="0.25">
      <c r="A1752" s="76" t="s">
        <v>11</v>
      </c>
      <c r="B1752" s="76" t="s">
        <v>60</v>
      </c>
      <c r="C1752" s="76">
        <v>11536</v>
      </c>
      <c r="D1752" s="76" t="s">
        <v>113</v>
      </c>
      <c r="E1752" s="76" t="s">
        <v>15</v>
      </c>
      <c r="F1752" s="76">
        <v>59</v>
      </c>
      <c r="G1752" s="76">
        <v>49</v>
      </c>
      <c r="H1752" s="76">
        <v>0</v>
      </c>
      <c r="I1752" s="76">
        <v>0</v>
      </c>
      <c r="J1752" s="76">
        <v>0</v>
      </c>
      <c r="K1752" s="76">
        <v>2</v>
      </c>
      <c r="L1752" s="76">
        <v>0</v>
      </c>
      <c r="M1752" s="76">
        <v>0</v>
      </c>
      <c r="N1752" s="76">
        <v>1</v>
      </c>
      <c r="O1752" s="76">
        <v>1</v>
      </c>
      <c r="P1752" s="76">
        <v>2</v>
      </c>
      <c r="Q1752" s="76">
        <v>2</v>
      </c>
      <c r="R1752" s="76">
        <v>2</v>
      </c>
      <c r="S1752" s="76">
        <v>10</v>
      </c>
    </row>
    <row r="1753" spans="1:19" x14ac:dyDescent="0.25">
      <c r="A1753" s="76" t="s">
        <v>11</v>
      </c>
      <c r="B1753" s="76" t="s">
        <v>60</v>
      </c>
      <c r="C1753" s="76">
        <v>11536</v>
      </c>
      <c r="D1753" s="76" t="s">
        <v>113</v>
      </c>
      <c r="E1753" s="76" t="s">
        <v>16</v>
      </c>
      <c r="F1753" s="76">
        <v>59</v>
      </c>
      <c r="G1753" s="76">
        <v>49</v>
      </c>
      <c r="H1753" s="76">
        <v>1</v>
      </c>
      <c r="I1753" s="76">
        <v>0</v>
      </c>
      <c r="J1753" s="76">
        <v>0</v>
      </c>
      <c r="K1753" s="76">
        <v>2</v>
      </c>
      <c r="L1753" s="76">
        <v>0</v>
      </c>
      <c r="M1753" s="76">
        <v>1</v>
      </c>
      <c r="N1753" s="76">
        <v>0</v>
      </c>
      <c r="O1753" s="76">
        <v>2</v>
      </c>
      <c r="P1753" s="76">
        <v>1</v>
      </c>
      <c r="Q1753" s="76">
        <v>0</v>
      </c>
      <c r="R1753" s="76">
        <v>1</v>
      </c>
      <c r="S1753" s="76">
        <v>8</v>
      </c>
    </row>
    <row r="1754" spans="1:19" x14ac:dyDescent="0.25">
      <c r="A1754" s="76" t="s">
        <v>11</v>
      </c>
      <c r="B1754" s="76" t="s">
        <v>60</v>
      </c>
      <c r="C1754" s="76">
        <v>11536</v>
      </c>
      <c r="D1754" s="76" t="s">
        <v>113</v>
      </c>
      <c r="E1754" s="76" t="s">
        <v>16</v>
      </c>
      <c r="F1754" s="76">
        <v>59</v>
      </c>
      <c r="G1754" s="76">
        <v>49</v>
      </c>
      <c r="H1754" s="76">
        <v>0</v>
      </c>
      <c r="I1754" s="76">
        <v>0</v>
      </c>
      <c r="J1754" s="76">
        <v>0</v>
      </c>
      <c r="K1754" s="76">
        <v>2</v>
      </c>
      <c r="L1754" s="76">
        <v>1</v>
      </c>
      <c r="M1754" s="76">
        <v>0</v>
      </c>
      <c r="N1754" s="76">
        <v>0</v>
      </c>
      <c r="O1754" s="76">
        <v>0</v>
      </c>
      <c r="P1754" s="76">
        <v>2</v>
      </c>
      <c r="Q1754" s="76">
        <v>2</v>
      </c>
      <c r="R1754" s="76">
        <v>1</v>
      </c>
      <c r="S1754" s="76">
        <v>8</v>
      </c>
    </row>
    <row r="1755" spans="1:19" x14ac:dyDescent="0.25">
      <c r="A1755" s="76" t="s">
        <v>11</v>
      </c>
      <c r="B1755" s="76" t="s">
        <v>60</v>
      </c>
      <c r="C1755" s="76">
        <v>11536</v>
      </c>
      <c r="D1755" s="76" t="s">
        <v>113</v>
      </c>
      <c r="E1755" s="76" t="s">
        <v>16</v>
      </c>
      <c r="F1755" s="76">
        <v>59</v>
      </c>
      <c r="G1755" s="76">
        <v>49</v>
      </c>
      <c r="H1755" s="76">
        <v>0</v>
      </c>
      <c r="I1755" s="76">
        <v>1</v>
      </c>
      <c r="J1755" s="76">
        <v>1</v>
      </c>
      <c r="K1755" s="76">
        <v>2</v>
      </c>
      <c r="L1755" s="76">
        <v>0</v>
      </c>
      <c r="M1755" s="76">
        <v>0</v>
      </c>
      <c r="N1755" s="76">
        <v>0</v>
      </c>
      <c r="O1755" s="76">
        <v>1</v>
      </c>
      <c r="P1755" s="76">
        <v>0</v>
      </c>
      <c r="Q1755" s="76">
        <v>0</v>
      </c>
      <c r="R1755" s="76">
        <v>2</v>
      </c>
      <c r="S1755" s="76">
        <v>7</v>
      </c>
    </row>
    <row r="1756" spans="1:19" x14ac:dyDescent="0.25">
      <c r="A1756" s="76" t="s">
        <v>11</v>
      </c>
      <c r="B1756" s="76" t="s">
        <v>60</v>
      </c>
      <c r="C1756" s="76">
        <v>11536</v>
      </c>
      <c r="D1756" s="76" t="s">
        <v>113</v>
      </c>
      <c r="E1756" s="76" t="s">
        <v>16</v>
      </c>
      <c r="F1756" s="76">
        <v>59</v>
      </c>
      <c r="G1756" s="76">
        <v>49</v>
      </c>
      <c r="H1756" s="76">
        <v>1</v>
      </c>
      <c r="I1756" s="76">
        <v>1</v>
      </c>
      <c r="J1756" s="76">
        <v>0</v>
      </c>
      <c r="K1756" s="76">
        <v>2</v>
      </c>
      <c r="L1756" s="76">
        <v>1</v>
      </c>
      <c r="M1756" s="76">
        <v>1</v>
      </c>
      <c r="N1756" s="76">
        <v>1</v>
      </c>
      <c r="O1756" s="76">
        <v>2</v>
      </c>
      <c r="P1756" s="76">
        <v>2</v>
      </c>
      <c r="Q1756" s="76">
        <v>0</v>
      </c>
      <c r="R1756" s="76">
        <v>2</v>
      </c>
      <c r="S1756" s="76">
        <v>13</v>
      </c>
    </row>
    <row r="1757" spans="1:19" x14ac:dyDescent="0.25">
      <c r="A1757" s="76" t="s">
        <v>11</v>
      </c>
      <c r="B1757" s="76" t="s">
        <v>60</v>
      </c>
      <c r="C1757" s="76">
        <v>11536</v>
      </c>
      <c r="D1757" s="76" t="s">
        <v>113</v>
      </c>
      <c r="E1757" s="76" t="s">
        <v>16</v>
      </c>
      <c r="F1757" s="76">
        <v>59</v>
      </c>
      <c r="G1757" s="76">
        <v>49</v>
      </c>
      <c r="H1757" s="76">
        <v>1</v>
      </c>
      <c r="I1757" s="76">
        <v>1</v>
      </c>
      <c r="J1757" s="76">
        <v>0</v>
      </c>
      <c r="K1757" s="76">
        <v>2</v>
      </c>
      <c r="L1757" s="76">
        <v>1</v>
      </c>
      <c r="M1757" s="76">
        <v>0</v>
      </c>
      <c r="N1757" s="76">
        <v>1</v>
      </c>
      <c r="O1757" s="76">
        <v>1</v>
      </c>
      <c r="P1757" s="76">
        <v>2</v>
      </c>
      <c r="Q1757" s="76">
        <v>2</v>
      </c>
      <c r="R1757" s="76">
        <v>1</v>
      </c>
      <c r="S1757" s="76">
        <v>12</v>
      </c>
    </row>
    <row r="1758" spans="1:19" x14ac:dyDescent="0.25">
      <c r="A1758" s="76" t="s">
        <v>11</v>
      </c>
      <c r="B1758" s="76" t="s">
        <v>60</v>
      </c>
      <c r="C1758" s="76">
        <v>11536</v>
      </c>
      <c r="D1758" s="76" t="s">
        <v>113</v>
      </c>
      <c r="E1758" s="76" t="s">
        <v>16</v>
      </c>
      <c r="F1758" s="76">
        <v>59</v>
      </c>
      <c r="G1758" s="76">
        <v>49</v>
      </c>
      <c r="H1758" s="76">
        <v>1</v>
      </c>
      <c r="I1758" s="76">
        <v>0</v>
      </c>
      <c r="J1758" s="76">
        <v>0</v>
      </c>
      <c r="K1758" s="76">
        <v>1</v>
      </c>
      <c r="L1758" s="76">
        <v>1</v>
      </c>
      <c r="M1758" s="76">
        <v>1</v>
      </c>
      <c r="N1758" s="76">
        <v>1</v>
      </c>
      <c r="O1758" s="76">
        <v>1</v>
      </c>
      <c r="P1758" s="76">
        <v>2</v>
      </c>
      <c r="Q1758" s="76">
        <v>1</v>
      </c>
      <c r="R1758" s="76">
        <v>1</v>
      </c>
      <c r="S1758" s="76">
        <v>10</v>
      </c>
    </row>
    <row r="1759" spans="1:19" x14ac:dyDescent="0.25">
      <c r="A1759" s="76" t="s">
        <v>11</v>
      </c>
      <c r="B1759" s="76" t="s">
        <v>60</v>
      </c>
      <c r="C1759" s="76">
        <v>11536</v>
      </c>
      <c r="D1759" s="76" t="s">
        <v>113</v>
      </c>
      <c r="E1759" s="76" t="s">
        <v>16</v>
      </c>
      <c r="F1759" s="76">
        <v>59</v>
      </c>
      <c r="G1759" s="76">
        <v>49</v>
      </c>
      <c r="H1759" s="76">
        <v>0</v>
      </c>
      <c r="I1759" s="76">
        <v>1</v>
      </c>
      <c r="J1759" s="76">
        <v>0</v>
      </c>
      <c r="K1759" s="76">
        <v>2</v>
      </c>
      <c r="L1759" s="76">
        <v>1</v>
      </c>
      <c r="M1759" s="76">
        <v>1</v>
      </c>
      <c r="N1759" s="76">
        <v>1</v>
      </c>
      <c r="O1759" s="76">
        <v>1</v>
      </c>
      <c r="P1759" s="76">
        <v>0</v>
      </c>
      <c r="Q1759" s="76">
        <v>2</v>
      </c>
      <c r="R1759" s="76">
        <v>1</v>
      </c>
      <c r="S1759" s="76">
        <v>10</v>
      </c>
    </row>
    <row r="1760" spans="1:19" x14ac:dyDescent="0.25">
      <c r="A1760" s="76" t="s">
        <v>11</v>
      </c>
      <c r="B1760" s="76" t="s">
        <v>60</v>
      </c>
      <c r="C1760" s="76">
        <v>11536</v>
      </c>
      <c r="D1760" s="76" t="s">
        <v>113</v>
      </c>
      <c r="E1760" s="76" t="s">
        <v>16</v>
      </c>
      <c r="F1760" s="76">
        <v>59</v>
      </c>
      <c r="G1760" s="76">
        <v>49</v>
      </c>
      <c r="H1760" s="76">
        <v>2</v>
      </c>
      <c r="I1760" s="76">
        <v>1</v>
      </c>
      <c r="J1760" s="76">
        <v>1</v>
      </c>
      <c r="K1760" s="76">
        <v>2</v>
      </c>
      <c r="L1760" s="76">
        <v>2</v>
      </c>
      <c r="M1760" s="76">
        <v>1</v>
      </c>
      <c r="N1760" s="76">
        <v>0</v>
      </c>
      <c r="O1760" s="76">
        <v>0</v>
      </c>
      <c r="P1760" s="76">
        <v>0</v>
      </c>
      <c r="Q1760" s="76">
        <v>2</v>
      </c>
      <c r="R1760" s="76">
        <v>2</v>
      </c>
      <c r="S1760" s="76">
        <v>13</v>
      </c>
    </row>
    <row r="1761" spans="1:19" x14ac:dyDescent="0.25">
      <c r="A1761" s="76" t="s">
        <v>11</v>
      </c>
      <c r="B1761" s="76" t="s">
        <v>60</v>
      </c>
      <c r="C1761" s="76">
        <v>11536</v>
      </c>
      <c r="D1761" s="76" t="s">
        <v>113</v>
      </c>
      <c r="E1761" s="76" t="s">
        <v>16</v>
      </c>
      <c r="F1761" s="76">
        <v>59</v>
      </c>
      <c r="G1761" s="76">
        <v>49</v>
      </c>
      <c r="H1761" s="76">
        <v>0</v>
      </c>
      <c r="I1761" s="76">
        <v>0</v>
      </c>
      <c r="J1761" s="76">
        <v>0</v>
      </c>
      <c r="K1761" s="76">
        <v>1</v>
      </c>
      <c r="L1761" s="76">
        <v>0</v>
      </c>
      <c r="M1761" s="76">
        <v>0</v>
      </c>
      <c r="N1761" s="76">
        <v>0</v>
      </c>
      <c r="O1761" s="76">
        <v>0</v>
      </c>
      <c r="P1761" s="76">
        <v>0</v>
      </c>
      <c r="Q1761" s="76">
        <v>0</v>
      </c>
      <c r="R1761" s="76">
        <v>1</v>
      </c>
      <c r="S1761" s="76">
        <v>2</v>
      </c>
    </row>
    <row r="1762" spans="1:19" x14ac:dyDescent="0.25">
      <c r="A1762" s="76" t="s">
        <v>11</v>
      </c>
      <c r="B1762" s="76" t="s">
        <v>60</v>
      </c>
      <c r="C1762" s="76">
        <v>11536</v>
      </c>
      <c r="D1762" s="76" t="s">
        <v>113</v>
      </c>
      <c r="E1762" s="76" t="s">
        <v>16</v>
      </c>
      <c r="F1762" s="76">
        <v>59</v>
      </c>
      <c r="G1762" s="76">
        <v>49</v>
      </c>
      <c r="H1762" s="76">
        <v>0</v>
      </c>
      <c r="I1762" s="76">
        <v>0</v>
      </c>
      <c r="J1762" s="76">
        <v>0</v>
      </c>
      <c r="K1762" s="76">
        <v>2</v>
      </c>
      <c r="L1762" s="76">
        <v>1</v>
      </c>
      <c r="M1762" s="76">
        <v>0</v>
      </c>
      <c r="N1762" s="76">
        <v>0</v>
      </c>
      <c r="O1762" s="76">
        <v>1</v>
      </c>
      <c r="P1762" s="76">
        <v>0</v>
      </c>
      <c r="Q1762" s="76">
        <v>2</v>
      </c>
      <c r="R1762" s="76">
        <v>1</v>
      </c>
      <c r="S1762" s="76">
        <v>7</v>
      </c>
    </row>
    <row r="1763" spans="1:19" x14ac:dyDescent="0.25">
      <c r="A1763" s="76" t="s">
        <v>11</v>
      </c>
      <c r="B1763" s="76" t="s">
        <v>60</v>
      </c>
      <c r="C1763" s="76">
        <v>11536</v>
      </c>
      <c r="D1763" s="76" t="s">
        <v>113</v>
      </c>
      <c r="E1763" s="76" t="s">
        <v>16</v>
      </c>
      <c r="F1763" s="76">
        <v>59</v>
      </c>
      <c r="G1763" s="76">
        <v>49</v>
      </c>
      <c r="H1763" s="76">
        <v>0</v>
      </c>
      <c r="I1763" s="76">
        <v>2</v>
      </c>
      <c r="J1763" s="76">
        <v>1</v>
      </c>
      <c r="K1763" s="76">
        <v>2</v>
      </c>
      <c r="L1763" s="76">
        <v>1</v>
      </c>
      <c r="M1763" s="76">
        <v>0</v>
      </c>
      <c r="N1763" s="76">
        <v>0</v>
      </c>
      <c r="O1763" s="76">
        <v>1</v>
      </c>
      <c r="P1763" s="76">
        <v>0</v>
      </c>
      <c r="Q1763" s="76">
        <v>0</v>
      </c>
      <c r="R1763" s="76">
        <v>1</v>
      </c>
      <c r="S1763" s="76">
        <v>8</v>
      </c>
    </row>
    <row r="1764" spans="1:19" x14ac:dyDescent="0.25">
      <c r="A1764" s="76" t="s">
        <v>11</v>
      </c>
      <c r="B1764" s="76" t="s">
        <v>60</v>
      </c>
      <c r="C1764" s="76">
        <v>11536</v>
      </c>
      <c r="D1764" s="76" t="s">
        <v>113</v>
      </c>
      <c r="E1764" s="76" t="s">
        <v>16</v>
      </c>
      <c r="F1764" s="76">
        <v>59</v>
      </c>
      <c r="G1764" s="76">
        <v>49</v>
      </c>
      <c r="H1764" s="76">
        <v>0</v>
      </c>
      <c r="I1764" s="76">
        <v>0</v>
      </c>
      <c r="J1764" s="76">
        <v>0</v>
      </c>
      <c r="K1764" s="76">
        <v>2</v>
      </c>
      <c r="L1764" s="76">
        <v>2</v>
      </c>
      <c r="M1764" s="76">
        <v>1</v>
      </c>
      <c r="N1764" s="76">
        <v>0</v>
      </c>
      <c r="O1764" s="76">
        <v>0</v>
      </c>
      <c r="P1764" s="76">
        <v>1</v>
      </c>
      <c r="Q1764" s="76">
        <v>1</v>
      </c>
      <c r="R1764" s="76">
        <v>1</v>
      </c>
      <c r="S1764" s="76">
        <v>8</v>
      </c>
    </row>
    <row r="1765" spans="1:19" x14ac:dyDescent="0.25">
      <c r="A1765" s="76" t="s">
        <v>11</v>
      </c>
      <c r="B1765" s="76" t="s">
        <v>60</v>
      </c>
      <c r="C1765" s="76">
        <v>11536</v>
      </c>
      <c r="D1765" s="76" t="s">
        <v>113</v>
      </c>
      <c r="E1765" s="76" t="s">
        <v>16</v>
      </c>
      <c r="F1765" s="76">
        <v>59</v>
      </c>
      <c r="G1765" s="76">
        <v>49</v>
      </c>
      <c r="H1765" s="76">
        <v>0</v>
      </c>
      <c r="I1765" s="76">
        <v>0</v>
      </c>
      <c r="J1765" s="76">
        <v>0</v>
      </c>
      <c r="K1765" s="76">
        <v>2</v>
      </c>
      <c r="L1765" s="76">
        <v>2</v>
      </c>
      <c r="M1765" s="76">
        <v>1</v>
      </c>
      <c r="N1765" s="76">
        <v>0</v>
      </c>
      <c r="O1765" s="76">
        <v>1</v>
      </c>
      <c r="P1765" s="76">
        <v>1</v>
      </c>
      <c r="Q1765" s="76">
        <v>1</v>
      </c>
      <c r="R1765" s="76">
        <v>1</v>
      </c>
      <c r="S1765" s="76">
        <v>9</v>
      </c>
    </row>
    <row r="1766" spans="1:19" x14ac:dyDescent="0.25">
      <c r="A1766" s="76" t="s">
        <v>11</v>
      </c>
      <c r="B1766" s="76" t="s">
        <v>60</v>
      </c>
      <c r="C1766" s="76">
        <v>11536</v>
      </c>
      <c r="D1766" s="76" t="s">
        <v>113</v>
      </c>
      <c r="E1766" s="76" t="s">
        <v>16</v>
      </c>
      <c r="F1766" s="76">
        <v>59</v>
      </c>
      <c r="G1766" s="76">
        <v>49</v>
      </c>
      <c r="H1766" s="76">
        <v>0</v>
      </c>
      <c r="I1766" s="76">
        <v>0</v>
      </c>
      <c r="J1766" s="76">
        <v>0</v>
      </c>
      <c r="K1766" s="76">
        <v>1</v>
      </c>
      <c r="L1766" s="76">
        <v>1</v>
      </c>
      <c r="M1766" s="76">
        <v>1</v>
      </c>
      <c r="N1766" s="76">
        <v>0</v>
      </c>
      <c r="O1766" s="76">
        <v>0</v>
      </c>
      <c r="P1766" s="76">
        <v>0</v>
      </c>
      <c r="Q1766" s="76">
        <v>0</v>
      </c>
      <c r="R1766" s="76">
        <v>1</v>
      </c>
      <c r="S1766" s="76">
        <v>4</v>
      </c>
    </row>
    <row r="1767" spans="1:19" x14ac:dyDescent="0.25">
      <c r="A1767" s="76" t="s">
        <v>11</v>
      </c>
      <c r="B1767" s="76" t="s">
        <v>60</v>
      </c>
      <c r="C1767" s="76">
        <v>11536</v>
      </c>
      <c r="D1767" s="76" t="s">
        <v>113</v>
      </c>
      <c r="E1767" s="76" t="s">
        <v>16</v>
      </c>
      <c r="F1767" s="76">
        <v>59</v>
      </c>
      <c r="G1767" s="76">
        <v>49</v>
      </c>
      <c r="H1767" s="76">
        <v>0</v>
      </c>
      <c r="I1767" s="76">
        <v>0</v>
      </c>
      <c r="J1767" s="76">
        <v>0</v>
      </c>
      <c r="K1767" s="76">
        <v>1</v>
      </c>
      <c r="L1767" s="76">
        <v>1</v>
      </c>
      <c r="M1767" s="76">
        <v>0</v>
      </c>
      <c r="N1767" s="76">
        <v>0</v>
      </c>
      <c r="O1767" s="76">
        <v>0</v>
      </c>
      <c r="P1767" s="76">
        <v>2</v>
      </c>
      <c r="Q1767" s="76">
        <v>0</v>
      </c>
      <c r="R1767" s="76">
        <v>1</v>
      </c>
      <c r="S1767" s="76">
        <v>5</v>
      </c>
    </row>
    <row r="1768" spans="1:19" x14ac:dyDescent="0.25">
      <c r="A1768" s="76" t="s">
        <v>11</v>
      </c>
      <c r="B1768" s="76" t="s">
        <v>60</v>
      </c>
      <c r="C1768" s="76">
        <v>11536</v>
      </c>
      <c r="D1768" s="76" t="s">
        <v>113</v>
      </c>
      <c r="E1768" s="76" t="s">
        <v>16</v>
      </c>
      <c r="F1768" s="76">
        <v>59</v>
      </c>
      <c r="G1768" s="76">
        <v>49</v>
      </c>
      <c r="H1768" s="76">
        <v>0</v>
      </c>
      <c r="I1768" s="76">
        <v>0</v>
      </c>
      <c r="J1768" s="76">
        <v>0</v>
      </c>
      <c r="K1768" s="76">
        <v>2</v>
      </c>
      <c r="L1768" s="76">
        <v>1</v>
      </c>
      <c r="M1768" s="76">
        <v>0</v>
      </c>
      <c r="N1768" s="76">
        <v>0</v>
      </c>
      <c r="O1768" s="76">
        <v>2</v>
      </c>
      <c r="P1768" s="76">
        <v>2</v>
      </c>
      <c r="Q1768" s="76">
        <v>2</v>
      </c>
      <c r="R1768" s="76">
        <v>2</v>
      </c>
      <c r="S1768" s="76">
        <v>11</v>
      </c>
    </row>
    <row r="1769" spans="1:19" x14ac:dyDescent="0.25">
      <c r="A1769" s="76" t="s">
        <v>11</v>
      </c>
      <c r="B1769" s="76" t="s">
        <v>60</v>
      </c>
      <c r="C1769" s="76">
        <v>11536</v>
      </c>
      <c r="D1769" s="76" t="s">
        <v>113</v>
      </c>
      <c r="E1769" s="76" t="s">
        <v>16</v>
      </c>
      <c r="F1769" s="76">
        <v>59</v>
      </c>
      <c r="G1769" s="76">
        <v>49</v>
      </c>
      <c r="H1769" s="76">
        <v>0</v>
      </c>
      <c r="I1769" s="76">
        <v>1</v>
      </c>
      <c r="J1769" s="76">
        <v>0</v>
      </c>
      <c r="K1769" s="76">
        <v>2</v>
      </c>
      <c r="L1769" s="76">
        <v>2</v>
      </c>
      <c r="M1769" s="76">
        <v>0</v>
      </c>
      <c r="N1769" s="76">
        <v>0</v>
      </c>
      <c r="O1769" s="76">
        <v>1</v>
      </c>
      <c r="P1769" s="76">
        <v>2</v>
      </c>
      <c r="Q1769" s="76">
        <v>1</v>
      </c>
      <c r="R1769" s="76">
        <v>1</v>
      </c>
      <c r="S1769" s="76">
        <v>10</v>
      </c>
    </row>
    <row r="1770" spans="1:19" x14ac:dyDescent="0.25">
      <c r="A1770" s="76" t="s">
        <v>11</v>
      </c>
      <c r="B1770" s="76" t="s">
        <v>60</v>
      </c>
      <c r="C1770" s="76">
        <v>11536</v>
      </c>
      <c r="D1770" s="76" t="s">
        <v>113</v>
      </c>
      <c r="E1770" s="76" t="s">
        <v>16</v>
      </c>
      <c r="F1770" s="76">
        <v>59</v>
      </c>
      <c r="G1770" s="76">
        <v>49</v>
      </c>
      <c r="H1770" s="76">
        <v>1</v>
      </c>
      <c r="I1770" s="76">
        <v>0</v>
      </c>
      <c r="J1770" s="76">
        <v>0</v>
      </c>
      <c r="K1770" s="76">
        <v>2</v>
      </c>
      <c r="L1770" s="76">
        <v>1</v>
      </c>
      <c r="M1770" s="76">
        <v>0</v>
      </c>
      <c r="N1770" s="76">
        <v>1</v>
      </c>
      <c r="O1770" s="76">
        <v>1</v>
      </c>
      <c r="P1770" s="76">
        <v>2</v>
      </c>
      <c r="Q1770" s="76">
        <v>2</v>
      </c>
      <c r="R1770" s="76">
        <v>1</v>
      </c>
      <c r="S1770" s="76">
        <v>11</v>
      </c>
    </row>
    <row r="1771" spans="1:19" x14ac:dyDescent="0.25">
      <c r="A1771" s="76" t="s">
        <v>11</v>
      </c>
      <c r="B1771" s="76" t="s">
        <v>60</v>
      </c>
      <c r="C1771" s="76">
        <v>11536</v>
      </c>
      <c r="D1771" s="76" t="s">
        <v>113</v>
      </c>
      <c r="E1771" s="76" t="s">
        <v>16</v>
      </c>
      <c r="F1771" s="76">
        <v>59</v>
      </c>
      <c r="G1771" s="76">
        <v>49</v>
      </c>
      <c r="H1771" s="76">
        <v>1</v>
      </c>
      <c r="I1771" s="76">
        <v>2</v>
      </c>
      <c r="J1771" s="76">
        <v>1</v>
      </c>
      <c r="K1771" s="76">
        <v>2</v>
      </c>
      <c r="L1771" s="76">
        <v>2</v>
      </c>
      <c r="M1771" s="76">
        <v>1</v>
      </c>
      <c r="N1771" s="76">
        <v>1</v>
      </c>
      <c r="O1771" s="76">
        <v>1</v>
      </c>
      <c r="P1771" s="76">
        <v>2</v>
      </c>
      <c r="Q1771" s="76">
        <v>1</v>
      </c>
      <c r="R1771" s="76">
        <v>1</v>
      </c>
      <c r="S1771" s="76">
        <v>15</v>
      </c>
    </row>
    <row r="1772" spans="1:19" x14ac:dyDescent="0.25">
      <c r="A1772" s="76" t="s">
        <v>11</v>
      </c>
      <c r="B1772" s="76" t="s">
        <v>60</v>
      </c>
      <c r="C1772" s="76">
        <v>11536</v>
      </c>
      <c r="D1772" s="76" t="s">
        <v>113</v>
      </c>
      <c r="E1772" s="76" t="s">
        <v>16</v>
      </c>
      <c r="F1772" s="76">
        <v>59</v>
      </c>
      <c r="G1772" s="76">
        <v>49</v>
      </c>
      <c r="H1772" s="76">
        <v>0</v>
      </c>
      <c r="I1772" s="76">
        <v>1</v>
      </c>
      <c r="J1772" s="76">
        <v>0</v>
      </c>
      <c r="K1772" s="76">
        <v>2</v>
      </c>
      <c r="L1772" s="76">
        <v>2</v>
      </c>
      <c r="M1772" s="76">
        <v>1</v>
      </c>
      <c r="N1772" s="76">
        <v>0</v>
      </c>
      <c r="O1772" s="76">
        <v>1</v>
      </c>
      <c r="P1772" s="76">
        <v>2</v>
      </c>
      <c r="Q1772" s="76">
        <v>2</v>
      </c>
      <c r="R1772" s="76">
        <v>1</v>
      </c>
      <c r="S1772" s="76">
        <v>12</v>
      </c>
    </row>
    <row r="1773" spans="1:19" x14ac:dyDescent="0.25">
      <c r="A1773" s="76" t="s">
        <v>11</v>
      </c>
      <c r="B1773" s="76" t="s">
        <v>60</v>
      </c>
      <c r="C1773" s="76">
        <v>11536</v>
      </c>
      <c r="D1773" s="76" t="s">
        <v>113</v>
      </c>
      <c r="E1773" s="76" t="s">
        <v>16</v>
      </c>
      <c r="F1773" s="76">
        <v>59</v>
      </c>
      <c r="G1773" s="76">
        <v>49</v>
      </c>
      <c r="H1773" s="76">
        <v>0</v>
      </c>
      <c r="I1773" s="76">
        <v>0</v>
      </c>
      <c r="J1773" s="76">
        <v>0</v>
      </c>
      <c r="K1773" s="76">
        <v>2</v>
      </c>
      <c r="L1773" s="76">
        <v>2</v>
      </c>
      <c r="M1773" s="76">
        <v>0</v>
      </c>
      <c r="N1773" s="76">
        <v>0</v>
      </c>
      <c r="O1773" s="76">
        <v>0</v>
      </c>
      <c r="P1773" s="76">
        <v>0</v>
      </c>
      <c r="Q1773" s="76">
        <v>2</v>
      </c>
      <c r="R1773" s="76">
        <v>1</v>
      </c>
      <c r="S1773" s="76">
        <v>7</v>
      </c>
    </row>
    <row r="1774" spans="1:19" x14ac:dyDescent="0.25">
      <c r="A1774" s="76" t="s">
        <v>11</v>
      </c>
      <c r="B1774" s="76" t="s">
        <v>60</v>
      </c>
      <c r="C1774" s="76">
        <v>11536</v>
      </c>
      <c r="D1774" s="76" t="s">
        <v>113</v>
      </c>
      <c r="E1774" s="76" t="s">
        <v>16</v>
      </c>
      <c r="F1774" s="76">
        <v>59</v>
      </c>
      <c r="G1774" s="76">
        <v>49</v>
      </c>
      <c r="H1774" s="76">
        <v>1</v>
      </c>
      <c r="I1774" s="76">
        <v>1</v>
      </c>
      <c r="J1774" s="76">
        <v>0</v>
      </c>
      <c r="K1774" s="76">
        <v>1</v>
      </c>
      <c r="L1774" s="76">
        <v>1</v>
      </c>
      <c r="M1774" s="76">
        <v>0</v>
      </c>
      <c r="N1774" s="76">
        <v>1</v>
      </c>
      <c r="O1774" s="76">
        <v>1</v>
      </c>
      <c r="P1774" s="76">
        <v>1</v>
      </c>
      <c r="Q1774" s="76">
        <v>1</v>
      </c>
      <c r="R1774" s="76">
        <v>2</v>
      </c>
      <c r="S1774" s="76">
        <v>10</v>
      </c>
    </row>
    <row r="1775" spans="1:19" x14ac:dyDescent="0.25">
      <c r="A1775" s="76" t="s">
        <v>11</v>
      </c>
      <c r="B1775" s="76" t="s">
        <v>60</v>
      </c>
      <c r="C1775" s="76">
        <v>11536</v>
      </c>
      <c r="D1775" s="76" t="s">
        <v>113</v>
      </c>
      <c r="E1775" s="76" t="s">
        <v>16</v>
      </c>
      <c r="F1775" s="76">
        <v>59</v>
      </c>
      <c r="G1775" s="76">
        <v>49</v>
      </c>
      <c r="H1775" s="76">
        <v>1</v>
      </c>
      <c r="I1775" s="76">
        <v>1</v>
      </c>
      <c r="J1775" s="76">
        <v>0</v>
      </c>
      <c r="K1775" s="76">
        <v>2</v>
      </c>
      <c r="L1775" s="76">
        <v>1</v>
      </c>
      <c r="M1775" s="76">
        <v>0</v>
      </c>
      <c r="N1775" s="76">
        <v>0</v>
      </c>
      <c r="O1775" s="76">
        <v>0</v>
      </c>
      <c r="P1775" s="76">
        <v>0</v>
      </c>
      <c r="Q1775" s="76">
        <v>0</v>
      </c>
      <c r="R1775" s="76">
        <v>1</v>
      </c>
      <c r="S1775" s="76">
        <v>6</v>
      </c>
    </row>
    <row r="1776" spans="1:19" x14ac:dyDescent="0.25">
      <c r="A1776" s="76" t="s">
        <v>11</v>
      </c>
      <c r="B1776" s="76" t="s">
        <v>60</v>
      </c>
      <c r="C1776" s="76">
        <v>11536</v>
      </c>
      <c r="D1776" s="76" t="s">
        <v>113</v>
      </c>
      <c r="E1776" s="76" t="s">
        <v>16</v>
      </c>
      <c r="F1776" s="76">
        <v>59</v>
      </c>
      <c r="G1776" s="76">
        <v>49</v>
      </c>
      <c r="H1776" s="76">
        <v>0</v>
      </c>
      <c r="I1776" s="76">
        <v>1</v>
      </c>
      <c r="J1776" s="76">
        <v>0</v>
      </c>
      <c r="K1776" s="76">
        <v>2</v>
      </c>
      <c r="L1776" s="76">
        <v>0</v>
      </c>
      <c r="M1776" s="76">
        <v>0</v>
      </c>
      <c r="N1776" s="76">
        <v>0</v>
      </c>
      <c r="O1776" s="76">
        <v>0</v>
      </c>
      <c r="P1776" s="76">
        <v>0</v>
      </c>
      <c r="Q1776" s="76">
        <v>0</v>
      </c>
      <c r="R1776" s="76">
        <v>2</v>
      </c>
      <c r="S1776" s="76">
        <v>5</v>
      </c>
    </row>
    <row r="1777" spans="1:19" x14ac:dyDescent="0.25">
      <c r="A1777" s="76" t="s">
        <v>11</v>
      </c>
      <c r="B1777" s="76" t="s">
        <v>60</v>
      </c>
      <c r="C1777" s="76">
        <v>11536</v>
      </c>
      <c r="D1777" s="76" t="s">
        <v>113</v>
      </c>
      <c r="E1777" s="76" t="s">
        <v>16</v>
      </c>
      <c r="F1777" s="76">
        <v>59</v>
      </c>
      <c r="G1777" s="76">
        <v>49</v>
      </c>
      <c r="H1777" s="76">
        <v>0</v>
      </c>
      <c r="I1777" s="76">
        <v>0</v>
      </c>
      <c r="J1777" s="76">
        <v>0</v>
      </c>
      <c r="K1777" s="76">
        <v>2</v>
      </c>
      <c r="L1777" s="76">
        <v>0</v>
      </c>
      <c r="M1777" s="76">
        <v>0</v>
      </c>
      <c r="N1777" s="76">
        <v>0</v>
      </c>
      <c r="O1777" s="76">
        <v>1</v>
      </c>
      <c r="P1777" s="76">
        <v>0</v>
      </c>
      <c r="Q1777" s="76">
        <v>1</v>
      </c>
      <c r="R1777" s="76">
        <v>2</v>
      </c>
      <c r="S1777" s="76">
        <v>6</v>
      </c>
    </row>
    <row r="1778" spans="1:19" x14ac:dyDescent="0.25">
      <c r="A1778" s="76" t="s">
        <v>11</v>
      </c>
      <c r="B1778" s="76" t="s">
        <v>60</v>
      </c>
      <c r="C1778" s="76">
        <v>11536</v>
      </c>
      <c r="D1778" s="76" t="s">
        <v>113</v>
      </c>
      <c r="E1778" s="76" t="s">
        <v>16</v>
      </c>
      <c r="F1778" s="76">
        <v>59</v>
      </c>
      <c r="G1778" s="76">
        <v>49</v>
      </c>
      <c r="H1778" s="76">
        <v>0</v>
      </c>
      <c r="I1778" s="76">
        <v>1</v>
      </c>
      <c r="J1778" s="76">
        <v>0</v>
      </c>
      <c r="K1778" s="76">
        <v>0</v>
      </c>
      <c r="L1778" s="76">
        <v>0</v>
      </c>
      <c r="M1778" s="76">
        <v>1</v>
      </c>
      <c r="N1778" s="76">
        <v>0</v>
      </c>
      <c r="O1778" s="76">
        <v>0</v>
      </c>
      <c r="P1778" s="76">
        <v>1</v>
      </c>
      <c r="Q1778" s="76">
        <v>0</v>
      </c>
      <c r="R1778" s="76">
        <v>1</v>
      </c>
      <c r="S1778" s="76">
        <v>4</v>
      </c>
    </row>
    <row r="1779" spans="1:19" x14ac:dyDescent="0.25">
      <c r="A1779" s="76" t="s">
        <v>11</v>
      </c>
      <c r="B1779" s="76" t="s">
        <v>61</v>
      </c>
      <c r="C1779" s="76">
        <v>11537</v>
      </c>
      <c r="D1779" s="76" t="s">
        <v>113</v>
      </c>
      <c r="E1779" s="76" t="s">
        <v>15</v>
      </c>
      <c r="F1779" s="76">
        <v>59</v>
      </c>
      <c r="G1779" s="76">
        <v>51</v>
      </c>
      <c r="H1779" s="76">
        <v>2</v>
      </c>
      <c r="I1779" s="76">
        <v>2</v>
      </c>
      <c r="J1779" s="76">
        <v>1</v>
      </c>
      <c r="K1779" s="76">
        <v>2</v>
      </c>
      <c r="L1779" s="76">
        <v>2</v>
      </c>
      <c r="M1779" s="76">
        <v>1</v>
      </c>
      <c r="N1779" s="76">
        <v>1</v>
      </c>
      <c r="O1779" s="76">
        <v>2</v>
      </c>
      <c r="P1779" s="76">
        <v>2</v>
      </c>
      <c r="Q1779" s="76">
        <v>1</v>
      </c>
      <c r="R1779" s="76">
        <v>2</v>
      </c>
      <c r="S1779" s="76">
        <v>18</v>
      </c>
    </row>
    <row r="1780" spans="1:19" x14ac:dyDescent="0.25">
      <c r="A1780" s="76" t="s">
        <v>11</v>
      </c>
      <c r="B1780" s="76" t="s">
        <v>61</v>
      </c>
      <c r="C1780" s="76">
        <v>11537</v>
      </c>
      <c r="D1780" s="76" t="s">
        <v>113</v>
      </c>
      <c r="E1780" s="76" t="s">
        <v>15</v>
      </c>
      <c r="F1780" s="76">
        <v>59</v>
      </c>
      <c r="G1780" s="76">
        <v>51</v>
      </c>
      <c r="H1780" s="76">
        <v>2</v>
      </c>
      <c r="I1780" s="76">
        <v>2</v>
      </c>
      <c r="J1780" s="76">
        <v>1</v>
      </c>
      <c r="K1780" s="76">
        <v>2</v>
      </c>
      <c r="L1780" s="76">
        <v>1</v>
      </c>
      <c r="M1780" s="76">
        <v>1</v>
      </c>
      <c r="N1780" s="76">
        <v>1</v>
      </c>
      <c r="O1780" s="76">
        <v>2</v>
      </c>
      <c r="P1780" s="76">
        <v>2</v>
      </c>
      <c r="Q1780" s="76">
        <v>1</v>
      </c>
      <c r="R1780" s="76">
        <v>2</v>
      </c>
      <c r="S1780" s="76">
        <v>17</v>
      </c>
    </row>
    <row r="1781" spans="1:19" x14ac:dyDescent="0.25">
      <c r="A1781" s="76" t="s">
        <v>11</v>
      </c>
      <c r="B1781" s="76" t="s">
        <v>61</v>
      </c>
      <c r="C1781" s="76">
        <v>11537</v>
      </c>
      <c r="D1781" s="76" t="s">
        <v>113</v>
      </c>
      <c r="E1781" s="76" t="s">
        <v>15</v>
      </c>
      <c r="F1781" s="76">
        <v>59</v>
      </c>
      <c r="G1781" s="76">
        <v>51</v>
      </c>
      <c r="H1781" s="76">
        <v>2</v>
      </c>
      <c r="I1781" s="76">
        <v>1</v>
      </c>
      <c r="J1781" s="76">
        <v>1</v>
      </c>
      <c r="K1781" s="76">
        <v>1</v>
      </c>
      <c r="L1781" s="76">
        <v>2</v>
      </c>
      <c r="M1781" s="76">
        <v>1</v>
      </c>
      <c r="N1781" s="76">
        <v>1</v>
      </c>
      <c r="O1781" s="76">
        <v>2</v>
      </c>
      <c r="P1781" s="76">
        <v>1</v>
      </c>
      <c r="Q1781" s="76">
        <v>2</v>
      </c>
      <c r="R1781" s="76">
        <v>2</v>
      </c>
      <c r="S1781" s="76">
        <v>16</v>
      </c>
    </row>
    <row r="1782" spans="1:19" x14ac:dyDescent="0.25">
      <c r="A1782" s="76" t="s">
        <v>11</v>
      </c>
      <c r="B1782" s="76" t="s">
        <v>61</v>
      </c>
      <c r="C1782" s="76">
        <v>11537</v>
      </c>
      <c r="D1782" s="76" t="s">
        <v>113</v>
      </c>
      <c r="E1782" s="76" t="s">
        <v>15</v>
      </c>
      <c r="F1782" s="76">
        <v>59</v>
      </c>
      <c r="G1782" s="76">
        <v>51</v>
      </c>
      <c r="H1782" s="76">
        <v>2</v>
      </c>
      <c r="I1782" s="76">
        <v>1</v>
      </c>
      <c r="J1782" s="76">
        <v>1</v>
      </c>
      <c r="K1782" s="76">
        <v>2</v>
      </c>
      <c r="L1782" s="76">
        <v>2</v>
      </c>
      <c r="M1782" s="76">
        <v>1</v>
      </c>
      <c r="N1782" s="76">
        <v>1</v>
      </c>
      <c r="O1782" s="76">
        <v>0</v>
      </c>
      <c r="P1782" s="76">
        <v>0</v>
      </c>
      <c r="Q1782" s="76">
        <v>2</v>
      </c>
      <c r="R1782" s="76">
        <v>2</v>
      </c>
      <c r="S1782" s="76">
        <v>14</v>
      </c>
    </row>
    <row r="1783" spans="1:19" x14ac:dyDescent="0.25">
      <c r="A1783" s="76" t="s">
        <v>11</v>
      </c>
      <c r="B1783" s="76" t="s">
        <v>61</v>
      </c>
      <c r="C1783" s="76">
        <v>11537</v>
      </c>
      <c r="D1783" s="76" t="s">
        <v>113</v>
      </c>
      <c r="E1783" s="76" t="s">
        <v>15</v>
      </c>
      <c r="F1783" s="76">
        <v>59</v>
      </c>
      <c r="G1783" s="76">
        <v>51</v>
      </c>
      <c r="H1783" s="76">
        <v>2</v>
      </c>
      <c r="I1783" s="76">
        <v>1</v>
      </c>
      <c r="J1783" s="76">
        <v>1</v>
      </c>
      <c r="K1783" s="76">
        <v>2</v>
      </c>
      <c r="L1783" s="76">
        <v>2</v>
      </c>
      <c r="M1783" s="76">
        <v>1</v>
      </c>
      <c r="N1783" s="76">
        <v>1</v>
      </c>
      <c r="O1783" s="76">
        <v>2</v>
      </c>
      <c r="P1783" s="76">
        <v>0</v>
      </c>
      <c r="Q1783" s="76">
        <v>1</v>
      </c>
      <c r="R1783" s="76">
        <v>2</v>
      </c>
      <c r="S1783" s="76">
        <v>15</v>
      </c>
    </row>
    <row r="1784" spans="1:19" x14ac:dyDescent="0.25">
      <c r="A1784" s="76" t="s">
        <v>11</v>
      </c>
      <c r="B1784" s="76" t="s">
        <v>61</v>
      </c>
      <c r="C1784" s="76">
        <v>11537</v>
      </c>
      <c r="D1784" s="76" t="s">
        <v>113</v>
      </c>
      <c r="E1784" s="76" t="s">
        <v>15</v>
      </c>
      <c r="F1784" s="76">
        <v>59</v>
      </c>
      <c r="G1784" s="76">
        <v>51</v>
      </c>
      <c r="H1784" s="76">
        <v>2</v>
      </c>
      <c r="I1784" s="76">
        <v>1</v>
      </c>
      <c r="J1784" s="76">
        <v>1</v>
      </c>
      <c r="K1784" s="76">
        <v>2</v>
      </c>
      <c r="L1784" s="76">
        <v>2</v>
      </c>
      <c r="M1784" s="76">
        <v>1</v>
      </c>
      <c r="N1784" s="76">
        <v>1</v>
      </c>
      <c r="O1784" s="76">
        <v>2</v>
      </c>
      <c r="P1784" s="76">
        <v>0</v>
      </c>
      <c r="Q1784" s="76">
        <v>1</v>
      </c>
      <c r="R1784" s="76">
        <v>2</v>
      </c>
      <c r="S1784" s="76">
        <v>15</v>
      </c>
    </row>
    <row r="1785" spans="1:19" x14ac:dyDescent="0.25">
      <c r="A1785" s="76" t="s">
        <v>11</v>
      </c>
      <c r="B1785" s="76" t="s">
        <v>61</v>
      </c>
      <c r="C1785" s="76">
        <v>11537</v>
      </c>
      <c r="D1785" s="76" t="s">
        <v>113</v>
      </c>
      <c r="E1785" s="76" t="s">
        <v>15</v>
      </c>
      <c r="F1785" s="76">
        <v>59</v>
      </c>
      <c r="G1785" s="76">
        <v>51</v>
      </c>
      <c r="H1785" s="76">
        <v>0</v>
      </c>
      <c r="I1785" s="76">
        <v>2</v>
      </c>
      <c r="J1785" s="76">
        <v>1</v>
      </c>
      <c r="K1785" s="76">
        <v>1</v>
      </c>
      <c r="L1785" s="76">
        <v>2</v>
      </c>
      <c r="M1785" s="76">
        <v>1</v>
      </c>
      <c r="N1785" s="76">
        <v>1</v>
      </c>
      <c r="O1785" s="76">
        <v>2</v>
      </c>
      <c r="P1785" s="76">
        <v>1</v>
      </c>
      <c r="Q1785" s="76">
        <v>1</v>
      </c>
      <c r="R1785" s="76">
        <v>2</v>
      </c>
      <c r="S1785" s="76">
        <v>14</v>
      </c>
    </row>
    <row r="1786" spans="1:19" x14ac:dyDescent="0.25">
      <c r="A1786" s="76" t="s">
        <v>11</v>
      </c>
      <c r="B1786" s="76" t="s">
        <v>61</v>
      </c>
      <c r="C1786" s="76">
        <v>11537</v>
      </c>
      <c r="D1786" s="76" t="s">
        <v>113</v>
      </c>
      <c r="E1786" s="76" t="s">
        <v>15</v>
      </c>
      <c r="F1786" s="76">
        <v>59</v>
      </c>
      <c r="G1786" s="76">
        <v>51</v>
      </c>
      <c r="H1786" s="76">
        <v>2</v>
      </c>
      <c r="I1786" s="76">
        <v>1</v>
      </c>
      <c r="J1786" s="76">
        <v>1</v>
      </c>
      <c r="K1786" s="76">
        <v>2</v>
      </c>
      <c r="L1786" s="76">
        <v>2</v>
      </c>
      <c r="M1786" s="76">
        <v>1</v>
      </c>
      <c r="N1786" s="76">
        <v>1</v>
      </c>
      <c r="O1786" s="76">
        <v>0</v>
      </c>
      <c r="P1786" s="76">
        <v>0</v>
      </c>
      <c r="Q1786" s="76">
        <v>2</v>
      </c>
      <c r="R1786" s="76">
        <v>1</v>
      </c>
      <c r="S1786" s="76">
        <v>13</v>
      </c>
    </row>
    <row r="1787" spans="1:19" x14ac:dyDescent="0.25">
      <c r="A1787" s="76" t="s">
        <v>11</v>
      </c>
      <c r="B1787" s="76" t="s">
        <v>61</v>
      </c>
      <c r="C1787" s="76">
        <v>11537</v>
      </c>
      <c r="D1787" s="76" t="s">
        <v>113</v>
      </c>
      <c r="E1787" s="76" t="s">
        <v>15</v>
      </c>
      <c r="F1787" s="76">
        <v>59</v>
      </c>
      <c r="G1787" s="76">
        <v>51</v>
      </c>
      <c r="H1787" s="76">
        <v>1</v>
      </c>
      <c r="I1787" s="76">
        <v>0</v>
      </c>
      <c r="J1787" s="76">
        <v>1</v>
      </c>
      <c r="K1787" s="76">
        <v>2</v>
      </c>
      <c r="L1787" s="76">
        <v>1</v>
      </c>
      <c r="M1787" s="76">
        <v>1</v>
      </c>
      <c r="N1787" s="76">
        <v>0</v>
      </c>
      <c r="O1787" s="76">
        <v>2</v>
      </c>
      <c r="P1787" s="76">
        <v>0</v>
      </c>
      <c r="Q1787" s="76">
        <v>0</v>
      </c>
      <c r="R1787" s="76">
        <v>2</v>
      </c>
      <c r="S1787" s="76">
        <v>10</v>
      </c>
    </row>
    <row r="1788" spans="1:19" x14ac:dyDescent="0.25">
      <c r="A1788" s="76" t="s">
        <v>11</v>
      </c>
      <c r="B1788" s="76" t="s">
        <v>61</v>
      </c>
      <c r="C1788" s="76">
        <v>11537</v>
      </c>
      <c r="D1788" s="76" t="s">
        <v>113</v>
      </c>
      <c r="E1788" s="76" t="s">
        <v>15</v>
      </c>
      <c r="F1788" s="76">
        <v>59</v>
      </c>
      <c r="G1788" s="76">
        <v>51</v>
      </c>
      <c r="H1788" s="76">
        <v>2</v>
      </c>
      <c r="I1788" s="76">
        <v>2</v>
      </c>
      <c r="J1788" s="76">
        <v>1</v>
      </c>
      <c r="K1788" s="76">
        <v>2</v>
      </c>
      <c r="L1788" s="76">
        <v>1</v>
      </c>
      <c r="M1788" s="76">
        <v>1</v>
      </c>
      <c r="N1788" s="76">
        <v>1</v>
      </c>
      <c r="O1788" s="76">
        <v>2</v>
      </c>
      <c r="P1788" s="76">
        <v>2</v>
      </c>
      <c r="Q1788" s="76">
        <v>1</v>
      </c>
      <c r="R1788" s="76">
        <v>2</v>
      </c>
      <c r="S1788" s="76">
        <v>17</v>
      </c>
    </row>
    <row r="1789" spans="1:19" x14ac:dyDescent="0.25">
      <c r="A1789" s="76" t="s">
        <v>11</v>
      </c>
      <c r="B1789" s="76" t="s">
        <v>61</v>
      </c>
      <c r="C1789" s="76">
        <v>11537</v>
      </c>
      <c r="D1789" s="76" t="s">
        <v>113</v>
      </c>
      <c r="E1789" s="76" t="s">
        <v>15</v>
      </c>
      <c r="F1789" s="76">
        <v>59</v>
      </c>
      <c r="G1789" s="76">
        <v>51</v>
      </c>
      <c r="H1789" s="76">
        <v>2</v>
      </c>
      <c r="I1789" s="76">
        <v>1</v>
      </c>
      <c r="J1789" s="76">
        <v>1</v>
      </c>
      <c r="K1789" s="76">
        <v>2</v>
      </c>
      <c r="L1789" s="76">
        <v>1</v>
      </c>
      <c r="M1789" s="76">
        <v>1</v>
      </c>
      <c r="N1789" s="76">
        <v>0</v>
      </c>
      <c r="O1789" s="76">
        <v>2</v>
      </c>
      <c r="P1789" s="76">
        <v>1</v>
      </c>
      <c r="Q1789" s="76">
        <v>1</v>
      </c>
      <c r="R1789" s="76">
        <v>2</v>
      </c>
      <c r="S1789" s="76">
        <v>14</v>
      </c>
    </row>
    <row r="1790" spans="1:19" x14ac:dyDescent="0.25">
      <c r="A1790" s="76" t="s">
        <v>11</v>
      </c>
      <c r="B1790" s="76" t="s">
        <v>61</v>
      </c>
      <c r="C1790" s="76">
        <v>11537</v>
      </c>
      <c r="D1790" s="76" t="s">
        <v>113</v>
      </c>
      <c r="E1790" s="76" t="s">
        <v>15</v>
      </c>
      <c r="F1790" s="76">
        <v>59</v>
      </c>
      <c r="G1790" s="76">
        <v>51</v>
      </c>
      <c r="H1790" s="76">
        <v>2</v>
      </c>
      <c r="I1790" s="76">
        <v>2</v>
      </c>
      <c r="J1790" s="76">
        <v>1</v>
      </c>
      <c r="K1790" s="76">
        <v>2</v>
      </c>
      <c r="L1790" s="76">
        <v>1</v>
      </c>
      <c r="M1790" s="76">
        <v>1</v>
      </c>
      <c r="N1790" s="76">
        <v>1</v>
      </c>
      <c r="O1790" s="76">
        <v>2</v>
      </c>
      <c r="P1790" s="76">
        <v>1</v>
      </c>
      <c r="Q1790" s="76">
        <v>1</v>
      </c>
      <c r="R1790" s="76">
        <v>2</v>
      </c>
      <c r="S1790" s="76">
        <v>16</v>
      </c>
    </row>
    <row r="1791" spans="1:19" x14ac:dyDescent="0.25">
      <c r="A1791" s="76" t="s">
        <v>11</v>
      </c>
      <c r="B1791" s="76" t="s">
        <v>61</v>
      </c>
      <c r="C1791" s="76">
        <v>11537</v>
      </c>
      <c r="D1791" s="76" t="s">
        <v>113</v>
      </c>
      <c r="E1791" s="76" t="s">
        <v>15</v>
      </c>
      <c r="F1791" s="76">
        <v>59</v>
      </c>
      <c r="G1791" s="76">
        <v>51</v>
      </c>
      <c r="H1791" s="76">
        <v>0</v>
      </c>
      <c r="I1791" s="76">
        <v>0</v>
      </c>
      <c r="J1791" s="76">
        <v>1</v>
      </c>
      <c r="K1791" s="76">
        <v>2</v>
      </c>
      <c r="L1791" s="76">
        <v>2</v>
      </c>
      <c r="M1791" s="76">
        <v>1</v>
      </c>
      <c r="N1791" s="76">
        <v>1</v>
      </c>
      <c r="O1791" s="76">
        <v>1</v>
      </c>
      <c r="P1791" s="76">
        <v>2</v>
      </c>
      <c r="Q1791" s="76">
        <v>0</v>
      </c>
      <c r="R1791" s="76">
        <v>2</v>
      </c>
      <c r="S1791" s="76">
        <v>12</v>
      </c>
    </row>
    <row r="1792" spans="1:19" x14ac:dyDescent="0.25">
      <c r="A1792" s="76" t="s">
        <v>11</v>
      </c>
      <c r="B1792" s="76" t="s">
        <v>61</v>
      </c>
      <c r="C1792" s="76">
        <v>11537</v>
      </c>
      <c r="D1792" s="76" t="s">
        <v>113</v>
      </c>
      <c r="E1792" s="76" t="s">
        <v>15</v>
      </c>
      <c r="F1792" s="76">
        <v>59</v>
      </c>
      <c r="G1792" s="76">
        <v>51</v>
      </c>
      <c r="H1792" s="76">
        <v>2</v>
      </c>
      <c r="I1792" s="76">
        <v>1</v>
      </c>
      <c r="J1792" s="76">
        <v>1</v>
      </c>
      <c r="K1792" s="76">
        <v>2</v>
      </c>
      <c r="L1792" s="76">
        <v>1</v>
      </c>
      <c r="M1792" s="76">
        <v>1</v>
      </c>
      <c r="N1792" s="76">
        <v>1</v>
      </c>
      <c r="O1792" s="76">
        <v>2</v>
      </c>
      <c r="P1792" s="76">
        <v>2</v>
      </c>
      <c r="Q1792" s="76">
        <v>1</v>
      </c>
      <c r="R1792" s="76">
        <v>2</v>
      </c>
      <c r="S1792" s="76">
        <v>16</v>
      </c>
    </row>
    <row r="1793" spans="1:19" x14ac:dyDescent="0.25">
      <c r="A1793" s="76" t="s">
        <v>11</v>
      </c>
      <c r="B1793" s="76" t="s">
        <v>61</v>
      </c>
      <c r="C1793" s="76">
        <v>11537</v>
      </c>
      <c r="D1793" s="76" t="s">
        <v>113</v>
      </c>
      <c r="E1793" s="76" t="s">
        <v>15</v>
      </c>
      <c r="F1793" s="76">
        <v>59</v>
      </c>
      <c r="G1793" s="76">
        <v>51</v>
      </c>
      <c r="H1793" s="76">
        <v>2</v>
      </c>
      <c r="I1793" s="76">
        <v>2</v>
      </c>
      <c r="J1793" s="76">
        <v>1</v>
      </c>
      <c r="K1793" s="76">
        <v>2</v>
      </c>
      <c r="L1793" s="76">
        <v>1</v>
      </c>
      <c r="M1793" s="76">
        <v>0</v>
      </c>
      <c r="N1793" s="76">
        <v>1</v>
      </c>
      <c r="O1793" s="76">
        <v>2</v>
      </c>
      <c r="P1793" s="76">
        <v>1</v>
      </c>
      <c r="Q1793" s="76">
        <v>2</v>
      </c>
      <c r="R1793" s="76">
        <v>2</v>
      </c>
      <c r="S1793" s="76">
        <v>16</v>
      </c>
    </row>
    <row r="1794" spans="1:19" x14ac:dyDescent="0.25">
      <c r="A1794" s="76" t="s">
        <v>11</v>
      </c>
      <c r="B1794" s="76" t="s">
        <v>61</v>
      </c>
      <c r="C1794" s="76">
        <v>11537</v>
      </c>
      <c r="D1794" s="76" t="s">
        <v>113</v>
      </c>
      <c r="E1794" s="76" t="s">
        <v>15</v>
      </c>
      <c r="F1794" s="76">
        <v>59</v>
      </c>
      <c r="G1794" s="76">
        <v>51</v>
      </c>
      <c r="H1794" s="76">
        <v>0</v>
      </c>
      <c r="I1794" s="76">
        <v>1</v>
      </c>
      <c r="J1794" s="76">
        <v>1</v>
      </c>
      <c r="K1794" s="76">
        <v>2</v>
      </c>
      <c r="L1794" s="76">
        <v>2</v>
      </c>
      <c r="M1794" s="76">
        <v>1</v>
      </c>
      <c r="N1794" s="76">
        <v>1</v>
      </c>
      <c r="O1794" s="76">
        <v>2</v>
      </c>
      <c r="P1794" s="76">
        <v>2</v>
      </c>
      <c r="Q1794" s="76">
        <v>2</v>
      </c>
      <c r="R1794" s="76">
        <v>2</v>
      </c>
      <c r="S1794" s="76">
        <v>16</v>
      </c>
    </row>
    <row r="1795" spans="1:19" x14ac:dyDescent="0.25">
      <c r="A1795" s="76" t="s">
        <v>11</v>
      </c>
      <c r="B1795" s="76" t="s">
        <v>61</v>
      </c>
      <c r="C1795" s="76">
        <v>11537</v>
      </c>
      <c r="D1795" s="76" t="s">
        <v>113</v>
      </c>
      <c r="E1795" s="76" t="s">
        <v>15</v>
      </c>
      <c r="F1795" s="76">
        <v>59</v>
      </c>
      <c r="G1795" s="76">
        <v>51</v>
      </c>
      <c r="H1795" s="76">
        <v>1</v>
      </c>
      <c r="I1795" s="76">
        <v>1</v>
      </c>
      <c r="J1795" s="76">
        <v>1</v>
      </c>
      <c r="K1795" s="76">
        <v>2</v>
      </c>
      <c r="L1795" s="76">
        <v>2</v>
      </c>
      <c r="M1795" s="76">
        <v>1</v>
      </c>
      <c r="N1795" s="76">
        <v>0</v>
      </c>
      <c r="O1795" s="76">
        <v>2</v>
      </c>
      <c r="P1795" s="76">
        <v>1</v>
      </c>
      <c r="Q1795" s="76">
        <v>1</v>
      </c>
      <c r="R1795" s="76">
        <v>0</v>
      </c>
      <c r="S1795" s="76">
        <v>12</v>
      </c>
    </row>
    <row r="1796" spans="1:19" x14ac:dyDescent="0.25">
      <c r="A1796" s="76" t="s">
        <v>11</v>
      </c>
      <c r="B1796" s="76" t="s">
        <v>61</v>
      </c>
      <c r="C1796" s="76">
        <v>11537</v>
      </c>
      <c r="D1796" s="76" t="s">
        <v>113</v>
      </c>
      <c r="E1796" s="76" t="s">
        <v>15</v>
      </c>
      <c r="F1796" s="76">
        <v>59</v>
      </c>
      <c r="G1796" s="76">
        <v>51</v>
      </c>
      <c r="H1796" s="76">
        <v>2</v>
      </c>
      <c r="I1796" s="76">
        <v>2</v>
      </c>
      <c r="J1796" s="76">
        <v>1</v>
      </c>
      <c r="K1796" s="76">
        <v>2</v>
      </c>
      <c r="L1796" s="76">
        <v>1</v>
      </c>
      <c r="M1796" s="76">
        <v>1</v>
      </c>
      <c r="N1796" s="76">
        <v>0</v>
      </c>
      <c r="O1796" s="76">
        <v>2</v>
      </c>
      <c r="P1796" s="76">
        <v>1</v>
      </c>
      <c r="Q1796" s="76">
        <v>2</v>
      </c>
      <c r="R1796" s="76">
        <v>2</v>
      </c>
      <c r="S1796" s="76">
        <v>16</v>
      </c>
    </row>
    <row r="1797" spans="1:19" x14ac:dyDescent="0.25">
      <c r="A1797" s="76" t="s">
        <v>11</v>
      </c>
      <c r="B1797" s="76" t="s">
        <v>61</v>
      </c>
      <c r="C1797" s="76">
        <v>11537</v>
      </c>
      <c r="D1797" s="76" t="s">
        <v>113</v>
      </c>
      <c r="E1797" s="76" t="s">
        <v>15</v>
      </c>
      <c r="F1797" s="76">
        <v>59</v>
      </c>
      <c r="G1797" s="76">
        <v>51</v>
      </c>
      <c r="H1797" s="76">
        <v>0</v>
      </c>
      <c r="I1797" s="76">
        <v>2</v>
      </c>
      <c r="J1797" s="76">
        <v>1</v>
      </c>
      <c r="K1797" s="76">
        <v>2</v>
      </c>
      <c r="L1797" s="76">
        <v>1</v>
      </c>
      <c r="M1797" s="76">
        <v>1</v>
      </c>
      <c r="N1797" s="76">
        <v>0</v>
      </c>
      <c r="O1797" s="76">
        <v>2</v>
      </c>
      <c r="P1797" s="76">
        <v>1</v>
      </c>
      <c r="Q1797" s="76">
        <v>0</v>
      </c>
      <c r="R1797" s="76">
        <v>2</v>
      </c>
      <c r="S1797" s="76">
        <v>12</v>
      </c>
    </row>
    <row r="1798" spans="1:19" x14ac:dyDescent="0.25">
      <c r="A1798" s="76" t="s">
        <v>11</v>
      </c>
      <c r="B1798" s="76" t="s">
        <v>61</v>
      </c>
      <c r="C1798" s="76">
        <v>11537</v>
      </c>
      <c r="D1798" s="76" t="s">
        <v>113</v>
      </c>
      <c r="E1798" s="76" t="s">
        <v>15</v>
      </c>
      <c r="F1798" s="76">
        <v>59</v>
      </c>
      <c r="G1798" s="76">
        <v>51</v>
      </c>
      <c r="H1798" s="76">
        <v>1</v>
      </c>
      <c r="I1798" s="76">
        <v>0</v>
      </c>
      <c r="J1798" s="76">
        <v>1</v>
      </c>
      <c r="K1798" s="76">
        <v>2</v>
      </c>
      <c r="L1798" s="76">
        <v>1</v>
      </c>
      <c r="M1798" s="76">
        <v>1</v>
      </c>
      <c r="N1798" s="76">
        <v>1</v>
      </c>
      <c r="O1798" s="76">
        <v>2</v>
      </c>
      <c r="P1798" s="76">
        <v>0</v>
      </c>
      <c r="Q1798" s="76">
        <v>1</v>
      </c>
      <c r="R1798" s="76">
        <v>2</v>
      </c>
      <c r="S1798" s="76">
        <v>12</v>
      </c>
    </row>
    <row r="1799" spans="1:19" x14ac:dyDescent="0.25">
      <c r="A1799" s="76" t="s">
        <v>11</v>
      </c>
      <c r="B1799" s="76" t="s">
        <v>61</v>
      </c>
      <c r="C1799" s="76">
        <v>11537</v>
      </c>
      <c r="D1799" s="76" t="s">
        <v>113</v>
      </c>
      <c r="E1799" s="76" t="s">
        <v>15</v>
      </c>
      <c r="F1799" s="76">
        <v>59</v>
      </c>
      <c r="G1799" s="76">
        <v>51</v>
      </c>
      <c r="H1799" s="76">
        <v>2</v>
      </c>
      <c r="I1799" s="76">
        <v>2</v>
      </c>
      <c r="J1799" s="76">
        <v>1</v>
      </c>
      <c r="K1799" s="76">
        <v>2</v>
      </c>
      <c r="L1799" s="76">
        <v>2</v>
      </c>
      <c r="M1799" s="76">
        <v>0</v>
      </c>
      <c r="N1799" s="76">
        <v>1</v>
      </c>
      <c r="O1799" s="76">
        <v>2</v>
      </c>
      <c r="P1799" s="76">
        <v>2</v>
      </c>
      <c r="Q1799" s="76">
        <v>1</v>
      </c>
      <c r="R1799" s="76">
        <v>2</v>
      </c>
      <c r="S1799" s="76">
        <v>17</v>
      </c>
    </row>
    <row r="1800" spans="1:19" x14ac:dyDescent="0.25">
      <c r="A1800" s="76" t="s">
        <v>11</v>
      </c>
      <c r="B1800" s="76" t="s">
        <v>61</v>
      </c>
      <c r="C1800" s="76">
        <v>11537</v>
      </c>
      <c r="D1800" s="76" t="s">
        <v>113</v>
      </c>
      <c r="E1800" s="76" t="s">
        <v>15</v>
      </c>
      <c r="F1800" s="76">
        <v>59</v>
      </c>
      <c r="G1800" s="76">
        <v>51</v>
      </c>
      <c r="H1800" s="76">
        <v>0</v>
      </c>
      <c r="I1800" s="76">
        <v>2</v>
      </c>
      <c r="J1800" s="76">
        <v>1</v>
      </c>
      <c r="K1800" s="76">
        <v>2</v>
      </c>
      <c r="L1800" s="76">
        <v>1</v>
      </c>
      <c r="M1800" s="76">
        <v>1</v>
      </c>
      <c r="N1800" s="76">
        <v>0</v>
      </c>
      <c r="O1800" s="76">
        <v>2</v>
      </c>
      <c r="P1800" s="76">
        <v>1</v>
      </c>
      <c r="Q1800" s="76">
        <v>0</v>
      </c>
      <c r="R1800" s="76">
        <v>2</v>
      </c>
      <c r="S1800" s="76">
        <v>12</v>
      </c>
    </row>
    <row r="1801" spans="1:19" x14ac:dyDescent="0.25">
      <c r="A1801" s="76" t="s">
        <v>11</v>
      </c>
      <c r="B1801" s="76" t="s">
        <v>61</v>
      </c>
      <c r="C1801" s="76">
        <v>11537</v>
      </c>
      <c r="D1801" s="76" t="s">
        <v>113</v>
      </c>
      <c r="E1801" s="76" t="s">
        <v>15</v>
      </c>
      <c r="F1801" s="76">
        <v>59</v>
      </c>
      <c r="G1801" s="76">
        <v>51</v>
      </c>
      <c r="H1801" s="76">
        <v>2</v>
      </c>
      <c r="I1801" s="76">
        <v>1</v>
      </c>
      <c r="J1801" s="76">
        <v>1</v>
      </c>
      <c r="K1801" s="76">
        <v>1</v>
      </c>
      <c r="L1801" s="76">
        <v>2</v>
      </c>
      <c r="M1801" s="76">
        <v>1</v>
      </c>
      <c r="N1801" s="76">
        <v>1</v>
      </c>
      <c r="O1801" s="76">
        <v>2</v>
      </c>
      <c r="P1801" s="76">
        <v>2</v>
      </c>
      <c r="Q1801" s="76">
        <v>2</v>
      </c>
      <c r="R1801" s="76">
        <v>2</v>
      </c>
      <c r="S1801" s="76">
        <v>17</v>
      </c>
    </row>
    <row r="1802" spans="1:19" x14ac:dyDescent="0.25">
      <c r="A1802" s="76" t="s">
        <v>11</v>
      </c>
      <c r="B1802" s="76" t="s">
        <v>61</v>
      </c>
      <c r="C1802" s="76">
        <v>11537</v>
      </c>
      <c r="D1802" s="76" t="s">
        <v>113</v>
      </c>
      <c r="E1802" s="76" t="s">
        <v>15</v>
      </c>
      <c r="F1802" s="76">
        <v>59</v>
      </c>
      <c r="G1802" s="76">
        <v>51</v>
      </c>
      <c r="H1802" s="76">
        <v>2</v>
      </c>
      <c r="I1802" s="76">
        <v>1</v>
      </c>
      <c r="J1802" s="76">
        <v>1</v>
      </c>
      <c r="K1802" s="76">
        <v>2</v>
      </c>
      <c r="L1802" s="76">
        <v>2</v>
      </c>
      <c r="M1802" s="76">
        <v>1</v>
      </c>
      <c r="N1802" s="76">
        <v>1</v>
      </c>
      <c r="O1802" s="76">
        <v>2</v>
      </c>
      <c r="P1802" s="76">
        <v>2</v>
      </c>
      <c r="Q1802" s="76">
        <v>1</v>
      </c>
      <c r="R1802" s="76">
        <v>2</v>
      </c>
      <c r="S1802" s="76">
        <v>17</v>
      </c>
    </row>
    <row r="1803" spans="1:19" x14ac:dyDescent="0.25">
      <c r="A1803" s="76" t="s">
        <v>11</v>
      </c>
      <c r="B1803" s="76" t="s">
        <v>61</v>
      </c>
      <c r="C1803" s="76">
        <v>11537</v>
      </c>
      <c r="D1803" s="76" t="s">
        <v>113</v>
      </c>
      <c r="E1803" s="76" t="s">
        <v>15</v>
      </c>
      <c r="F1803" s="76">
        <v>59</v>
      </c>
      <c r="G1803" s="76">
        <v>51</v>
      </c>
      <c r="H1803" s="76">
        <v>0</v>
      </c>
      <c r="I1803" s="76">
        <v>1</v>
      </c>
      <c r="J1803" s="76">
        <v>1</v>
      </c>
      <c r="K1803" s="76">
        <v>2</v>
      </c>
      <c r="L1803" s="76">
        <v>1</v>
      </c>
      <c r="M1803" s="76">
        <v>1</v>
      </c>
      <c r="N1803" s="76">
        <v>1</v>
      </c>
      <c r="O1803" s="76">
        <v>2</v>
      </c>
      <c r="P1803" s="76">
        <v>2</v>
      </c>
      <c r="Q1803" s="76">
        <v>0</v>
      </c>
      <c r="R1803" s="76">
        <v>2</v>
      </c>
      <c r="S1803" s="76">
        <v>13</v>
      </c>
    </row>
    <row r="1804" spans="1:19" x14ac:dyDescent="0.25">
      <c r="A1804" s="76" t="s">
        <v>11</v>
      </c>
      <c r="B1804" s="76" t="s">
        <v>61</v>
      </c>
      <c r="C1804" s="76">
        <v>11537</v>
      </c>
      <c r="D1804" s="76" t="s">
        <v>113</v>
      </c>
      <c r="E1804" s="76" t="s">
        <v>15</v>
      </c>
      <c r="F1804" s="76">
        <v>59</v>
      </c>
      <c r="G1804" s="76">
        <v>51</v>
      </c>
      <c r="H1804" s="76">
        <v>2</v>
      </c>
      <c r="I1804" s="76">
        <v>2</v>
      </c>
      <c r="J1804" s="76">
        <v>1</v>
      </c>
      <c r="K1804" s="76">
        <v>2</v>
      </c>
      <c r="L1804" s="76">
        <v>2</v>
      </c>
      <c r="M1804" s="76">
        <v>1</v>
      </c>
      <c r="N1804" s="76">
        <v>0</v>
      </c>
      <c r="O1804" s="76">
        <v>2</v>
      </c>
      <c r="P1804" s="76">
        <v>2</v>
      </c>
      <c r="Q1804" s="76">
        <v>1</v>
      </c>
      <c r="R1804" s="76">
        <v>2</v>
      </c>
      <c r="S1804" s="76">
        <v>17</v>
      </c>
    </row>
    <row r="1805" spans="1:19" x14ac:dyDescent="0.25">
      <c r="A1805" s="76" t="s">
        <v>11</v>
      </c>
      <c r="B1805" s="76" t="s">
        <v>61</v>
      </c>
      <c r="C1805" s="76">
        <v>11537</v>
      </c>
      <c r="D1805" s="76" t="s">
        <v>113</v>
      </c>
      <c r="E1805" s="76" t="s">
        <v>16</v>
      </c>
      <c r="F1805" s="76">
        <v>59</v>
      </c>
      <c r="G1805" s="76">
        <v>51</v>
      </c>
      <c r="H1805" s="76">
        <v>0</v>
      </c>
      <c r="I1805" s="76">
        <v>2</v>
      </c>
      <c r="J1805" s="76">
        <v>1</v>
      </c>
      <c r="K1805" s="76">
        <v>2</v>
      </c>
      <c r="L1805" s="76">
        <v>2</v>
      </c>
      <c r="M1805" s="76">
        <v>0</v>
      </c>
      <c r="N1805" s="76">
        <v>0</v>
      </c>
      <c r="O1805" s="76">
        <v>2</v>
      </c>
      <c r="P1805" s="76">
        <v>2</v>
      </c>
      <c r="Q1805" s="76">
        <v>0</v>
      </c>
      <c r="R1805" s="76">
        <v>1</v>
      </c>
      <c r="S1805" s="76">
        <v>12</v>
      </c>
    </row>
    <row r="1806" spans="1:19" x14ac:dyDescent="0.25">
      <c r="A1806" s="76" t="s">
        <v>11</v>
      </c>
      <c r="B1806" s="76" t="s">
        <v>61</v>
      </c>
      <c r="C1806" s="76">
        <v>11537</v>
      </c>
      <c r="D1806" s="76" t="s">
        <v>113</v>
      </c>
      <c r="E1806" s="76" t="s">
        <v>16</v>
      </c>
      <c r="F1806" s="76">
        <v>59</v>
      </c>
      <c r="G1806" s="76">
        <v>51</v>
      </c>
      <c r="H1806" s="76">
        <v>0</v>
      </c>
      <c r="I1806" s="76">
        <v>0</v>
      </c>
      <c r="J1806" s="76">
        <v>0</v>
      </c>
      <c r="K1806" s="76">
        <v>2</v>
      </c>
      <c r="L1806" s="76">
        <v>2</v>
      </c>
      <c r="M1806" s="76">
        <v>0</v>
      </c>
      <c r="N1806" s="76">
        <v>0</v>
      </c>
      <c r="O1806" s="76">
        <v>2</v>
      </c>
      <c r="P1806" s="76">
        <v>1</v>
      </c>
      <c r="Q1806" s="76">
        <v>0</v>
      </c>
      <c r="R1806" s="76">
        <v>2</v>
      </c>
      <c r="S1806" s="76">
        <v>9</v>
      </c>
    </row>
    <row r="1807" spans="1:19" x14ac:dyDescent="0.25">
      <c r="A1807" s="76" t="s">
        <v>11</v>
      </c>
      <c r="B1807" s="76" t="s">
        <v>61</v>
      </c>
      <c r="C1807" s="76">
        <v>11537</v>
      </c>
      <c r="D1807" s="76" t="s">
        <v>113</v>
      </c>
      <c r="E1807" s="76" t="s">
        <v>16</v>
      </c>
      <c r="F1807" s="76">
        <v>59</v>
      </c>
      <c r="G1807" s="76">
        <v>51</v>
      </c>
      <c r="H1807" s="76">
        <v>0</v>
      </c>
      <c r="I1807" s="76">
        <v>1</v>
      </c>
      <c r="J1807" s="76">
        <v>1</v>
      </c>
      <c r="K1807" s="76">
        <v>1</v>
      </c>
      <c r="L1807" s="76">
        <v>1</v>
      </c>
      <c r="M1807" s="76">
        <v>1</v>
      </c>
      <c r="N1807" s="76">
        <v>0</v>
      </c>
      <c r="O1807" s="76">
        <v>0</v>
      </c>
      <c r="P1807" s="76">
        <v>1</v>
      </c>
      <c r="Q1807" s="76">
        <v>2</v>
      </c>
      <c r="R1807" s="76">
        <v>1</v>
      </c>
      <c r="S1807" s="76">
        <v>9</v>
      </c>
    </row>
    <row r="1808" spans="1:19" x14ac:dyDescent="0.25">
      <c r="A1808" s="76" t="s">
        <v>11</v>
      </c>
      <c r="B1808" s="76" t="s">
        <v>61</v>
      </c>
      <c r="C1808" s="76">
        <v>11537</v>
      </c>
      <c r="D1808" s="76" t="s">
        <v>113</v>
      </c>
      <c r="E1808" s="76" t="s">
        <v>16</v>
      </c>
      <c r="F1808" s="76">
        <v>59</v>
      </c>
      <c r="G1808" s="76">
        <v>51</v>
      </c>
      <c r="H1808" s="76">
        <v>1</v>
      </c>
      <c r="I1808" s="76">
        <v>1</v>
      </c>
      <c r="J1808" s="76">
        <v>0</v>
      </c>
      <c r="K1808" s="76">
        <v>1</v>
      </c>
      <c r="L1808" s="76">
        <v>0</v>
      </c>
      <c r="M1808" s="76">
        <v>1</v>
      </c>
      <c r="N1808" s="76">
        <v>0</v>
      </c>
      <c r="O1808" s="76">
        <v>1</v>
      </c>
      <c r="P1808" s="76">
        <v>1</v>
      </c>
      <c r="Q1808" s="76">
        <v>1</v>
      </c>
      <c r="R1808" s="76">
        <v>0</v>
      </c>
      <c r="S1808" s="76">
        <v>7</v>
      </c>
    </row>
    <row r="1809" spans="1:19" x14ac:dyDescent="0.25">
      <c r="A1809" s="76" t="s">
        <v>11</v>
      </c>
      <c r="B1809" s="76" t="s">
        <v>61</v>
      </c>
      <c r="C1809" s="76">
        <v>11537</v>
      </c>
      <c r="D1809" s="76" t="s">
        <v>113</v>
      </c>
      <c r="E1809" s="76" t="s">
        <v>16</v>
      </c>
      <c r="F1809" s="76">
        <v>59</v>
      </c>
      <c r="G1809" s="76">
        <v>51</v>
      </c>
      <c r="H1809" s="76">
        <v>0</v>
      </c>
      <c r="I1809" s="76">
        <v>1</v>
      </c>
      <c r="J1809" s="76">
        <v>0</v>
      </c>
      <c r="K1809" s="76">
        <v>2</v>
      </c>
      <c r="L1809" s="76">
        <v>2</v>
      </c>
      <c r="M1809" s="76">
        <v>1</v>
      </c>
      <c r="N1809" s="76">
        <v>1</v>
      </c>
      <c r="O1809" s="76">
        <v>2</v>
      </c>
      <c r="P1809" s="76">
        <v>2</v>
      </c>
      <c r="Q1809" s="76">
        <v>2</v>
      </c>
      <c r="R1809" s="76">
        <v>2</v>
      </c>
      <c r="S1809" s="76">
        <v>15</v>
      </c>
    </row>
    <row r="1810" spans="1:19" x14ac:dyDescent="0.25">
      <c r="A1810" s="76" t="s">
        <v>11</v>
      </c>
      <c r="B1810" s="76" t="s">
        <v>61</v>
      </c>
      <c r="C1810" s="76">
        <v>11537</v>
      </c>
      <c r="D1810" s="76" t="s">
        <v>113</v>
      </c>
      <c r="E1810" s="76" t="s">
        <v>16</v>
      </c>
      <c r="F1810" s="76">
        <v>59</v>
      </c>
      <c r="G1810" s="76">
        <v>51</v>
      </c>
      <c r="H1810" s="76">
        <v>0</v>
      </c>
      <c r="I1810" s="76">
        <v>1</v>
      </c>
      <c r="J1810" s="76">
        <v>0</v>
      </c>
      <c r="K1810" s="76">
        <v>2</v>
      </c>
      <c r="L1810" s="76">
        <v>1</v>
      </c>
      <c r="M1810" s="76">
        <v>1</v>
      </c>
      <c r="N1810" s="76">
        <v>1</v>
      </c>
      <c r="O1810" s="76">
        <v>1</v>
      </c>
      <c r="P1810" s="76">
        <v>0</v>
      </c>
      <c r="Q1810" s="76">
        <v>2</v>
      </c>
      <c r="R1810" s="76">
        <v>1</v>
      </c>
      <c r="S1810" s="76">
        <v>10</v>
      </c>
    </row>
    <row r="1811" spans="1:19" x14ac:dyDescent="0.25">
      <c r="A1811" s="76" t="s">
        <v>11</v>
      </c>
      <c r="B1811" s="76" t="s">
        <v>61</v>
      </c>
      <c r="C1811" s="76">
        <v>11537</v>
      </c>
      <c r="D1811" s="76" t="s">
        <v>113</v>
      </c>
      <c r="E1811" s="76" t="s">
        <v>16</v>
      </c>
      <c r="F1811" s="76">
        <v>59</v>
      </c>
      <c r="G1811" s="76">
        <v>51</v>
      </c>
      <c r="H1811" s="76">
        <v>0</v>
      </c>
      <c r="I1811" s="76">
        <v>1</v>
      </c>
      <c r="J1811" s="76">
        <v>0</v>
      </c>
      <c r="K1811" s="76">
        <v>2</v>
      </c>
      <c r="L1811" s="76">
        <v>1</v>
      </c>
      <c r="M1811" s="76">
        <v>1</v>
      </c>
      <c r="N1811" s="76">
        <v>1</v>
      </c>
      <c r="O1811" s="76">
        <v>2</v>
      </c>
      <c r="P1811" s="76">
        <v>2</v>
      </c>
      <c r="Q1811" s="76">
        <v>2</v>
      </c>
      <c r="R1811" s="76">
        <v>1</v>
      </c>
      <c r="S1811" s="76">
        <v>13</v>
      </c>
    </row>
    <row r="1812" spans="1:19" x14ac:dyDescent="0.25">
      <c r="A1812" s="76" t="s">
        <v>11</v>
      </c>
      <c r="B1812" s="76" t="s">
        <v>61</v>
      </c>
      <c r="C1812" s="76">
        <v>11537</v>
      </c>
      <c r="D1812" s="76" t="s">
        <v>113</v>
      </c>
      <c r="E1812" s="76" t="s">
        <v>16</v>
      </c>
      <c r="F1812" s="76">
        <v>59</v>
      </c>
      <c r="G1812" s="76">
        <v>51</v>
      </c>
      <c r="H1812" s="76">
        <v>0</v>
      </c>
      <c r="I1812" s="76">
        <v>0</v>
      </c>
      <c r="J1812" s="76">
        <v>0</v>
      </c>
      <c r="K1812" s="76">
        <v>2</v>
      </c>
      <c r="L1812" s="76">
        <v>1</v>
      </c>
      <c r="M1812" s="76">
        <v>1</v>
      </c>
      <c r="N1812" s="76">
        <v>0</v>
      </c>
      <c r="O1812" s="76">
        <v>2</v>
      </c>
      <c r="P1812" s="76">
        <v>1</v>
      </c>
      <c r="Q1812" s="76">
        <v>2</v>
      </c>
      <c r="R1812" s="76">
        <v>1</v>
      </c>
      <c r="S1812" s="76">
        <v>10</v>
      </c>
    </row>
    <row r="1813" spans="1:19" x14ac:dyDescent="0.25">
      <c r="A1813" s="76" t="s">
        <v>11</v>
      </c>
      <c r="B1813" s="76" t="s">
        <v>61</v>
      </c>
      <c r="C1813" s="76">
        <v>11537</v>
      </c>
      <c r="D1813" s="76" t="s">
        <v>113</v>
      </c>
      <c r="E1813" s="76" t="s">
        <v>16</v>
      </c>
      <c r="F1813" s="76">
        <v>59</v>
      </c>
      <c r="G1813" s="76">
        <v>51</v>
      </c>
      <c r="H1813" s="76">
        <v>0</v>
      </c>
      <c r="I1813" s="76">
        <v>1</v>
      </c>
      <c r="J1813" s="76">
        <v>1</v>
      </c>
      <c r="K1813" s="76">
        <v>2</v>
      </c>
      <c r="L1813" s="76">
        <v>0</v>
      </c>
      <c r="M1813" s="76">
        <v>1</v>
      </c>
      <c r="N1813" s="76">
        <v>1</v>
      </c>
      <c r="O1813" s="76">
        <v>2</v>
      </c>
      <c r="P1813" s="76">
        <v>2</v>
      </c>
      <c r="Q1813" s="76">
        <v>2</v>
      </c>
      <c r="R1813" s="76">
        <v>2</v>
      </c>
      <c r="S1813" s="76">
        <v>14</v>
      </c>
    </row>
    <row r="1814" spans="1:19" x14ac:dyDescent="0.25">
      <c r="A1814" s="76" t="s">
        <v>11</v>
      </c>
      <c r="B1814" s="76" t="s">
        <v>61</v>
      </c>
      <c r="C1814" s="76">
        <v>11537</v>
      </c>
      <c r="D1814" s="76" t="s">
        <v>113</v>
      </c>
      <c r="E1814" s="76" t="s">
        <v>16</v>
      </c>
      <c r="F1814" s="76">
        <v>59</v>
      </c>
      <c r="G1814" s="76">
        <v>51</v>
      </c>
      <c r="H1814" s="76">
        <v>1</v>
      </c>
      <c r="I1814" s="76">
        <v>0</v>
      </c>
      <c r="J1814" s="76">
        <v>1</v>
      </c>
      <c r="K1814" s="76">
        <v>2</v>
      </c>
      <c r="L1814" s="76">
        <v>1</v>
      </c>
      <c r="M1814" s="76">
        <v>0</v>
      </c>
      <c r="N1814" s="76">
        <v>1</v>
      </c>
      <c r="O1814" s="76">
        <v>0</v>
      </c>
      <c r="P1814" s="76">
        <v>0</v>
      </c>
      <c r="Q1814" s="76">
        <v>2</v>
      </c>
      <c r="R1814" s="76">
        <v>1</v>
      </c>
      <c r="S1814" s="76">
        <v>9</v>
      </c>
    </row>
    <row r="1815" spans="1:19" x14ac:dyDescent="0.25">
      <c r="A1815" s="76" t="s">
        <v>11</v>
      </c>
      <c r="B1815" s="76" t="s">
        <v>61</v>
      </c>
      <c r="C1815" s="76">
        <v>11537</v>
      </c>
      <c r="D1815" s="76" t="s">
        <v>113</v>
      </c>
      <c r="E1815" s="76" t="s">
        <v>16</v>
      </c>
      <c r="F1815" s="76">
        <v>59</v>
      </c>
      <c r="G1815" s="76">
        <v>51</v>
      </c>
      <c r="H1815" s="76">
        <v>0</v>
      </c>
      <c r="I1815" s="76">
        <v>0</v>
      </c>
      <c r="J1815" s="76">
        <v>1</v>
      </c>
      <c r="K1815" s="76">
        <v>2</v>
      </c>
      <c r="L1815" s="76">
        <v>2</v>
      </c>
      <c r="M1815" s="76">
        <v>1</v>
      </c>
      <c r="N1815" s="76">
        <v>1</v>
      </c>
      <c r="O1815" s="76">
        <v>1</v>
      </c>
      <c r="P1815" s="76">
        <v>1</v>
      </c>
      <c r="Q1815" s="76">
        <v>2</v>
      </c>
      <c r="R1815" s="76">
        <v>1</v>
      </c>
      <c r="S1815" s="76">
        <v>12</v>
      </c>
    </row>
    <row r="1816" spans="1:19" x14ac:dyDescent="0.25">
      <c r="A1816" s="76" t="s">
        <v>11</v>
      </c>
      <c r="B1816" s="76" t="s">
        <v>61</v>
      </c>
      <c r="C1816" s="76">
        <v>11537</v>
      </c>
      <c r="D1816" s="76" t="s">
        <v>113</v>
      </c>
      <c r="E1816" s="76" t="s">
        <v>16</v>
      </c>
      <c r="F1816" s="76">
        <v>59</v>
      </c>
      <c r="G1816" s="76">
        <v>51</v>
      </c>
      <c r="H1816" s="76">
        <v>0</v>
      </c>
      <c r="I1816" s="76">
        <v>2</v>
      </c>
      <c r="J1816" s="76">
        <v>1</v>
      </c>
      <c r="K1816" s="76">
        <v>2</v>
      </c>
      <c r="L1816" s="76">
        <v>1</v>
      </c>
      <c r="M1816" s="76">
        <v>0</v>
      </c>
      <c r="N1816" s="76">
        <v>0</v>
      </c>
      <c r="O1816" s="76">
        <v>2</v>
      </c>
      <c r="P1816" s="76">
        <v>2</v>
      </c>
      <c r="Q1816" s="76">
        <v>1</v>
      </c>
      <c r="R1816" s="76">
        <v>1</v>
      </c>
      <c r="S1816" s="76">
        <v>12</v>
      </c>
    </row>
    <row r="1817" spans="1:19" x14ac:dyDescent="0.25">
      <c r="A1817" s="76" t="s">
        <v>11</v>
      </c>
      <c r="B1817" s="76" t="s">
        <v>61</v>
      </c>
      <c r="C1817" s="76">
        <v>11537</v>
      </c>
      <c r="D1817" s="76" t="s">
        <v>113</v>
      </c>
      <c r="E1817" s="76" t="s">
        <v>16</v>
      </c>
      <c r="F1817" s="76">
        <v>59</v>
      </c>
      <c r="G1817" s="76">
        <v>51</v>
      </c>
      <c r="H1817" s="76">
        <v>1</v>
      </c>
      <c r="I1817" s="76">
        <v>1</v>
      </c>
      <c r="J1817" s="76">
        <v>1</v>
      </c>
      <c r="K1817" s="76">
        <v>2</v>
      </c>
      <c r="L1817" s="76">
        <v>1</v>
      </c>
      <c r="M1817" s="76">
        <v>1</v>
      </c>
      <c r="N1817" s="76">
        <v>0</v>
      </c>
      <c r="O1817" s="76">
        <v>1</v>
      </c>
      <c r="P1817" s="76">
        <v>0</v>
      </c>
      <c r="Q1817" s="76">
        <v>1</v>
      </c>
      <c r="R1817" s="76">
        <v>1</v>
      </c>
      <c r="S1817" s="76">
        <v>10</v>
      </c>
    </row>
    <row r="1818" spans="1:19" x14ac:dyDescent="0.25">
      <c r="A1818" s="76" t="s">
        <v>11</v>
      </c>
      <c r="B1818" s="76" t="s">
        <v>61</v>
      </c>
      <c r="C1818" s="76">
        <v>11537</v>
      </c>
      <c r="D1818" s="76" t="s">
        <v>113</v>
      </c>
      <c r="E1818" s="76" t="s">
        <v>16</v>
      </c>
      <c r="F1818" s="76">
        <v>59</v>
      </c>
      <c r="G1818" s="76">
        <v>51</v>
      </c>
      <c r="H1818" s="76">
        <v>0</v>
      </c>
      <c r="I1818" s="76">
        <v>1</v>
      </c>
      <c r="J1818" s="76">
        <v>0</v>
      </c>
      <c r="K1818" s="76">
        <v>2</v>
      </c>
      <c r="L1818" s="76">
        <v>1</v>
      </c>
      <c r="M1818" s="76">
        <v>1</v>
      </c>
      <c r="N1818" s="76">
        <v>0</v>
      </c>
      <c r="O1818" s="76">
        <v>1</v>
      </c>
      <c r="P1818" s="76">
        <v>0</v>
      </c>
      <c r="Q1818" s="76">
        <v>2</v>
      </c>
      <c r="R1818" s="76">
        <v>1</v>
      </c>
      <c r="S1818" s="76">
        <v>9</v>
      </c>
    </row>
    <row r="1819" spans="1:19" x14ac:dyDescent="0.25">
      <c r="A1819" s="76" t="s">
        <v>11</v>
      </c>
      <c r="B1819" s="76" t="s">
        <v>61</v>
      </c>
      <c r="C1819" s="76">
        <v>11537</v>
      </c>
      <c r="D1819" s="76" t="s">
        <v>113</v>
      </c>
      <c r="E1819" s="76" t="s">
        <v>16</v>
      </c>
      <c r="F1819" s="76">
        <v>59</v>
      </c>
      <c r="G1819" s="76">
        <v>51</v>
      </c>
      <c r="H1819" s="76">
        <v>2</v>
      </c>
      <c r="I1819" s="76">
        <v>2</v>
      </c>
      <c r="J1819" s="76">
        <v>1</v>
      </c>
      <c r="K1819" s="76">
        <v>2</v>
      </c>
      <c r="L1819" s="76">
        <v>2</v>
      </c>
      <c r="M1819" s="76">
        <v>1</v>
      </c>
      <c r="N1819" s="76">
        <v>0</v>
      </c>
      <c r="O1819" s="76">
        <v>2</v>
      </c>
      <c r="P1819" s="76">
        <v>2</v>
      </c>
      <c r="Q1819" s="76">
        <v>2</v>
      </c>
      <c r="R1819" s="76">
        <v>2</v>
      </c>
      <c r="S1819" s="76">
        <v>18</v>
      </c>
    </row>
    <row r="1820" spans="1:19" x14ac:dyDescent="0.25">
      <c r="A1820" s="76" t="s">
        <v>11</v>
      </c>
      <c r="B1820" s="76" t="s">
        <v>61</v>
      </c>
      <c r="C1820" s="76">
        <v>11537</v>
      </c>
      <c r="D1820" s="76" t="s">
        <v>113</v>
      </c>
      <c r="E1820" s="76" t="s">
        <v>16</v>
      </c>
      <c r="F1820" s="76">
        <v>59</v>
      </c>
      <c r="G1820" s="76">
        <v>51</v>
      </c>
      <c r="H1820" s="76">
        <v>1</v>
      </c>
      <c r="I1820" s="76">
        <v>1</v>
      </c>
      <c r="J1820" s="76">
        <v>1</v>
      </c>
      <c r="K1820" s="76">
        <v>2</v>
      </c>
      <c r="L1820" s="76">
        <v>0</v>
      </c>
      <c r="M1820" s="76">
        <v>1</v>
      </c>
      <c r="N1820" s="76">
        <v>0</v>
      </c>
      <c r="O1820" s="76">
        <v>0</v>
      </c>
      <c r="P1820" s="76">
        <v>2</v>
      </c>
      <c r="Q1820" s="76">
        <v>0</v>
      </c>
      <c r="R1820" s="76">
        <v>1</v>
      </c>
      <c r="S1820" s="76">
        <v>9</v>
      </c>
    </row>
    <row r="1821" spans="1:19" x14ac:dyDescent="0.25">
      <c r="A1821" s="76" t="s">
        <v>11</v>
      </c>
      <c r="B1821" s="76" t="s">
        <v>61</v>
      </c>
      <c r="C1821" s="76">
        <v>11537</v>
      </c>
      <c r="D1821" s="76" t="s">
        <v>113</v>
      </c>
      <c r="E1821" s="76" t="s">
        <v>16</v>
      </c>
      <c r="F1821" s="76">
        <v>59</v>
      </c>
      <c r="G1821" s="76">
        <v>51</v>
      </c>
      <c r="H1821" s="76">
        <v>0</v>
      </c>
      <c r="I1821" s="76">
        <v>2</v>
      </c>
      <c r="J1821" s="76">
        <v>1</v>
      </c>
      <c r="K1821" s="76">
        <v>2</v>
      </c>
      <c r="L1821" s="76">
        <v>1</v>
      </c>
      <c r="M1821" s="76">
        <v>0</v>
      </c>
      <c r="N1821" s="76">
        <v>0</v>
      </c>
      <c r="O1821" s="76">
        <v>2</v>
      </c>
      <c r="P1821" s="76">
        <v>1</v>
      </c>
      <c r="Q1821" s="76">
        <v>2</v>
      </c>
      <c r="R1821" s="76">
        <v>1</v>
      </c>
      <c r="S1821" s="76">
        <v>12</v>
      </c>
    </row>
    <row r="1822" spans="1:19" x14ac:dyDescent="0.25">
      <c r="A1822" s="76" t="s">
        <v>11</v>
      </c>
      <c r="B1822" s="76" t="s">
        <v>61</v>
      </c>
      <c r="C1822" s="76">
        <v>11537</v>
      </c>
      <c r="D1822" s="76" t="s">
        <v>113</v>
      </c>
      <c r="E1822" s="76" t="s">
        <v>16</v>
      </c>
      <c r="F1822" s="76">
        <v>59</v>
      </c>
      <c r="G1822" s="76">
        <v>51</v>
      </c>
      <c r="H1822" s="76">
        <v>1</v>
      </c>
      <c r="I1822" s="76">
        <v>0</v>
      </c>
      <c r="J1822" s="76">
        <v>1</v>
      </c>
      <c r="K1822" s="76">
        <v>1</v>
      </c>
      <c r="L1822" s="76">
        <v>1</v>
      </c>
      <c r="M1822" s="76">
        <v>0</v>
      </c>
      <c r="N1822" s="76">
        <v>1</v>
      </c>
      <c r="O1822" s="76">
        <v>1</v>
      </c>
      <c r="P1822" s="76">
        <v>2</v>
      </c>
      <c r="Q1822" s="76">
        <v>0</v>
      </c>
      <c r="R1822" s="76">
        <v>1</v>
      </c>
      <c r="S1822" s="76">
        <v>9</v>
      </c>
    </row>
    <row r="1823" spans="1:19" x14ac:dyDescent="0.25">
      <c r="A1823" s="76" t="s">
        <v>11</v>
      </c>
      <c r="B1823" s="76" t="s">
        <v>61</v>
      </c>
      <c r="C1823" s="76">
        <v>11537</v>
      </c>
      <c r="D1823" s="76" t="s">
        <v>113</v>
      </c>
      <c r="E1823" s="76" t="s">
        <v>16</v>
      </c>
      <c r="F1823" s="76">
        <v>59</v>
      </c>
      <c r="G1823" s="76">
        <v>51</v>
      </c>
      <c r="H1823" s="76">
        <v>0</v>
      </c>
      <c r="I1823" s="76">
        <v>0</v>
      </c>
      <c r="J1823" s="76">
        <v>1</v>
      </c>
      <c r="K1823" s="76">
        <v>2</v>
      </c>
      <c r="L1823" s="76">
        <v>1</v>
      </c>
      <c r="M1823" s="76">
        <v>1</v>
      </c>
      <c r="N1823" s="76">
        <v>1</v>
      </c>
      <c r="O1823" s="76">
        <v>2</v>
      </c>
      <c r="P1823" s="76">
        <v>2</v>
      </c>
      <c r="Q1823" s="76">
        <v>2</v>
      </c>
      <c r="R1823" s="76">
        <v>2</v>
      </c>
      <c r="S1823" s="76">
        <v>14</v>
      </c>
    </row>
    <row r="1824" spans="1:19" x14ac:dyDescent="0.25">
      <c r="A1824" s="76" t="s">
        <v>11</v>
      </c>
      <c r="B1824" s="76" t="s">
        <v>61</v>
      </c>
      <c r="C1824" s="76">
        <v>11537</v>
      </c>
      <c r="D1824" s="76" t="s">
        <v>113</v>
      </c>
      <c r="E1824" s="76" t="s">
        <v>16</v>
      </c>
      <c r="F1824" s="76">
        <v>59</v>
      </c>
      <c r="G1824" s="76">
        <v>51</v>
      </c>
      <c r="H1824" s="76">
        <v>0</v>
      </c>
      <c r="I1824" s="76">
        <v>1</v>
      </c>
      <c r="J1824" s="76">
        <v>0</v>
      </c>
      <c r="K1824" s="76">
        <v>2</v>
      </c>
      <c r="L1824" s="76">
        <v>2</v>
      </c>
      <c r="M1824" s="76">
        <v>1</v>
      </c>
      <c r="N1824" s="76">
        <v>1</v>
      </c>
      <c r="O1824" s="76">
        <v>2</v>
      </c>
      <c r="P1824" s="76">
        <v>2</v>
      </c>
      <c r="Q1824" s="76">
        <v>2</v>
      </c>
      <c r="R1824" s="76">
        <v>1</v>
      </c>
      <c r="S1824" s="76">
        <v>14</v>
      </c>
    </row>
    <row r="1825" spans="1:19" x14ac:dyDescent="0.25">
      <c r="A1825" s="76" t="s">
        <v>11</v>
      </c>
      <c r="B1825" s="76" t="s">
        <v>61</v>
      </c>
      <c r="C1825" s="76">
        <v>11537</v>
      </c>
      <c r="D1825" s="76" t="s">
        <v>113</v>
      </c>
      <c r="E1825" s="76" t="s">
        <v>16</v>
      </c>
      <c r="F1825" s="76">
        <v>59</v>
      </c>
      <c r="G1825" s="76">
        <v>51</v>
      </c>
      <c r="H1825" s="76">
        <v>0</v>
      </c>
      <c r="I1825" s="76">
        <v>0</v>
      </c>
      <c r="J1825" s="76">
        <v>0</v>
      </c>
      <c r="K1825" s="76">
        <v>1</v>
      </c>
      <c r="L1825" s="76">
        <v>1</v>
      </c>
      <c r="M1825" s="76">
        <v>1</v>
      </c>
      <c r="N1825" s="76">
        <v>0</v>
      </c>
      <c r="O1825" s="76">
        <v>1</v>
      </c>
      <c r="P1825" s="76">
        <v>0</v>
      </c>
      <c r="Q1825" s="76">
        <v>0</v>
      </c>
      <c r="R1825" s="76">
        <v>1</v>
      </c>
      <c r="S1825" s="76">
        <v>5</v>
      </c>
    </row>
    <row r="1826" spans="1:19" x14ac:dyDescent="0.25">
      <c r="A1826" s="76" t="s">
        <v>11</v>
      </c>
      <c r="B1826" s="76" t="s">
        <v>61</v>
      </c>
      <c r="C1826" s="76">
        <v>11537</v>
      </c>
      <c r="D1826" s="76" t="s">
        <v>113</v>
      </c>
      <c r="E1826" s="76" t="s">
        <v>16</v>
      </c>
      <c r="F1826" s="76">
        <v>59</v>
      </c>
      <c r="G1826" s="76">
        <v>51</v>
      </c>
      <c r="H1826" s="76">
        <v>0</v>
      </c>
      <c r="I1826" s="76">
        <v>2</v>
      </c>
      <c r="J1826" s="76">
        <v>1</v>
      </c>
      <c r="K1826" s="76">
        <v>2</v>
      </c>
      <c r="L1826" s="76">
        <v>1</v>
      </c>
      <c r="M1826" s="76">
        <v>0</v>
      </c>
      <c r="N1826" s="76">
        <v>0</v>
      </c>
      <c r="O1826" s="76">
        <v>2</v>
      </c>
      <c r="P1826" s="76">
        <v>2</v>
      </c>
      <c r="Q1826" s="76">
        <v>2</v>
      </c>
      <c r="R1826" s="76">
        <v>1</v>
      </c>
      <c r="S1826" s="76">
        <v>13</v>
      </c>
    </row>
    <row r="1827" spans="1:19" x14ac:dyDescent="0.25">
      <c r="A1827" s="76" t="s">
        <v>11</v>
      </c>
      <c r="B1827" s="76" t="s">
        <v>61</v>
      </c>
      <c r="C1827" s="76">
        <v>11537</v>
      </c>
      <c r="D1827" s="76" t="s">
        <v>113</v>
      </c>
      <c r="E1827" s="76" t="s">
        <v>16</v>
      </c>
      <c r="F1827" s="76">
        <v>59</v>
      </c>
      <c r="G1827" s="76">
        <v>51</v>
      </c>
      <c r="H1827" s="76">
        <v>0</v>
      </c>
      <c r="I1827" s="76">
        <v>0</v>
      </c>
      <c r="J1827" s="76">
        <v>0</v>
      </c>
      <c r="K1827" s="76">
        <v>0</v>
      </c>
      <c r="L1827" s="76">
        <v>1</v>
      </c>
      <c r="M1827" s="76">
        <v>0</v>
      </c>
      <c r="N1827" s="76">
        <v>1</v>
      </c>
      <c r="O1827" s="76">
        <v>0</v>
      </c>
      <c r="P1827" s="76">
        <v>0</v>
      </c>
      <c r="Q1827" s="76">
        <v>2</v>
      </c>
      <c r="R1827" s="76">
        <v>0</v>
      </c>
      <c r="S1827" s="76">
        <v>4</v>
      </c>
    </row>
    <row r="1828" spans="1:19" x14ac:dyDescent="0.25">
      <c r="A1828" s="76" t="s">
        <v>11</v>
      </c>
      <c r="B1828" s="76" t="s">
        <v>61</v>
      </c>
      <c r="C1828" s="76">
        <v>11537</v>
      </c>
      <c r="D1828" s="76" t="s">
        <v>113</v>
      </c>
      <c r="E1828" s="76" t="s">
        <v>16</v>
      </c>
      <c r="F1828" s="76">
        <v>59</v>
      </c>
      <c r="G1828" s="76">
        <v>51</v>
      </c>
      <c r="H1828" s="76">
        <v>0</v>
      </c>
      <c r="I1828" s="76">
        <v>1</v>
      </c>
      <c r="J1828" s="76">
        <v>0</v>
      </c>
      <c r="K1828" s="76">
        <v>1</v>
      </c>
      <c r="L1828" s="76">
        <v>0</v>
      </c>
      <c r="M1828" s="76">
        <v>1</v>
      </c>
      <c r="N1828" s="76">
        <v>0</v>
      </c>
      <c r="O1828" s="76">
        <v>0</v>
      </c>
      <c r="P1828" s="76">
        <v>1</v>
      </c>
      <c r="Q1828" s="76">
        <v>0</v>
      </c>
      <c r="R1828" s="76">
        <v>0</v>
      </c>
      <c r="S1828" s="76">
        <v>4</v>
      </c>
    </row>
    <row r="1829" spans="1:19" x14ac:dyDescent="0.25">
      <c r="A1829" s="76" t="s">
        <v>11</v>
      </c>
      <c r="B1829" s="76" t="s">
        <v>61</v>
      </c>
      <c r="C1829" s="76">
        <v>11537</v>
      </c>
      <c r="D1829" s="76" t="s">
        <v>113</v>
      </c>
      <c r="E1829" s="76" t="s">
        <v>16</v>
      </c>
      <c r="F1829" s="76">
        <v>59</v>
      </c>
      <c r="G1829" s="76">
        <v>51</v>
      </c>
      <c r="H1829" s="76">
        <v>0</v>
      </c>
      <c r="I1829" s="76">
        <v>1</v>
      </c>
      <c r="J1829" s="76">
        <v>0</v>
      </c>
      <c r="K1829" s="76">
        <v>2</v>
      </c>
      <c r="L1829" s="76">
        <v>0</v>
      </c>
      <c r="M1829" s="76">
        <v>1</v>
      </c>
      <c r="N1829" s="76">
        <v>0</v>
      </c>
      <c r="O1829" s="76">
        <v>0</v>
      </c>
      <c r="P1829" s="76">
        <v>0</v>
      </c>
      <c r="Q1829" s="76">
        <v>0</v>
      </c>
      <c r="R1829" s="76">
        <v>1</v>
      </c>
      <c r="S1829" s="76">
        <v>5</v>
      </c>
    </row>
    <row r="1830" spans="1:19" x14ac:dyDescent="0.25">
      <c r="A1830" s="76" t="s">
        <v>11</v>
      </c>
      <c r="B1830" s="76" t="s">
        <v>62</v>
      </c>
      <c r="C1830" s="76">
        <v>11543</v>
      </c>
      <c r="D1830" s="76" t="s">
        <v>113</v>
      </c>
      <c r="E1830" s="76" t="s">
        <v>15</v>
      </c>
      <c r="F1830" s="76">
        <v>53</v>
      </c>
      <c r="G1830" s="76">
        <v>51</v>
      </c>
      <c r="H1830" s="76">
        <v>2</v>
      </c>
      <c r="I1830" s="76">
        <v>2</v>
      </c>
      <c r="J1830" s="76">
        <v>1</v>
      </c>
      <c r="K1830" s="76">
        <v>1</v>
      </c>
      <c r="L1830" s="76">
        <v>2</v>
      </c>
      <c r="M1830" s="76">
        <v>1</v>
      </c>
      <c r="N1830" s="76">
        <v>1</v>
      </c>
      <c r="O1830" s="76">
        <v>1</v>
      </c>
      <c r="P1830" s="76">
        <v>2</v>
      </c>
      <c r="Q1830" s="76">
        <v>1</v>
      </c>
      <c r="R1830" s="76">
        <v>2</v>
      </c>
      <c r="S1830" s="76">
        <v>16</v>
      </c>
    </row>
    <row r="1831" spans="1:19" x14ac:dyDescent="0.25">
      <c r="A1831" s="76" t="s">
        <v>11</v>
      </c>
      <c r="B1831" s="76" t="s">
        <v>62</v>
      </c>
      <c r="C1831" s="76">
        <v>11543</v>
      </c>
      <c r="D1831" s="76" t="s">
        <v>113</v>
      </c>
      <c r="E1831" s="76" t="s">
        <v>15</v>
      </c>
      <c r="F1831" s="76">
        <v>53</v>
      </c>
      <c r="G1831" s="76">
        <v>51</v>
      </c>
      <c r="H1831" s="76">
        <v>1</v>
      </c>
      <c r="I1831" s="76">
        <v>2</v>
      </c>
      <c r="J1831" s="76">
        <v>1</v>
      </c>
      <c r="K1831" s="76">
        <v>2</v>
      </c>
      <c r="L1831" s="76">
        <v>2</v>
      </c>
      <c r="M1831" s="76">
        <v>1</v>
      </c>
      <c r="N1831" s="76">
        <v>1</v>
      </c>
      <c r="O1831" s="76">
        <v>1</v>
      </c>
      <c r="P1831" s="76">
        <v>2</v>
      </c>
      <c r="Q1831" s="76">
        <v>2</v>
      </c>
      <c r="R1831" s="76">
        <v>2</v>
      </c>
      <c r="S1831" s="76">
        <v>17</v>
      </c>
    </row>
    <row r="1832" spans="1:19" x14ac:dyDescent="0.25">
      <c r="A1832" s="76" t="s">
        <v>11</v>
      </c>
      <c r="B1832" s="76" t="s">
        <v>62</v>
      </c>
      <c r="C1832" s="76">
        <v>11543</v>
      </c>
      <c r="D1832" s="76" t="s">
        <v>113</v>
      </c>
      <c r="E1832" s="76" t="s">
        <v>15</v>
      </c>
      <c r="F1832" s="76">
        <v>53</v>
      </c>
      <c r="G1832" s="76">
        <v>51</v>
      </c>
      <c r="H1832" s="76">
        <v>1</v>
      </c>
      <c r="I1832" s="76">
        <v>2</v>
      </c>
      <c r="J1832" s="76">
        <v>1</v>
      </c>
      <c r="K1832" s="76">
        <v>2</v>
      </c>
      <c r="L1832" s="76">
        <v>2</v>
      </c>
      <c r="M1832" s="76">
        <v>1</v>
      </c>
      <c r="N1832" s="76">
        <v>1</v>
      </c>
      <c r="O1832" s="76">
        <v>1</v>
      </c>
      <c r="P1832" s="76">
        <v>2</v>
      </c>
      <c r="Q1832" s="76">
        <v>1</v>
      </c>
      <c r="R1832" s="76">
        <v>2</v>
      </c>
      <c r="S1832" s="76">
        <v>16</v>
      </c>
    </row>
    <row r="1833" spans="1:19" x14ac:dyDescent="0.25">
      <c r="A1833" s="76" t="s">
        <v>11</v>
      </c>
      <c r="B1833" s="76" t="s">
        <v>62</v>
      </c>
      <c r="C1833" s="76">
        <v>11543</v>
      </c>
      <c r="D1833" s="76" t="s">
        <v>113</v>
      </c>
      <c r="E1833" s="76" t="s">
        <v>15</v>
      </c>
      <c r="F1833" s="76">
        <v>53</v>
      </c>
      <c r="G1833" s="76">
        <v>51</v>
      </c>
      <c r="H1833" s="76">
        <v>2</v>
      </c>
      <c r="I1833" s="76">
        <v>2</v>
      </c>
      <c r="J1833" s="76">
        <v>1</v>
      </c>
      <c r="K1833" s="76">
        <v>2</v>
      </c>
      <c r="L1833" s="76">
        <v>2</v>
      </c>
      <c r="M1833" s="76">
        <v>1</v>
      </c>
      <c r="N1833" s="76">
        <v>1</v>
      </c>
      <c r="O1833" s="76">
        <v>1</v>
      </c>
      <c r="P1833" s="76">
        <v>2</v>
      </c>
      <c r="Q1833" s="76">
        <v>1</v>
      </c>
      <c r="R1833" s="76">
        <v>2</v>
      </c>
      <c r="S1833" s="76">
        <v>17</v>
      </c>
    </row>
    <row r="1834" spans="1:19" x14ac:dyDescent="0.25">
      <c r="A1834" s="76" t="s">
        <v>11</v>
      </c>
      <c r="B1834" s="76" t="s">
        <v>62</v>
      </c>
      <c r="C1834" s="76">
        <v>11543</v>
      </c>
      <c r="D1834" s="76" t="s">
        <v>113</v>
      </c>
      <c r="E1834" s="76" t="s">
        <v>15</v>
      </c>
      <c r="F1834" s="76">
        <v>53</v>
      </c>
      <c r="G1834" s="76">
        <v>51</v>
      </c>
      <c r="H1834" s="76">
        <v>1</v>
      </c>
      <c r="I1834" s="76">
        <v>2</v>
      </c>
      <c r="J1834" s="76">
        <v>0</v>
      </c>
      <c r="K1834" s="76">
        <v>2</v>
      </c>
      <c r="L1834" s="76">
        <v>2</v>
      </c>
      <c r="M1834" s="76">
        <v>1</v>
      </c>
      <c r="N1834" s="76">
        <v>1</v>
      </c>
      <c r="O1834" s="76">
        <v>1</v>
      </c>
      <c r="P1834" s="76">
        <v>2</v>
      </c>
      <c r="Q1834" s="76">
        <v>1</v>
      </c>
      <c r="R1834" s="76">
        <v>1</v>
      </c>
      <c r="S1834" s="76">
        <v>14</v>
      </c>
    </row>
    <row r="1835" spans="1:19" x14ac:dyDescent="0.25">
      <c r="A1835" s="76" t="s">
        <v>11</v>
      </c>
      <c r="B1835" s="76" t="s">
        <v>62</v>
      </c>
      <c r="C1835" s="76">
        <v>11543</v>
      </c>
      <c r="D1835" s="76" t="s">
        <v>113</v>
      </c>
      <c r="E1835" s="76" t="s">
        <v>15</v>
      </c>
      <c r="F1835" s="76">
        <v>53</v>
      </c>
      <c r="G1835" s="76">
        <v>51</v>
      </c>
      <c r="H1835" s="76">
        <v>2</v>
      </c>
      <c r="I1835" s="76">
        <v>1</v>
      </c>
      <c r="J1835" s="76">
        <v>1</v>
      </c>
      <c r="K1835" s="76">
        <v>2</v>
      </c>
      <c r="L1835" s="76">
        <v>2</v>
      </c>
      <c r="M1835" s="76">
        <v>0</v>
      </c>
      <c r="N1835" s="76">
        <v>1</v>
      </c>
      <c r="O1835" s="76">
        <v>1</v>
      </c>
      <c r="P1835" s="76">
        <v>1</v>
      </c>
      <c r="Q1835" s="76">
        <v>1</v>
      </c>
      <c r="R1835" s="76">
        <v>2</v>
      </c>
      <c r="S1835" s="76">
        <v>14</v>
      </c>
    </row>
    <row r="1836" spans="1:19" x14ac:dyDescent="0.25">
      <c r="A1836" s="76" t="s">
        <v>11</v>
      </c>
      <c r="B1836" s="76" t="s">
        <v>62</v>
      </c>
      <c r="C1836" s="76">
        <v>11543</v>
      </c>
      <c r="D1836" s="76" t="s">
        <v>113</v>
      </c>
      <c r="E1836" s="76" t="s">
        <v>15</v>
      </c>
      <c r="F1836" s="76">
        <v>53</v>
      </c>
      <c r="G1836" s="76">
        <v>51</v>
      </c>
      <c r="H1836" s="76">
        <v>0</v>
      </c>
      <c r="I1836" s="76">
        <v>2</v>
      </c>
      <c r="J1836" s="76">
        <v>1</v>
      </c>
      <c r="K1836" s="76">
        <v>2</v>
      </c>
      <c r="L1836" s="76">
        <v>2</v>
      </c>
      <c r="M1836" s="76">
        <v>1</v>
      </c>
      <c r="N1836" s="76">
        <v>1</v>
      </c>
      <c r="O1836" s="76">
        <v>1</v>
      </c>
      <c r="P1836" s="76">
        <v>0</v>
      </c>
      <c r="Q1836" s="76">
        <v>2</v>
      </c>
      <c r="R1836" s="76">
        <v>2</v>
      </c>
      <c r="S1836" s="76">
        <v>14</v>
      </c>
    </row>
    <row r="1837" spans="1:19" x14ac:dyDescent="0.25">
      <c r="A1837" s="76" t="s">
        <v>11</v>
      </c>
      <c r="B1837" s="76" t="s">
        <v>62</v>
      </c>
      <c r="C1837" s="76">
        <v>11543</v>
      </c>
      <c r="D1837" s="76" t="s">
        <v>113</v>
      </c>
      <c r="E1837" s="76" t="s">
        <v>15</v>
      </c>
      <c r="F1837" s="76">
        <v>53</v>
      </c>
      <c r="G1837" s="76">
        <v>51</v>
      </c>
      <c r="H1837" s="76">
        <v>2</v>
      </c>
      <c r="I1837" s="76">
        <v>1</v>
      </c>
      <c r="J1837" s="76">
        <v>0</v>
      </c>
      <c r="K1837" s="76">
        <v>2</v>
      </c>
      <c r="L1837" s="76">
        <v>2</v>
      </c>
      <c r="M1837" s="76">
        <v>1</v>
      </c>
      <c r="N1837" s="76">
        <v>1</v>
      </c>
      <c r="O1837" s="76">
        <v>1</v>
      </c>
      <c r="P1837" s="76">
        <v>1</v>
      </c>
      <c r="Q1837" s="76">
        <v>0</v>
      </c>
      <c r="R1837" s="76">
        <v>1</v>
      </c>
      <c r="S1837" s="76">
        <v>12</v>
      </c>
    </row>
    <row r="1838" spans="1:19" x14ac:dyDescent="0.25">
      <c r="A1838" s="76" t="s">
        <v>11</v>
      </c>
      <c r="B1838" s="76" t="s">
        <v>62</v>
      </c>
      <c r="C1838" s="76">
        <v>11543</v>
      </c>
      <c r="D1838" s="76" t="s">
        <v>113</v>
      </c>
      <c r="E1838" s="76" t="s">
        <v>15</v>
      </c>
      <c r="F1838" s="76">
        <v>53</v>
      </c>
      <c r="G1838" s="76">
        <v>51</v>
      </c>
      <c r="H1838" s="76">
        <v>1</v>
      </c>
      <c r="I1838" s="76">
        <v>2</v>
      </c>
      <c r="J1838" s="76">
        <v>1</v>
      </c>
      <c r="K1838" s="76">
        <v>2</v>
      </c>
      <c r="L1838" s="76">
        <v>2</v>
      </c>
      <c r="M1838" s="76">
        <v>1</v>
      </c>
      <c r="N1838" s="76">
        <v>1</v>
      </c>
      <c r="O1838" s="76">
        <v>2</v>
      </c>
      <c r="P1838" s="76">
        <v>1</v>
      </c>
      <c r="Q1838" s="76">
        <v>0</v>
      </c>
      <c r="R1838" s="76">
        <v>2</v>
      </c>
      <c r="S1838" s="76">
        <v>15</v>
      </c>
    </row>
    <row r="1839" spans="1:19" x14ac:dyDescent="0.25">
      <c r="A1839" s="76" t="s">
        <v>11</v>
      </c>
      <c r="B1839" s="76" t="s">
        <v>62</v>
      </c>
      <c r="C1839" s="76">
        <v>11543</v>
      </c>
      <c r="D1839" s="76" t="s">
        <v>113</v>
      </c>
      <c r="E1839" s="76" t="s">
        <v>15</v>
      </c>
      <c r="F1839" s="76">
        <v>53</v>
      </c>
      <c r="G1839" s="76">
        <v>51</v>
      </c>
      <c r="H1839" s="76">
        <v>0</v>
      </c>
      <c r="I1839" s="76">
        <v>1</v>
      </c>
      <c r="J1839" s="76">
        <v>0</v>
      </c>
      <c r="K1839" s="76">
        <v>1</v>
      </c>
      <c r="L1839" s="76">
        <v>1</v>
      </c>
      <c r="M1839" s="76">
        <v>1</v>
      </c>
      <c r="N1839" s="76">
        <v>0</v>
      </c>
      <c r="O1839" s="76">
        <v>1</v>
      </c>
      <c r="P1839" s="76">
        <v>2</v>
      </c>
      <c r="Q1839" s="76">
        <v>0</v>
      </c>
      <c r="R1839" s="76">
        <v>1</v>
      </c>
      <c r="S1839" s="76">
        <v>8</v>
      </c>
    </row>
    <row r="1840" spans="1:19" x14ac:dyDescent="0.25">
      <c r="A1840" s="76" t="s">
        <v>11</v>
      </c>
      <c r="B1840" s="76" t="s">
        <v>62</v>
      </c>
      <c r="C1840" s="76">
        <v>11543</v>
      </c>
      <c r="D1840" s="76" t="s">
        <v>113</v>
      </c>
      <c r="E1840" s="76" t="s">
        <v>15</v>
      </c>
      <c r="F1840" s="76">
        <v>53</v>
      </c>
      <c r="G1840" s="76">
        <v>51</v>
      </c>
      <c r="H1840" s="76">
        <v>1</v>
      </c>
      <c r="I1840" s="76">
        <v>1</v>
      </c>
      <c r="J1840" s="76">
        <v>1</v>
      </c>
      <c r="K1840" s="76">
        <v>2</v>
      </c>
      <c r="L1840" s="76">
        <v>1</v>
      </c>
      <c r="M1840" s="76">
        <v>1</v>
      </c>
      <c r="N1840" s="76">
        <v>1</v>
      </c>
      <c r="O1840" s="76">
        <v>1</v>
      </c>
      <c r="P1840" s="76">
        <v>0</v>
      </c>
      <c r="Q1840" s="76">
        <v>0</v>
      </c>
      <c r="R1840" s="76">
        <v>1</v>
      </c>
      <c r="S1840" s="76">
        <v>10</v>
      </c>
    </row>
    <row r="1841" spans="1:19" x14ac:dyDescent="0.25">
      <c r="A1841" s="76" t="s">
        <v>11</v>
      </c>
      <c r="B1841" s="76" t="s">
        <v>62</v>
      </c>
      <c r="C1841" s="76">
        <v>11543</v>
      </c>
      <c r="D1841" s="76" t="s">
        <v>113</v>
      </c>
      <c r="E1841" s="76" t="s">
        <v>15</v>
      </c>
      <c r="F1841" s="76">
        <v>53</v>
      </c>
      <c r="G1841" s="76">
        <v>51</v>
      </c>
      <c r="H1841" s="76">
        <v>1</v>
      </c>
      <c r="I1841" s="76">
        <v>1</v>
      </c>
      <c r="J1841" s="76">
        <v>1</v>
      </c>
      <c r="K1841" s="76">
        <v>2</v>
      </c>
      <c r="L1841" s="76">
        <v>2</v>
      </c>
      <c r="M1841" s="76">
        <v>1</v>
      </c>
      <c r="N1841" s="76">
        <v>1</v>
      </c>
      <c r="O1841" s="76">
        <v>2</v>
      </c>
      <c r="P1841" s="76">
        <v>1</v>
      </c>
      <c r="Q1841" s="76">
        <v>0</v>
      </c>
      <c r="R1841" s="76">
        <v>2</v>
      </c>
      <c r="S1841" s="76">
        <v>14</v>
      </c>
    </row>
    <row r="1842" spans="1:19" x14ac:dyDescent="0.25">
      <c r="A1842" s="76" t="s">
        <v>11</v>
      </c>
      <c r="B1842" s="76" t="s">
        <v>62</v>
      </c>
      <c r="C1842" s="76">
        <v>11543</v>
      </c>
      <c r="D1842" s="76" t="s">
        <v>113</v>
      </c>
      <c r="E1842" s="76" t="s">
        <v>15</v>
      </c>
      <c r="F1842" s="76">
        <v>53</v>
      </c>
      <c r="G1842" s="76">
        <v>51</v>
      </c>
      <c r="H1842" s="76">
        <v>1</v>
      </c>
      <c r="I1842" s="76">
        <v>1</v>
      </c>
      <c r="J1842" s="76">
        <v>1</v>
      </c>
      <c r="K1842" s="76">
        <v>2</v>
      </c>
      <c r="L1842" s="76">
        <v>1</v>
      </c>
      <c r="M1842" s="76">
        <v>0</v>
      </c>
      <c r="N1842" s="76">
        <v>1</v>
      </c>
      <c r="O1842" s="76">
        <v>0</v>
      </c>
      <c r="P1842" s="76">
        <v>1</v>
      </c>
      <c r="Q1842" s="76">
        <v>1</v>
      </c>
      <c r="R1842" s="76">
        <v>2</v>
      </c>
      <c r="S1842" s="76">
        <v>11</v>
      </c>
    </row>
    <row r="1843" spans="1:19" x14ac:dyDescent="0.25">
      <c r="A1843" s="76" t="s">
        <v>11</v>
      </c>
      <c r="B1843" s="76" t="s">
        <v>62</v>
      </c>
      <c r="C1843" s="76">
        <v>11543</v>
      </c>
      <c r="D1843" s="76" t="s">
        <v>113</v>
      </c>
      <c r="E1843" s="76" t="s">
        <v>15</v>
      </c>
      <c r="F1843" s="76">
        <v>53</v>
      </c>
      <c r="G1843" s="76">
        <v>51</v>
      </c>
      <c r="H1843" s="76">
        <v>1</v>
      </c>
      <c r="I1843" s="76">
        <v>2</v>
      </c>
      <c r="J1843" s="76">
        <v>1</v>
      </c>
      <c r="K1843" s="76">
        <v>2</v>
      </c>
      <c r="L1843" s="76">
        <v>2</v>
      </c>
      <c r="M1843" s="76">
        <v>1</v>
      </c>
      <c r="N1843" s="76">
        <v>1</v>
      </c>
      <c r="O1843" s="76">
        <v>2</v>
      </c>
      <c r="P1843" s="76">
        <v>1</v>
      </c>
      <c r="Q1843" s="76">
        <v>1</v>
      </c>
      <c r="R1843" s="76">
        <v>1</v>
      </c>
      <c r="S1843" s="76">
        <v>15</v>
      </c>
    </row>
    <row r="1844" spans="1:19" x14ac:dyDescent="0.25">
      <c r="A1844" s="76" t="s">
        <v>11</v>
      </c>
      <c r="B1844" s="76" t="s">
        <v>62</v>
      </c>
      <c r="C1844" s="76">
        <v>11543</v>
      </c>
      <c r="D1844" s="76" t="s">
        <v>113</v>
      </c>
      <c r="E1844" s="76" t="s">
        <v>15</v>
      </c>
      <c r="F1844" s="76">
        <v>53</v>
      </c>
      <c r="G1844" s="76">
        <v>51</v>
      </c>
      <c r="H1844" s="76">
        <v>1</v>
      </c>
      <c r="I1844" s="76">
        <v>1</v>
      </c>
      <c r="J1844" s="76">
        <v>1</v>
      </c>
      <c r="K1844" s="76">
        <v>2</v>
      </c>
      <c r="L1844" s="76">
        <v>1</v>
      </c>
      <c r="M1844" s="76">
        <v>0</v>
      </c>
      <c r="N1844" s="76">
        <v>1</v>
      </c>
      <c r="O1844" s="76">
        <v>0</v>
      </c>
      <c r="P1844" s="76">
        <v>1</v>
      </c>
      <c r="Q1844" s="76">
        <v>2</v>
      </c>
      <c r="R1844" s="76">
        <v>1</v>
      </c>
      <c r="S1844" s="76">
        <v>11</v>
      </c>
    </row>
    <row r="1845" spans="1:19" x14ac:dyDescent="0.25">
      <c r="A1845" s="76" t="s">
        <v>11</v>
      </c>
      <c r="B1845" s="76" t="s">
        <v>62</v>
      </c>
      <c r="C1845" s="76">
        <v>11543</v>
      </c>
      <c r="D1845" s="76" t="s">
        <v>113</v>
      </c>
      <c r="E1845" s="76" t="s">
        <v>15</v>
      </c>
      <c r="F1845" s="76">
        <v>53</v>
      </c>
      <c r="G1845" s="76">
        <v>51</v>
      </c>
      <c r="H1845" s="76">
        <v>0</v>
      </c>
      <c r="I1845" s="76">
        <v>1</v>
      </c>
      <c r="J1845" s="76">
        <v>0</v>
      </c>
      <c r="K1845" s="76">
        <v>2</v>
      </c>
      <c r="L1845" s="76">
        <v>1</v>
      </c>
      <c r="M1845" s="76">
        <v>1</v>
      </c>
      <c r="N1845" s="76">
        <v>0</v>
      </c>
      <c r="O1845" s="76">
        <v>1</v>
      </c>
      <c r="P1845" s="76">
        <v>1</v>
      </c>
      <c r="Q1845" s="76">
        <v>1</v>
      </c>
      <c r="R1845" s="76">
        <v>1</v>
      </c>
      <c r="S1845" s="76">
        <v>9</v>
      </c>
    </row>
    <row r="1846" spans="1:19" x14ac:dyDescent="0.25">
      <c r="A1846" s="76" t="s">
        <v>11</v>
      </c>
      <c r="B1846" s="76" t="s">
        <v>62</v>
      </c>
      <c r="C1846" s="76">
        <v>11543</v>
      </c>
      <c r="D1846" s="76" t="s">
        <v>113</v>
      </c>
      <c r="E1846" s="76" t="s">
        <v>15</v>
      </c>
      <c r="F1846" s="76">
        <v>53</v>
      </c>
      <c r="G1846" s="76">
        <v>51</v>
      </c>
      <c r="H1846" s="76">
        <v>2</v>
      </c>
      <c r="I1846" s="76">
        <v>1</v>
      </c>
      <c r="J1846" s="76">
        <v>0</v>
      </c>
      <c r="K1846" s="76">
        <v>2</v>
      </c>
      <c r="L1846" s="76">
        <v>1</v>
      </c>
      <c r="M1846" s="76">
        <v>0</v>
      </c>
      <c r="N1846" s="76">
        <v>0</v>
      </c>
      <c r="O1846" s="76">
        <v>1</v>
      </c>
      <c r="P1846" s="76">
        <v>1</v>
      </c>
      <c r="Q1846" s="76">
        <v>0</v>
      </c>
      <c r="R1846" s="76">
        <v>1</v>
      </c>
      <c r="S1846" s="76">
        <v>9</v>
      </c>
    </row>
    <row r="1847" spans="1:19" x14ac:dyDescent="0.25">
      <c r="A1847" s="76" t="s">
        <v>11</v>
      </c>
      <c r="B1847" s="76" t="s">
        <v>62</v>
      </c>
      <c r="C1847" s="76">
        <v>11543</v>
      </c>
      <c r="D1847" s="76" t="s">
        <v>113</v>
      </c>
      <c r="E1847" s="76" t="s">
        <v>15</v>
      </c>
      <c r="F1847" s="76">
        <v>53</v>
      </c>
      <c r="G1847" s="76">
        <v>51</v>
      </c>
      <c r="H1847" s="76">
        <v>0</v>
      </c>
      <c r="I1847" s="76">
        <v>2</v>
      </c>
      <c r="J1847" s="76">
        <v>0</v>
      </c>
      <c r="K1847" s="76">
        <v>2</v>
      </c>
      <c r="L1847" s="76">
        <v>1</v>
      </c>
      <c r="M1847" s="76">
        <v>0</v>
      </c>
      <c r="N1847" s="76">
        <v>0</v>
      </c>
      <c r="O1847" s="76">
        <v>1</v>
      </c>
      <c r="P1847" s="76">
        <v>0</v>
      </c>
      <c r="Q1847" s="76">
        <v>0</v>
      </c>
      <c r="R1847" s="76">
        <v>1</v>
      </c>
      <c r="S1847" s="76">
        <v>7</v>
      </c>
    </row>
    <row r="1848" spans="1:19" x14ac:dyDescent="0.25">
      <c r="A1848" s="76" t="s">
        <v>11</v>
      </c>
      <c r="B1848" s="76" t="s">
        <v>62</v>
      </c>
      <c r="C1848" s="76">
        <v>11543</v>
      </c>
      <c r="D1848" s="76" t="s">
        <v>113</v>
      </c>
      <c r="E1848" s="76" t="s">
        <v>15</v>
      </c>
      <c r="F1848" s="76">
        <v>53</v>
      </c>
      <c r="G1848" s="76">
        <v>51</v>
      </c>
      <c r="H1848" s="76">
        <v>1</v>
      </c>
      <c r="I1848" s="76">
        <v>0</v>
      </c>
      <c r="J1848" s="76">
        <v>0</v>
      </c>
      <c r="K1848" s="76">
        <v>2</v>
      </c>
      <c r="L1848" s="76">
        <v>2</v>
      </c>
      <c r="M1848" s="76">
        <v>1</v>
      </c>
      <c r="N1848" s="76">
        <v>1</v>
      </c>
      <c r="O1848" s="76">
        <v>1</v>
      </c>
      <c r="P1848" s="76">
        <v>1</v>
      </c>
      <c r="Q1848" s="76">
        <v>1</v>
      </c>
      <c r="R1848" s="76">
        <v>2</v>
      </c>
      <c r="S1848" s="76">
        <v>12</v>
      </c>
    </row>
    <row r="1849" spans="1:19" x14ac:dyDescent="0.25">
      <c r="A1849" s="76" t="s">
        <v>11</v>
      </c>
      <c r="B1849" s="76" t="s">
        <v>62</v>
      </c>
      <c r="C1849" s="76">
        <v>11543</v>
      </c>
      <c r="D1849" s="76" t="s">
        <v>113</v>
      </c>
      <c r="E1849" s="76" t="s">
        <v>15</v>
      </c>
      <c r="F1849" s="76">
        <v>53</v>
      </c>
      <c r="G1849" s="76">
        <v>51</v>
      </c>
      <c r="H1849" s="76">
        <v>0</v>
      </c>
      <c r="I1849" s="76">
        <v>1</v>
      </c>
      <c r="J1849" s="76">
        <v>1</v>
      </c>
      <c r="K1849" s="76">
        <v>2</v>
      </c>
      <c r="L1849" s="76">
        <v>1</v>
      </c>
      <c r="M1849" s="76">
        <v>0</v>
      </c>
      <c r="N1849" s="76">
        <v>1</v>
      </c>
      <c r="O1849" s="76">
        <v>1</v>
      </c>
      <c r="P1849" s="76">
        <v>1</v>
      </c>
      <c r="Q1849" s="76">
        <v>1</v>
      </c>
      <c r="R1849" s="76">
        <v>1</v>
      </c>
      <c r="S1849" s="76">
        <v>10</v>
      </c>
    </row>
    <row r="1850" spans="1:19" x14ac:dyDescent="0.25">
      <c r="A1850" s="76" t="s">
        <v>11</v>
      </c>
      <c r="B1850" s="76" t="s">
        <v>62</v>
      </c>
      <c r="C1850" s="76">
        <v>11543</v>
      </c>
      <c r="D1850" s="76" t="s">
        <v>113</v>
      </c>
      <c r="E1850" s="76" t="s">
        <v>15</v>
      </c>
      <c r="F1850" s="76">
        <v>53</v>
      </c>
      <c r="G1850" s="76">
        <v>51</v>
      </c>
      <c r="H1850" s="76">
        <v>0</v>
      </c>
      <c r="I1850" s="76">
        <v>1</v>
      </c>
      <c r="J1850" s="76">
        <v>0</v>
      </c>
      <c r="K1850" s="76">
        <v>2</v>
      </c>
      <c r="L1850" s="76">
        <v>2</v>
      </c>
      <c r="M1850" s="76">
        <v>1</v>
      </c>
      <c r="N1850" s="76">
        <v>1</v>
      </c>
      <c r="O1850" s="76">
        <v>2</v>
      </c>
      <c r="P1850" s="76">
        <v>2</v>
      </c>
      <c r="Q1850" s="76">
        <v>1</v>
      </c>
      <c r="R1850" s="76">
        <v>1</v>
      </c>
      <c r="S1850" s="76">
        <v>13</v>
      </c>
    </row>
    <row r="1851" spans="1:19" x14ac:dyDescent="0.25">
      <c r="A1851" s="76" t="s">
        <v>11</v>
      </c>
      <c r="B1851" s="76" t="s">
        <v>62</v>
      </c>
      <c r="C1851" s="76">
        <v>11543</v>
      </c>
      <c r="D1851" s="76" t="s">
        <v>113</v>
      </c>
      <c r="E1851" s="76" t="s">
        <v>15</v>
      </c>
      <c r="F1851" s="76">
        <v>53</v>
      </c>
      <c r="G1851" s="76">
        <v>51</v>
      </c>
      <c r="H1851" s="76">
        <v>2</v>
      </c>
      <c r="I1851" s="76">
        <v>2</v>
      </c>
      <c r="J1851" s="76">
        <v>0</v>
      </c>
      <c r="K1851" s="76">
        <v>2</v>
      </c>
      <c r="L1851" s="76">
        <v>2</v>
      </c>
      <c r="M1851" s="76">
        <v>1</v>
      </c>
      <c r="N1851" s="76">
        <v>0</v>
      </c>
      <c r="O1851" s="76">
        <v>2</v>
      </c>
      <c r="P1851" s="76">
        <v>2</v>
      </c>
      <c r="Q1851" s="76">
        <v>1</v>
      </c>
      <c r="R1851" s="76">
        <v>2</v>
      </c>
      <c r="S1851" s="76">
        <v>16</v>
      </c>
    </row>
    <row r="1852" spans="1:19" x14ac:dyDescent="0.25">
      <c r="A1852" s="76" t="s">
        <v>11</v>
      </c>
      <c r="B1852" s="76" t="s">
        <v>62</v>
      </c>
      <c r="C1852" s="76">
        <v>11543</v>
      </c>
      <c r="D1852" s="76" t="s">
        <v>113</v>
      </c>
      <c r="E1852" s="76" t="s">
        <v>15</v>
      </c>
      <c r="F1852" s="76">
        <v>53</v>
      </c>
      <c r="G1852" s="76">
        <v>51</v>
      </c>
      <c r="H1852" s="76">
        <v>1</v>
      </c>
      <c r="I1852" s="76">
        <v>1</v>
      </c>
      <c r="J1852" s="76">
        <v>0</v>
      </c>
      <c r="K1852" s="76">
        <v>2</v>
      </c>
      <c r="L1852" s="76">
        <v>2</v>
      </c>
      <c r="M1852" s="76">
        <v>0</v>
      </c>
      <c r="N1852" s="76">
        <v>1</v>
      </c>
      <c r="O1852" s="76">
        <v>1</v>
      </c>
      <c r="P1852" s="76">
        <v>1</v>
      </c>
      <c r="Q1852" s="76">
        <v>1</v>
      </c>
      <c r="R1852" s="76">
        <v>2</v>
      </c>
      <c r="S1852" s="76">
        <v>12</v>
      </c>
    </row>
    <row r="1853" spans="1:19" x14ac:dyDescent="0.25">
      <c r="A1853" s="76" t="s">
        <v>11</v>
      </c>
      <c r="B1853" s="76" t="s">
        <v>62</v>
      </c>
      <c r="C1853" s="76">
        <v>11543</v>
      </c>
      <c r="D1853" s="76" t="s">
        <v>113</v>
      </c>
      <c r="E1853" s="76" t="s">
        <v>15</v>
      </c>
      <c r="F1853" s="76">
        <v>53</v>
      </c>
      <c r="G1853" s="76">
        <v>51</v>
      </c>
      <c r="H1853" s="76">
        <v>1</v>
      </c>
      <c r="I1853" s="76">
        <v>1</v>
      </c>
      <c r="J1853" s="76">
        <v>0</v>
      </c>
      <c r="K1853" s="76">
        <v>1</v>
      </c>
      <c r="L1853" s="76">
        <v>2</v>
      </c>
      <c r="M1853" s="76">
        <v>0</v>
      </c>
      <c r="N1853" s="76">
        <v>0</v>
      </c>
      <c r="O1853" s="76">
        <v>1</v>
      </c>
      <c r="P1853" s="76">
        <v>0</v>
      </c>
      <c r="Q1853" s="76">
        <v>1</v>
      </c>
      <c r="R1853" s="76">
        <v>1</v>
      </c>
      <c r="S1853" s="76">
        <v>8</v>
      </c>
    </row>
    <row r="1854" spans="1:19" x14ac:dyDescent="0.25">
      <c r="A1854" s="76" t="s">
        <v>11</v>
      </c>
      <c r="B1854" s="76" t="s">
        <v>62</v>
      </c>
      <c r="C1854" s="76">
        <v>11543</v>
      </c>
      <c r="D1854" s="76" t="s">
        <v>113</v>
      </c>
      <c r="E1854" s="76" t="s">
        <v>15</v>
      </c>
      <c r="F1854" s="76">
        <v>53</v>
      </c>
      <c r="G1854" s="76">
        <v>51</v>
      </c>
      <c r="H1854" s="76">
        <v>1</v>
      </c>
      <c r="I1854" s="76">
        <v>2</v>
      </c>
      <c r="J1854" s="76">
        <v>1</v>
      </c>
      <c r="K1854" s="76">
        <v>2</v>
      </c>
      <c r="L1854" s="76">
        <v>2</v>
      </c>
      <c r="M1854" s="76">
        <v>0</v>
      </c>
      <c r="N1854" s="76">
        <v>1</v>
      </c>
      <c r="O1854" s="76">
        <v>2</v>
      </c>
      <c r="P1854" s="76">
        <v>1</v>
      </c>
      <c r="Q1854" s="76">
        <v>0</v>
      </c>
      <c r="R1854" s="76">
        <v>2</v>
      </c>
      <c r="S1854" s="76">
        <v>14</v>
      </c>
    </row>
    <row r="1855" spans="1:19" x14ac:dyDescent="0.25">
      <c r="A1855" s="76" t="s">
        <v>11</v>
      </c>
      <c r="B1855" s="76" t="s">
        <v>62</v>
      </c>
      <c r="C1855" s="76">
        <v>11543</v>
      </c>
      <c r="D1855" s="76" t="s">
        <v>113</v>
      </c>
      <c r="E1855" s="76" t="s">
        <v>15</v>
      </c>
      <c r="F1855" s="76">
        <v>53</v>
      </c>
      <c r="G1855" s="76">
        <v>51</v>
      </c>
      <c r="H1855" s="76">
        <v>2</v>
      </c>
      <c r="I1855" s="76">
        <v>1</v>
      </c>
      <c r="J1855" s="76">
        <v>1</v>
      </c>
      <c r="K1855" s="76">
        <v>2</v>
      </c>
      <c r="L1855" s="76">
        <v>1</v>
      </c>
      <c r="M1855" s="76">
        <v>0</v>
      </c>
      <c r="N1855" s="76">
        <v>1</v>
      </c>
      <c r="O1855" s="76">
        <v>2</v>
      </c>
      <c r="P1855" s="76">
        <v>2</v>
      </c>
      <c r="Q1855" s="76">
        <v>0</v>
      </c>
      <c r="R1855" s="76">
        <v>2</v>
      </c>
      <c r="S1855" s="76">
        <v>14</v>
      </c>
    </row>
    <row r="1856" spans="1:19" x14ac:dyDescent="0.25">
      <c r="A1856" s="76" t="s">
        <v>11</v>
      </c>
      <c r="B1856" s="76" t="s">
        <v>62</v>
      </c>
      <c r="C1856" s="76">
        <v>11543</v>
      </c>
      <c r="D1856" s="76" t="s">
        <v>113</v>
      </c>
      <c r="E1856" s="76" t="s">
        <v>15</v>
      </c>
      <c r="F1856" s="76">
        <v>53</v>
      </c>
      <c r="G1856" s="76">
        <v>51</v>
      </c>
      <c r="H1856" s="76">
        <v>2</v>
      </c>
      <c r="I1856" s="76">
        <v>1</v>
      </c>
      <c r="J1856" s="76">
        <v>0</v>
      </c>
      <c r="K1856" s="76">
        <v>2</v>
      </c>
      <c r="L1856" s="76">
        <v>0</v>
      </c>
      <c r="M1856" s="76">
        <v>1</v>
      </c>
      <c r="N1856" s="76">
        <v>1</v>
      </c>
      <c r="O1856" s="76">
        <v>1</v>
      </c>
      <c r="P1856" s="76">
        <v>2</v>
      </c>
      <c r="Q1856" s="76">
        <v>1</v>
      </c>
      <c r="R1856" s="76">
        <v>2</v>
      </c>
      <c r="S1856" s="76">
        <v>13</v>
      </c>
    </row>
    <row r="1857" spans="1:19" x14ac:dyDescent="0.25">
      <c r="A1857" s="76" t="s">
        <v>11</v>
      </c>
      <c r="B1857" s="76" t="s">
        <v>62</v>
      </c>
      <c r="C1857" s="76">
        <v>11543</v>
      </c>
      <c r="D1857" s="76" t="s">
        <v>113</v>
      </c>
      <c r="E1857" s="76" t="s">
        <v>15</v>
      </c>
      <c r="F1857" s="76">
        <v>53</v>
      </c>
      <c r="G1857" s="76">
        <v>51</v>
      </c>
      <c r="H1857" s="76">
        <v>1</v>
      </c>
      <c r="I1857" s="76">
        <v>2</v>
      </c>
      <c r="J1857" s="76">
        <v>1</v>
      </c>
      <c r="K1857" s="76">
        <v>2</v>
      </c>
      <c r="L1857" s="76">
        <v>2</v>
      </c>
      <c r="M1857" s="76">
        <v>0</v>
      </c>
      <c r="N1857" s="76">
        <v>0</v>
      </c>
      <c r="O1857" s="76">
        <v>1</v>
      </c>
      <c r="P1857" s="76">
        <v>1</v>
      </c>
      <c r="Q1857" s="76">
        <v>0</v>
      </c>
      <c r="R1857" s="76">
        <v>1</v>
      </c>
      <c r="S1857" s="76">
        <v>11</v>
      </c>
    </row>
    <row r="1858" spans="1:19" x14ac:dyDescent="0.25">
      <c r="A1858" s="76" t="s">
        <v>11</v>
      </c>
      <c r="B1858" s="76" t="s">
        <v>62</v>
      </c>
      <c r="C1858" s="76">
        <v>11543</v>
      </c>
      <c r="D1858" s="76" t="s">
        <v>113</v>
      </c>
      <c r="E1858" s="76" t="s">
        <v>15</v>
      </c>
      <c r="F1858" s="76">
        <v>53</v>
      </c>
      <c r="G1858" s="76">
        <v>51</v>
      </c>
      <c r="H1858" s="76">
        <v>2</v>
      </c>
      <c r="I1858" s="76">
        <v>2</v>
      </c>
      <c r="J1858" s="76">
        <v>0</v>
      </c>
      <c r="K1858" s="76">
        <v>2</v>
      </c>
      <c r="L1858" s="76">
        <v>2</v>
      </c>
      <c r="M1858" s="76">
        <v>1</v>
      </c>
      <c r="N1858" s="76">
        <v>0</v>
      </c>
      <c r="O1858" s="76">
        <v>1</v>
      </c>
      <c r="P1858" s="76">
        <v>0</v>
      </c>
      <c r="Q1858" s="76">
        <v>2</v>
      </c>
      <c r="R1858" s="76">
        <v>1</v>
      </c>
      <c r="S1858" s="76">
        <v>13</v>
      </c>
    </row>
    <row r="1859" spans="1:19" x14ac:dyDescent="0.25">
      <c r="A1859" s="76" t="s">
        <v>11</v>
      </c>
      <c r="B1859" s="76" t="s">
        <v>62</v>
      </c>
      <c r="C1859" s="76">
        <v>11543</v>
      </c>
      <c r="D1859" s="76" t="s">
        <v>113</v>
      </c>
      <c r="E1859" s="76" t="s">
        <v>15</v>
      </c>
      <c r="F1859" s="76">
        <v>53</v>
      </c>
      <c r="G1859" s="76">
        <v>51</v>
      </c>
      <c r="H1859" s="76">
        <v>1</v>
      </c>
      <c r="I1859" s="76">
        <v>1</v>
      </c>
      <c r="J1859" s="76">
        <v>0</v>
      </c>
      <c r="K1859" s="76">
        <v>2</v>
      </c>
      <c r="L1859" s="76">
        <v>1</v>
      </c>
      <c r="M1859" s="76">
        <v>0</v>
      </c>
      <c r="N1859" s="76">
        <v>0</v>
      </c>
      <c r="O1859" s="76">
        <v>1</v>
      </c>
      <c r="P1859" s="76">
        <v>1</v>
      </c>
      <c r="Q1859" s="76">
        <v>1</v>
      </c>
      <c r="R1859" s="76">
        <v>1</v>
      </c>
      <c r="S1859" s="76">
        <v>9</v>
      </c>
    </row>
    <row r="1860" spans="1:19" x14ac:dyDescent="0.25">
      <c r="A1860" s="76" t="s">
        <v>11</v>
      </c>
      <c r="B1860" s="76" t="s">
        <v>62</v>
      </c>
      <c r="C1860" s="76">
        <v>11543</v>
      </c>
      <c r="D1860" s="76" t="s">
        <v>113</v>
      </c>
      <c r="E1860" s="76" t="s">
        <v>15</v>
      </c>
      <c r="F1860" s="76">
        <v>53</v>
      </c>
      <c r="G1860" s="76">
        <v>51</v>
      </c>
      <c r="H1860" s="76">
        <v>1</v>
      </c>
      <c r="I1860" s="76">
        <v>1</v>
      </c>
      <c r="J1860" s="76">
        <v>1</v>
      </c>
      <c r="K1860" s="76">
        <v>0</v>
      </c>
      <c r="L1860" s="76">
        <v>1</v>
      </c>
      <c r="M1860" s="76">
        <v>1</v>
      </c>
      <c r="N1860" s="76">
        <v>0</v>
      </c>
      <c r="O1860" s="76">
        <v>1</v>
      </c>
      <c r="P1860" s="76">
        <v>0</v>
      </c>
      <c r="Q1860" s="76">
        <v>1</v>
      </c>
      <c r="R1860" s="76">
        <v>1</v>
      </c>
      <c r="S1860" s="76">
        <v>8</v>
      </c>
    </row>
    <row r="1861" spans="1:19" x14ac:dyDescent="0.25">
      <c r="A1861" s="76" t="s">
        <v>11</v>
      </c>
      <c r="B1861" s="76" t="s">
        <v>62</v>
      </c>
      <c r="C1861" s="76">
        <v>11543</v>
      </c>
      <c r="D1861" s="76" t="s">
        <v>113</v>
      </c>
      <c r="E1861" s="76" t="s">
        <v>15</v>
      </c>
      <c r="F1861" s="76">
        <v>53</v>
      </c>
      <c r="G1861" s="76">
        <v>51</v>
      </c>
      <c r="H1861" s="76">
        <v>1</v>
      </c>
      <c r="I1861" s="76">
        <v>0</v>
      </c>
      <c r="J1861" s="76">
        <v>1</v>
      </c>
      <c r="K1861" s="76">
        <v>2</v>
      </c>
      <c r="L1861" s="76">
        <v>1</v>
      </c>
      <c r="M1861" s="76">
        <v>0</v>
      </c>
      <c r="N1861" s="76">
        <v>0</v>
      </c>
      <c r="O1861" s="76">
        <v>1</v>
      </c>
      <c r="P1861" s="76">
        <v>0</v>
      </c>
      <c r="Q1861" s="76">
        <v>1</v>
      </c>
      <c r="R1861" s="76">
        <v>1</v>
      </c>
      <c r="S1861" s="76">
        <v>8</v>
      </c>
    </row>
    <row r="1862" spans="1:19" x14ac:dyDescent="0.25">
      <c r="A1862" s="76" t="s">
        <v>11</v>
      </c>
      <c r="B1862" s="76" t="s">
        <v>62</v>
      </c>
      <c r="C1862" s="76">
        <v>11543</v>
      </c>
      <c r="D1862" s="76" t="s">
        <v>113</v>
      </c>
      <c r="E1862" s="76" t="s">
        <v>15</v>
      </c>
      <c r="F1862" s="76">
        <v>53</v>
      </c>
      <c r="G1862" s="76">
        <v>51</v>
      </c>
      <c r="H1862" s="76">
        <v>2</v>
      </c>
      <c r="I1862" s="76">
        <v>2</v>
      </c>
      <c r="J1862" s="76">
        <v>1</v>
      </c>
      <c r="K1862" s="76">
        <v>2</v>
      </c>
      <c r="L1862" s="76">
        <v>1</v>
      </c>
      <c r="M1862" s="76">
        <v>0</v>
      </c>
      <c r="N1862" s="76">
        <v>0</v>
      </c>
      <c r="O1862" s="76">
        <v>1</v>
      </c>
      <c r="P1862" s="76">
        <v>2</v>
      </c>
      <c r="Q1862" s="76">
        <v>1</v>
      </c>
      <c r="R1862" s="76">
        <v>1</v>
      </c>
      <c r="S1862" s="76">
        <v>13</v>
      </c>
    </row>
    <row r="1863" spans="1:19" x14ac:dyDescent="0.25">
      <c r="A1863" s="76" t="s">
        <v>11</v>
      </c>
      <c r="B1863" s="76" t="s">
        <v>62</v>
      </c>
      <c r="C1863" s="76">
        <v>11543</v>
      </c>
      <c r="D1863" s="76" t="s">
        <v>113</v>
      </c>
      <c r="E1863" s="76" t="s">
        <v>15</v>
      </c>
      <c r="F1863" s="76">
        <v>53</v>
      </c>
      <c r="G1863" s="76">
        <v>51</v>
      </c>
      <c r="H1863" s="76">
        <v>1</v>
      </c>
      <c r="I1863" s="76">
        <v>0</v>
      </c>
      <c r="J1863" s="76">
        <v>1</v>
      </c>
      <c r="K1863" s="76">
        <v>2</v>
      </c>
      <c r="L1863" s="76">
        <v>0</v>
      </c>
      <c r="M1863" s="76">
        <v>0</v>
      </c>
      <c r="N1863" s="76">
        <v>0</v>
      </c>
      <c r="O1863" s="76">
        <v>0</v>
      </c>
      <c r="P1863" s="76">
        <v>1</v>
      </c>
      <c r="Q1863" s="76">
        <v>2</v>
      </c>
      <c r="R1863" s="76">
        <v>2</v>
      </c>
      <c r="S1863" s="76">
        <v>9</v>
      </c>
    </row>
    <row r="1864" spans="1:19" x14ac:dyDescent="0.25">
      <c r="A1864" s="76" t="s">
        <v>11</v>
      </c>
      <c r="B1864" s="76" t="s">
        <v>62</v>
      </c>
      <c r="C1864" s="76">
        <v>11543</v>
      </c>
      <c r="D1864" s="76" t="s">
        <v>113</v>
      </c>
      <c r="E1864" s="76" t="s">
        <v>15</v>
      </c>
      <c r="F1864" s="76">
        <v>53</v>
      </c>
      <c r="G1864" s="76">
        <v>51</v>
      </c>
      <c r="H1864" s="76">
        <v>0</v>
      </c>
      <c r="I1864" s="76">
        <v>1</v>
      </c>
      <c r="J1864" s="76">
        <v>0</v>
      </c>
      <c r="K1864" s="76">
        <v>1</v>
      </c>
      <c r="L1864" s="76">
        <v>2</v>
      </c>
      <c r="M1864" s="76">
        <v>0</v>
      </c>
      <c r="N1864" s="76">
        <v>0</v>
      </c>
      <c r="O1864" s="76">
        <v>1</v>
      </c>
      <c r="P1864" s="76">
        <v>1</v>
      </c>
      <c r="Q1864" s="76">
        <v>2</v>
      </c>
      <c r="R1864" s="76">
        <v>1</v>
      </c>
      <c r="S1864" s="76">
        <v>9</v>
      </c>
    </row>
    <row r="1865" spans="1:19" x14ac:dyDescent="0.25">
      <c r="A1865" s="76" t="s">
        <v>11</v>
      </c>
      <c r="B1865" s="76" t="s">
        <v>62</v>
      </c>
      <c r="C1865" s="76">
        <v>11543</v>
      </c>
      <c r="D1865" s="76" t="s">
        <v>113</v>
      </c>
      <c r="E1865" s="76" t="s">
        <v>15</v>
      </c>
      <c r="F1865" s="76">
        <v>53</v>
      </c>
      <c r="G1865" s="76">
        <v>51</v>
      </c>
      <c r="H1865" s="76">
        <v>1</v>
      </c>
      <c r="I1865" s="76">
        <v>1</v>
      </c>
      <c r="J1865" s="76">
        <v>1</v>
      </c>
      <c r="K1865" s="76">
        <v>0</v>
      </c>
      <c r="L1865" s="76">
        <v>1</v>
      </c>
      <c r="M1865" s="76">
        <v>0</v>
      </c>
      <c r="N1865" s="76">
        <v>1</v>
      </c>
      <c r="O1865" s="76">
        <v>0</v>
      </c>
      <c r="P1865" s="76">
        <v>1</v>
      </c>
      <c r="Q1865" s="76">
        <v>0</v>
      </c>
      <c r="R1865" s="76">
        <v>2</v>
      </c>
      <c r="S1865" s="76">
        <v>8</v>
      </c>
    </row>
    <row r="1866" spans="1:19" x14ac:dyDescent="0.25">
      <c r="A1866" s="76" t="s">
        <v>11</v>
      </c>
      <c r="B1866" s="76" t="s">
        <v>62</v>
      </c>
      <c r="C1866" s="76">
        <v>11543</v>
      </c>
      <c r="D1866" s="76" t="s">
        <v>113</v>
      </c>
      <c r="E1866" s="76" t="s">
        <v>15</v>
      </c>
      <c r="F1866" s="76">
        <v>53</v>
      </c>
      <c r="G1866" s="76">
        <v>51</v>
      </c>
      <c r="H1866" s="76">
        <v>1</v>
      </c>
      <c r="I1866" s="76">
        <v>2</v>
      </c>
      <c r="J1866" s="76">
        <v>1</v>
      </c>
      <c r="K1866" s="76">
        <v>2</v>
      </c>
      <c r="L1866" s="76">
        <v>1</v>
      </c>
      <c r="M1866" s="76">
        <v>0</v>
      </c>
      <c r="N1866" s="76">
        <v>1</v>
      </c>
      <c r="O1866" s="76">
        <v>1</v>
      </c>
      <c r="P1866" s="76">
        <v>1</v>
      </c>
      <c r="Q1866" s="76">
        <v>1</v>
      </c>
      <c r="R1866" s="76">
        <v>2</v>
      </c>
      <c r="S1866" s="76">
        <v>13</v>
      </c>
    </row>
    <row r="1867" spans="1:19" x14ac:dyDescent="0.25">
      <c r="A1867" s="76" t="s">
        <v>11</v>
      </c>
      <c r="B1867" s="76" t="s">
        <v>62</v>
      </c>
      <c r="C1867" s="76">
        <v>11543</v>
      </c>
      <c r="D1867" s="76" t="s">
        <v>113</v>
      </c>
      <c r="E1867" s="76" t="s">
        <v>15</v>
      </c>
      <c r="F1867" s="76">
        <v>53</v>
      </c>
      <c r="G1867" s="76">
        <v>51</v>
      </c>
      <c r="H1867" s="76">
        <v>0</v>
      </c>
      <c r="I1867" s="76">
        <v>2</v>
      </c>
      <c r="J1867" s="76">
        <v>0</v>
      </c>
      <c r="K1867" s="76">
        <v>2</v>
      </c>
      <c r="L1867" s="76">
        <v>1</v>
      </c>
      <c r="M1867" s="76">
        <v>1</v>
      </c>
      <c r="N1867" s="76">
        <v>0</v>
      </c>
      <c r="O1867" s="76">
        <v>1</v>
      </c>
      <c r="P1867" s="76">
        <v>1</v>
      </c>
      <c r="Q1867" s="76">
        <v>0</v>
      </c>
      <c r="R1867" s="76">
        <v>2</v>
      </c>
      <c r="S1867" s="76">
        <v>10</v>
      </c>
    </row>
    <row r="1868" spans="1:19" x14ac:dyDescent="0.25">
      <c r="A1868" s="76" t="s">
        <v>11</v>
      </c>
      <c r="B1868" s="76" t="s">
        <v>62</v>
      </c>
      <c r="C1868" s="76">
        <v>11543</v>
      </c>
      <c r="D1868" s="76" t="s">
        <v>113</v>
      </c>
      <c r="E1868" s="76" t="s">
        <v>15</v>
      </c>
      <c r="F1868" s="76">
        <v>53</v>
      </c>
      <c r="G1868" s="76">
        <v>51</v>
      </c>
      <c r="H1868" s="76">
        <v>1</v>
      </c>
      <c r="I1868" s="76">
        <v>2</v>
      </c>
      <c r="J1868" s="76">
        <v>1</v>
      </c>
      <c r="K1868" s="76">
        <v>2</v>
      </c>
      <c r="L1868" s="76">
        <v>1</v>
      </c>
      <c r="M1868" s="76">
        <v>1</v>
      </c>
      <c r="N1868" s="76">
        <v>0</v>
      </c>
      <c r="O1868" s="76">
        <v>1</v>
      </c>
      <c r="P1868" s="76">
        <v>2</v>
      </c>
      <c r="Q1868" s="76">
        <v>2</v>
      </c>
      <c r="R1868" s="76">
        <v>1</v>
      </c>
      <c r="S1868" s="76">
        <v>14</v>
      </c>
    </row>
    <row r="1869" spans="1:19" x14ac:dyDescent="0.25">
      <c r="A1869" s="76" t="s">
        <v>11</v>
      </c>
      <c r="B1869" s="76" t="s">
        <v>62</v>
      </c>
      <c r="C1869" s="76">
        <v>11543</v>
      </c>
      <c r="D1869" s="76" t="s">
        <v>113</v>
      </c>
      <c r="E1869" s="76" t="s">
        <v>15</v>
      </c>
      <c r="F1869" s="76">
        <v>53</v>
      </c>
      <c r="G1869" s="76">
        <v>51</v>
      </c>
      <c r="H1869" s="76">
        <v>0</v>
      </c>
      <c r="I1869" s="76">
        <v>1</v>
      </c>
      <c r="J1869" s="76">
        <v>0</v>
      </c>
      <c r="K1869" s="76">
        <v>1</v>
      </c>
      <c r="L1869" s="76">
        <v>2</v>
      </c>
      <c r="M1869" s="76">
        <v>1</v>
      </c>
      <c r="N1869" s="76">
        <v>0</v>
      </c>
      <c r="O1869" s="76">
        <v>1</v>
      </c>
      <c r="P1869" s="76">
        <v>0</v>
      </c>
      <c r="Q1869" s="76">
        <v>1</v>
      </c>
      <c r="R1869" s="76">
        <v>1</v>
      </c>
      <c r="S1869" s="76">
        <v>8</v>
      </c>
    </row>
    <row r="1870" spans="1:19" x14ac:dyDescent="0.25">
      <c r="A1870" s="76" t="s">
        <v>11</v>
      </c>
      <c r="B1870" s="76" t="s">
        <v>62</v>
      </c>
      <c r="C1870" s="76">
        <v>11543</v>
      </c>
      <c r="D1870" s="76" t="s">
        <v>113</v>
      </c>
      <c r="E1870" s="76" t="s">
        <v>15</v>
      </c>
      <c r="F1870" s="76">
        <v>53</v>
      </c>
      <c r="G1870" s="76">
        <v>51</v>
      </c>
      <c r="H1870" s="76">
        <v>2</v>
      </c>
      <c r="I1870" s="76">
        <v>2</v>
      </c>
      <c r="J1870" s="76">
        <v>1</v>
      </c>
      <c r="K1870" s="76">
        <v>2</v>
      </c>
      <c r="L1870" s="76">
        <v>2</v>
      </c>
      <c r="M1870" s="76">
        <v>1</v>
      </c>
      <c r="N1870" s="76">
        <v>0</v>
      </c>
      <c r="O1870" s="76">
        <v>1</v>
      </c>
      <c r="P1870" s="76">
        <v>1</v>
      </c>
      <c r="Q1870" s="76">
        <v>1</v>
      </c>
      <c r="R1870" s="76">
        <v>1</v>
      </c>
      <c r="S1870" s="76">
        <v>14</v>
      </c>
    </row>
    <row r="1871" spans="1:19" x14ac:dyDescent="0.25">
      <c r="A1871" s="76" t="s">
        <v>11</v>
      </c>
      <c r="B1871" s="76" t="s">
        <v>62</v>
      </c>
      <c r="C1871" s="76">
        <v>11543</v>
      </c>
      <c r="D1871" s="76" t="s">
        <v>113</v>
      </c>
      <c r="E1871" s="76" t="s">
        <v>15</v>
      </c>
      <c r="F1871" s="76">
        <v>53</v>
      </c>
      <c r="G1871" s="76">
        <v>51</v>
      </c>
      <c r="H1871" s="76">
        <v>1</v>
      </c>
      <c r="I1871" s="76">
        <v>1</v>
      </c>
      <c r="J1871" s="76">
        <v>1</v>
      </c>
      <c r="K1871" s="76">
        <v>2</v>
      </c>
      <c r="L1871" s="76">
        <v>0</v>
      </c>
      <c r="M1871" s="76">
        <v>0</v>
      </c>
      <c r="N1871" s="76">
        <v>0</v>
      </c>
      <c r="O1871" s="76">
        <v>1</v>
      </c>
      <c r="P1871" s="76">
        <v>1</v>
      </c>
      <c r="Q1871" s="76">
        <v>1</v>
      </c>
      <c r="R1871" s="76">
        <v>1</v>
      </c>
      <c r="S1871" s="76">
        <v>9</v>
      </c>
    </row>
    <row r="1872" spans="1:19" x14ac:dyDescent="0.25">
      <c r="A1872" s="76" t="s">
        <v>11</v>
      </c>
      <c r="B1872" s="76" t="s">
        <v>62</v>
      </c>
      <c r="C1872" s="76">
        <v>11543</v>
      </c>
      <c r="D1872" s="76" t="s">
        <v>113</v>
      </c>
      <c r="E1872" s="76" t="s">
        <v>15</v>
      </c>
      <c r="F1872" s="76">
        <v>53</v>
      </c>
      <c r="G1872" s="76">
        <v>51</v>
      </c>
      <c r="H1872" s="76">
        <v>0</v>
      </c>
      <c r="I1872" s="76">
        <v>0</v>
      </c>
      <c r="J1872" s="76">
        <v>0</v>
      </c>
      <c r="K1872" s="76">
        <v>2</v>
      </c>
      <c r="L1872" s="76">
        <v>1</v>
      </c>
      <c r="M1872" s="76">
        <v>0</v>
      </c>
      <c r="N1872" s="76">
        <v>0</v>
      </c>
      <c r="O1872" s="76">
        <v>1</v>
      </c>
      <c r="P1872" s="76">
        <v>1</v>
      </c>
      <c r="Q1872" s="76">
        <v>1</v>
      </c>
      <c r="R1872" s="76">
        <v>2</v>
      </c>
      <c r="S1872" s="76">
        <v>8</v>
      </c>
    </row>
    <row r="1873" spans="1:19" x14ac:dyDescent="0.25">
      <c r="A1873" s="76" t="s">
        <v>11</v>
      </c>
      <c r="B1873" s="76" t="s">
        <v>62</v>
      </c>
      <c r="C1873" s="76">
        <v>11543</v>
      </c>
      <c r="D1873" s="76" t="s">
        <v>113</v>
      </c>
      <c r="E1873" s="76" t="s">
        <v>15</v>
      </c>
      <c r="F1873" s="76">
        <v>53</v>
      </c>
      <c r="G1873" s="76">
        <v>51</v>
      </c>
      <c r="H1873" s="76">
        <v>0</v>
      </c>
      <c r="I1873" s="76">
        <v>1</v>
      </c>
      <c r="J1873" s="76">
        <v>0</v>
      </c>
      <c r="K1873" s="76">
        <v>1</v>
      </c>
      <c r="L1873" s="76">
        <v>1</v>
      </c>
      <c r="M1873" s="76">
        <v>0</v>
      </c>
      <c r="N1873" s="76">
        <v>1</v>
      </c>
      <c r="O1873" s="76">
        <v>1</v>
      </c>
      <c r="P1873" s="76">
        <v>0</v>
      </c>
      <c r="Q1873" s="76">
        <v>0</v>
      </c>
      <c r="R1873" s="76">
        <v>2</v>
      </c>
      <c r="S1873" s="76">
        <v>7</v>
      </c>
    </row>
    <row r="1874" spans="1:19" x14ac:dyDescent="0.25">
      <c r="A1874" s="76" t="s">
        <v>11</v>
      </c>
      <c r="B1874" s="76" t="s">
        <v>62</v>
      </c>
      <c r="C1874" s="76">
        <v>11543</v>
      </c>
      <c r="D1874" s="76" t="s">
        <v>113</v>
      </c>
      <c r="E1874" s="76" t="s">
        <v>15</v>
      </c>
      <c r="F1874" s="76">
        <v>53</v>
      </c>
      <c r="G1874" s="76">
        <v>51</v>
      </c>
      <c r="H1874" s="76">
        <v>1</v>
      </c>
      <c r="I1874" s="76">
        <v>1</v>
      </c>
      <c r="J1874" s="76">
        <v>1</v>
      </c>
      <c r="K1874" s="76">
        <v>1</v>
      </c>
      <c r="L1874" s="76">
        <v>1</v>
      </c>
      <c r="M1874" s="76">
        <v>0</v>
      </c>
      <c r="N1874" s="76">
        <v>0</v>
      </c>
      <c r="O1874" s="76">
        <v>0</v>
      </c>
      <c r="P1874" s="76">
        <v>1</v>
      </c>
      <c r="Q1874" s="76">
        <v>2</v>
      </c>
      <c r="R1874" s="76">
        <v>1</v>
      </c>
      <c r="S1874" s="76">
        <v>9</v>
      </c>
    </row>
    <row r="1875" spans="1:19" x14ac:dyDescent="0.25">
      <c r="A1875" s="76" t="s">
        <v>11</v>
      </c>
      <c r="B1875" s="76" t="s">
        <v>62</v>
      </c>
      <c r="C1875" s="76">
        <v>11543</v>
      </c>
      <c r="D1875" s="76" t="s">
        <v>113</v>
      </c>
      <c r="E1875" s="76" t="s">
        <v>15</v>
      </c>
      <c r="F1875" s="76">
        <v>53</v>
      </c>
      <c r="G1875" s="76">
        <v>51</v>
      </c>
      <c r="H1875" s="76">
        <v>2</v>
      </c>
      <c r="I1875" s="76">
        <v>2</v>
      </c>
      <c r="J1875" s="76">
        <v>0</v>
      </c>
      <c r="K1875" s="76">
        <v>2</v>
      </c>
      <c r="L1875" s="76">
        <v>1</v>
      </c>
      <c r="M1875" s="76">
        <v>1</v>
      </c>
      <c r="N1875" s="76">
        <v>1</v>
      </c>
      <c r="O1875" s="76">
        <v>1</v>
      </c>
      <c r="P1875" s="76">
        <v>2</v>
      </c>
      <c r="Q1875" s="76">
        <v>2</v>
      </c>
      <c r="R1875" s="76">
        <v>1</v>
      </c>
      <c r="S1875" s="76">
        <v>15</v>
      </c>
    </row>
    <row r="1876" spans="1:19" x14ac:dyDescent="0.25">
      <c r="A1876" s="76" t="s">
        <v>11</v>
      </c>
      <c r="B1876" s="76" t="s">
        <v>62</v>
      </c>
      <c r="C1876" s="76">
        <v>11543</v>
      </c>
      <c r="D1876" s="76" t="s">
        <v>113</v>
      </c>
      <c r="E1876" s="76" t="s">
        <v>15</v>
      </c>
      <c r="F1876" s="76">
        <v>53</v>
      </c>
      <c r="G1876" s="76">
        <v>51</v>
      </c>
      <c r="H1876" s="76">
        <v>1</v>
      </c>
      <c r="I1876" s="76">
        <v>2</v>
      </c>
      <c r="J1876" s="76">
        <v>0</v>
      </c>
      <c r="K1876" s="76">
        <v>2</v>
      </c>
      <c r="L1876" s="76">
        <v>2</v>
      </c>
      <c r="M1876" s="76">
        <v>1</v>
      </c>
      <c r="N1876" s="76">
        <v>0</v>
      </c>
      <c r="O1876" s="76">
        <v>1</v>
      </c>
      <c r="P1876" s="76">
        <v>0</v>
      </c>
      <c r="Q1876" s="76">
        <v>0</v>
      </c>
      <c r="R1876" s="76">
        <v>2</v>
      </c>
      <c r="S1876" s="76">
        <v>11</v>
      </c>
    </row>
    <row r="1877" spans="1:19" x14ac:dyDescent="0.25">
      <c r="A1877" s="76" t="s">
        <v>11</v>
      </c>
      <c r="B1877" s="76" t="s">
        <v>62</v>
      </c>
      <c r="C1877" s="76">
        <v>11543</v>
      </c>
      <c r="D1877" s="76" t="s">
        <v>113</v>
      </c>
      <c r="E1877" s="76" t="s">
        <v>15</v>
      </c>
      <c r="F1877" s="76">
        <v>53</v>
      </c>
      <c r="G1877" s="76">
        <v>51</v>
      </c>
      <c r="H1877" s="76">
        <v>1</v>
      </c>
      <c r="I1877" s="76">
        <v>0</v>
      </c>
      <c r="J1877" s="76">
        <v>0</v>
      </c>
      <c r="K1877" s="76">
        <v>2</v>
      </c>
      <c r="L1877" s="76">
        <v>1</v>
      </c>
      <c r="M1877" s="76">
        <v>0</v>
      </c>
      <c r="N1877" s="76">
        <v>0</v>
      </c>
      <c r="O1877" s="76">
        <v>0</v>
      </c>
      <c r="P1877" s="76">
        <v>1</v>
      </c>
      <c r="Q1877" s="76">
        <v>1</v>
      </c>
      <c r="R1877" s="76">
        <v>2</v>
      </c>
      <c r="S1877" s="76">
        <v>8</v>
      </c>
    </row>
    <row r="1878" spans="1:19" x14ac:dyDescent="0.25">
      <c r="A1878" s="76" t="s">
        <v>11</v>
      </c>
      <c r="B1878" s="76" t="s">
        <v>62</v>
      </c>
      <c r="C1878" s="76">
        <v>11543</v>
      </c>
      <c r="D1878" s="76" t="s">
        <v>113</v>
      </c>
      <c r="E1878" s="76" t="s">
        <v>15</v>
      </c>
      <c r="F1878" s="76">
        <v>53</v>
      </c>
      <c r="G1878" s="76">
        <v>51</v>
      </c>
      <c r="H1878" s="76">
        <v>1</v>
      </c>
      <c r="I1878" s="76">
        <v>2</v>
      </c>
      <c r="J1878" s="76">
        <v>1</v>
      </c>
      <c r="K1878" s="76">
        <v>2</v>
      </c>
      <c r="L1878" s="76">
        <v>2</v>
      </c>
      <c r="M1878" s="76">
        <v>0</v>
      </c>
      <c r="N1878" s="76">
        <v>0</v>
      </c>
      <c r="O1878" s="76">
        <v>1</v>
      </c>
      <c r="P1878" s="76">
        <v>1</v>
      </c>
      <c r="Q1878" s="76">
        <v>1</v>
      </c>
      <c r="R1878" s="76">
        <v>1</v>
      </c>
      <c r="S1878" s="76">
        <v>12</v>
      </c>
    </row>
    <row r="1879" spans="1:19" x14ac:dyDescent="0.25">
      <c r="A1879" s="76" t="s">
        <v>11</v>
      </c>
      <c r="B1879" s="76" t="s">
        <v>62</v>
      </c>
      <c r="C1879" s="76">
        <v>11543</v>
      </c>
      <c r="D1879" s="76" t="s">
        <v>113</v>
      </c>
      <c r="E1879" s="76" t="s">
        <v>15</v>
      </c>
      <c r="F1879" s="76">
        <v>53</v>
      </c>
      <c r="G1879" s="76">
        <v>51</v>
      </c>
      <c r="H1879" s="76">
        <v>0</v>
      </c>
      <c r="I1879" s="76">
        <v>1</v>
      </c>
      <c r="J1879" s="76">
        <v>0</v>
      </c>
      <c r="K1879" s="76">
        <v>2</v>
      </c>
      <c r="L1879" s="76">
        <v>1</v>
      </c>
      <c r="M1879" s="76">
        <v>0</v>
      </c>
      <c r="N1879" s="76">
        <v>0</v>
      </c>
      <c r="O1879" s="76">
        <v>0</v>
      </c>
      <c r="P1879" s="76">
        <v>0</v>
      </c>
      <c r="Q1879" s="76">
        <v>0</v>
      </c>
      <c r="R1879" s="76">
        <v>1</v>
      </c>
      <c r="S1879" s="76">
        <v>5</v>
      </c>
    </row>
    <row r="1880" spans="1:19" x14ac:dyDescent="0.25">
      <c r="A1880" s="76" t="s">
        <v>11</v>
      </c>
      <c r="B1880" s="76" t="s">
        <v>62</v>
      </c>
      <c r="C1880" s="76">
        <v>11543</v>
      </c>
      <c r="D1880" s="76" t="s">
        <v>113</v>
      </c>
      <c r="E1880" s="76" t="s">
        <v>15</v>
      </c>
      <c r="F1880" s="76">
        <v>53</v>
      </c>
      <c r="G1880" s="76">
        <v>51</v>
      </c>
      <c r="H1880" s="76">
        <v>0</v>
      </c>
      <c r="I1880" s="76">
        <v>1</v>
      </c>
      <c r="J1880" s="76">
        <v>0</v>
      </c>
      <c r="K1880" s="76">
        <v>2</v>
      </c>
      <c r="L1880" s="76">
        <v>2</v>
      </c>
      <c r="M1880" s="76">
        <v>0</v>
      </c>
      <c r="N1880" s="76">
        <v>1</v>
      </c>
      <c r="O1880" s="76">
        <v>1</v>
      </c>
      <c r="P1880" s="76">
        <v>1</v>
      </c>
      <c r="Q1880" s="76">
        <v>1</v>
      </c>
      <c r="R1880" s="76">
        <v>2</v>
      </c>
      <c r="S1880" s="76">
        <v>11</v>
      </c>
    </row>
    <row r="1881" spans="1:19" x14ac:dyDescent="0.25">
      <c r="A1881" s="76" t="s">
        <v>11</v>
      </c>
      <c r="B1881" s="76" t="s">
        <v>63</v>
      </c>
      <c r="C1881" s="76">
        <v>11544</v>
      </c>
      <c r="D1881" s="76" t="s">
        <v>114</v>
      </c>
      <c r="E1881" s="76" t="s">
        <v>15</v>
      </c>
      <c r="F1881" s="76">
        <v>128</v>
      </c>
      <c r="G1881" s="76">
        <v>109</v>
      </c>
      <c r="H1881" s="76">
        <v>0</v>
      </c>
      <c r="I1881" s="76">
        <v>1</v>
      </c>
      <c r="J1881" s="76">
        <v>0</v>
      </c>
      <c r="K1881" s="76">
        <v>2</v>
      </c>
      <c r="L1881" s="76">
        <v>1</v>
      </c>
      <c r="M1881" s="76">
        <v>1</v>
      </c>
      <c r="N1881" s="76">
        <v>1</v>
      </c>
      <c r="O1881" s="76">
        <v>0</v>
      </c>
      <c r="P1881" s="76">
        <v>2</v>
      </c>
      <c r="Q1881" s="76">
        <v>1</v>
      </c>
      <c r="R1881" s="76">
        <v>1</v>
      </c>
      <c r="S1881" s="76">
        <v>10</v>
      </c>
    </row>
    <row r="1882" spans="1:19" x14ac:dyDescent="0.25">
      <c r="A1882" s="76" t="s">
        <v>11</v>
      </c>
      <c r="B1882" s="76" t="s">
        <v>63</v>
      </c>
      <c r="C1882" s="76">
        <v>11544</v>
      </c>
      <c r="D1882" s="76" t="s">
        <v>114</v>
      </c>
      <c r="E1882" s="76" t="s">
        <v>15</v>
      </c>
      <c r="F1882" s="76">
        <v>128</v>
      </c>
      <c r="G1882" s="76">
        <v>109</v>
      </c>
      <c r="H1882" s="76">
        <v>0</v>
      </c>
      <c r="I1882" s="76">
        <v>2</v>
      </c>
      <c r="J1882" s="76">
        <v>1</v>
      </c>
      <c r="K1882" s="76">
        <v>2</v>
      </c>
      <c r="L1882" s="76">
        <v>1</v>
      </c>
      <c r="M1882" s="76">
        <v>1</v>
      </c>
      <c r="N1882" s="76">
        <v>1</v>
      </c>
      <c r="O1882" s="76">
        <v>2</v>
      </c>
      <c r="P1882" s="76">
        <v>1</v>
      </c>
      <c r="Q1882" s="76">
        <v>2</v>
      </c>
      <c r="R1882" s="76">
        <v>2</v>
      </c>
      <c r="S1882" s="76">
        <v>15</v>
      </c>
    </row>
    <row r="1883" spans="1:19" x14ac:dyDescent="0.25">
      <c r="A1883" s="76" t="s">
        <v>11</v>
      </c>
      <c r="B1883" s="76" t="s">
        <v>63</v>
      </c>
      <c r="C1883" s="76">
        <v>11544</v>
      </c>
      <c r="D1883" s="76" t="s">
        <v>114</v>
      </c>
      <c r="E1883" s="76" t="s">
        <v>15</v>
      </c>
      <c r="F1883" s="76">
        <v>128</v>
      </c>
      <c r="G1883" s="76">
        <v>109</v>
      </c>
      <c r="H1883" s="76">
        <v>0</v>
      </c>
      <c r="I1883" s="76">
        <v>2</v>
      </c>
      <c r="J1883" s="76">
        <v>1</v>
      </c>
      <c r="K1883" s="76">
        <v>2</v>
      </c>
      <c r="L1883" s="76">
        <v>0</v>
      </c>
      <c r="M1883" s="76">
        <v>1</v>
      </c>
      <c r="N1883" s="76">
        <v>1</v>
      </c>
      <c r="O1883" s="76">
        <v>2</v>
      </c>
      <c r="P1883" s="76">
        <v>2</v>
      </c>
      <c r="Q1883" s="76">
        <v>1</v>
      </c>
      <c r="R1883" s="76">
        <v>2</v>
      </c>
      <c r="S1883" s="76">
        <v>14</v>
      </c>
    </row>
    <row r="1884" spans="1:19" x14ac:dyDescent="0.25">
      <c r="A1884" s="76" t="s">
        <v>11</v>
      </c>
      <c r="B1884" s="76" t="s">
        <v>63</v>
      </c>
      <c r="C1884" s="76">
        <v>11544</v>
      </c>
      <c r="D1884" s="76" t="s">
        <v>114</v>
      </c>
      <c r="E1884" s="76" t="s">
        <v>15</v>
      </c>
      <c r="F1884" s="76">
        <v>128</v>
      </c>
      <c r="G1884" s="76">
        <v>109</v>
      </c>
      <c r="H1884" s="76">
        <v>0</v>
      </c>
      <c r="I1884" s="76">
        <v>2</v>
      </c>
      <c r="J1884" s="76">
        <v>1</v>
      </c>
      <c r="K1884" s="76">
        <v>2</v>
      </c>
      <c r="L1884" s="76">
        <v>1</v>
      </c>
      <c r="M1884" s="76">
        <v>1</v>
      </c>
      <c r="N1884" s="76">
        <v>0</v>
      </c>
      <c r="O1884" s="76">
        <v>2</v>
      </c>
      <c r="P1884" s="76">
        <v>1</v>
      </c>
      <c r="Q1884" s="76">
        <v>1</v>
      </c>
      <c r="R1884" s="76">
        <v>1</v>
      </c>
      <c r="S1884" s="76">
        <v>12</v>
      </c>
    </row>
    <row r="1885" spans="1:19" x14ac:dyDescent="0.25">
      <c r="A1885" s="76" t="s">
        <v>11</v>
      </c>
      <c r="B1885" s="76" t="s">
        <v>63</v>
      </c>
      <c r="C1885" s="76">
        <v>11544</v>
      </c>
      <c r="D1885" s="76" t="s">
        <v>114</v>
      </c>
      <c r="E1885" s="76" t="s">
        <v>15</v>
      </c>
      <c r="F1885" s="76">
        <v>128</v>
      </c>
      <c r="G1885" s="76">
        <v>109</v>
      </c>
      <c r="H1885" s="76">
        <v>0</v>
      </c>
      <c r="I1885" s="76">
        <v>1</v>
      </c>
      <c r="J1885" s="76">
        <v>1</v>
      </c>
      <c r="K1885" s="76">
        <v>2</v>
      </c>
      <c r="L1885" s="76">
        <v>2</v>
      </c>
      <c r="M1885" s="76">
        <v>1</v>
      </c>
      <c r="N1885" s="76">
        <v>0</v>
      </c>
      <c r="O1885" s="76">
        <v>2</v>
      </c>
      <c r="P1885" s="76">
        <v>2</v>
      </c>
      <c r="Q1885" s="76">
        <v>1</v>
      </c>
      <c r="R1885" s="76">
        <v>1</v>
      </c>
      <c r="S1885" s="76">
        <v>13</v>
      </c>
    </row>
    <row r="1886" spans="1:19" x14ac:dyDescent="0.25">
      <c r="A1886" s="76" t="s">
        <v>11</v>
      </c>
      <c r="B1886" s="76" t="s">
        <v>63</v>
      </c>
      <c r="C1886" s="76">
        <v>11544</v>
      </c>
      <c r="D1886" s="76" t="s">
        <v>114</v>
      </c>
      <c r="E1886" s="76" t="s">
        <v>15</v>
      </c>
      <c r="F1886" s="76">
        <v>128</v>
      </c>
      <c r="G1886" s="76">
        <v>109</v>
      </c>
      <c r="H1886" s="76">
        <v>0</v>
      </c>
      <c r="I1886" s="76">
        <v>2</v>
      </c>
      <c r="J1886" s="76">
        <v>1</v>
      </c>
      <c r="K1886" s="76">
        <v>2</v>
      </c>
      <c r="L1886" s="76">
        <v>0</v>
      </c>
      <c r="M1886" s="76">
        <v>1</v>
      </c>
      <c r="N1886" s="76">
        <v>1</v>
      </c>
      <c r="O1886" s="76">
        <v>2</v>
      </c>
      <c r="P1886" s="76">
        <v>2</v>
      </c>
      <c r="Q1886" s="76">
        <v>1</v>
      </c>
      <c r="R1886" s="76">
        <v>1</v>
      </c>
      <c r="S1886" s="76">
        <v>13</v>
      </c>
    </row>
    <row r="1887" spans="1:19" x14ac:dyDescent="0.25">
      <c r="A1887" s="76" t="s">
        <v>11</v>
      </c>
      <c r="B1887" s="76" t="s">
        <v>63</v>
      </c>
      <c r="C1887" s="76">
        <v>11544</v>
      </c>
      <c r="D1887" s="76" t="s">
        <v>114</v>
      </c>
      <c r="E1887" s="76" t="s">
        <v>15</v>
      </c>
      <c r="F1887" s="76">
        <v>128</v>
      </c>
      <c r="G1887" s="76">
        <v>109</v>
      </c>
      <c r="H1887" s="76">
        <v>0</v>
      </c>
      <c r="I1887" s="76">
        <v>0</v>
      </c>
      <c r="J1887" s="76">
        <v>1</v>
      </c>
      <c r="K1887" s="76">
        <v>2</v>
      </c>
      <c r="L1887" s="76">
        <v>1</v>
      </c>
      <c r="M1887" s="76">
        <v>1</v>
      </c>
      <c r="N1887" s="76">
        <v>1</v>
      </c>
      <c r="O1887" s="76">
        <v>2</v>
      </c>
      <c r="P1887" s="76">
        <v>1</v>
      </c>
      <c r="Q1887" s="76">
        <v>2</v>
      </c>
      <c r="R1887" s="76">
        <v>1</v>
      </c>
      <c r="S1887" s="76">
        <v>12</v>
      </c>
    </row>
    <row r="1888" spans="1:19" x14ac:dyDescent="0.25">
      <c r="A1888" s="76" t="s">
        <v>11</v>
      </c>
      <c r="B1888" s="76" t="s">
        <v>63</v>
      </c>
      <c r="C1888" s="76">
        <v>11544</v>
      </c>
      <c r="D1888" s="76" t="s">
        <v>114</v>
      </c>
      <c r="E1888" s="76" t="s">
        <v>15</v>
      </c>
      <c r="F1888" s="76">
        <v>128</v>
      </c>
      <c r="G1888" s="76">
        <v>109</v>
      </c>
      <c r="H1888" s="76">
        <v>0</v>
      </c>
      <c r="I1888" s="76">
        <v>2</v>
      </c>
      <c r="J1888" s="76">
        <v>1</v>
      </c>
      <c r="K1888" s="76">
        <v>2</v>
      </c>
      <c r="L1888" s="76">
        <v>0</v>
      </c>
      <c r="M1888" s="76">
        <v>1</v>
      </c>
      <c r="N1888" s="76">
        <v>1</v>
      </c>
      <c r="O1888" s="76">
        <v>2</v>
      </c>
      <c r="P1888" s="76">
        <v>0</v>
      </c>
      <c r="Q1888" s="76">
        <v>2</v>
      </c>
      <c r="R1888" s="76">
        <v>1</v>
      </c>
      <c r="S1888" s="76">
        <v>12</v>
      </c>
    </row>
    <row r="1889" spans="1:19" x14ac:dyDescent="0.25">
      <c r="A1889" s="76" t="s">
        <v>11</v>
      </c>
      <c r="B1889" s="76" t="s">
        <v>63</v>
      </c>
      <c r="C1889" s="76">
        <v>11544</v>
      </c>
      <c r="D1889" s="76" t="s">
        <v>114</v>
      </c>
      <c r="E1889" s="76" t="s">
        <v>15</v>
      </c>
      <c r="F1889" s="76">
        <v>128</v>
      </c>
      <c r="G1889" s="76">
        <v>109</v>
      </c>
      <c r="H1889" s="76">
        <v>0</v>
      </c>
      <c r="I1889" s="76">
        <v>2</v>
      </c>
      <c r="J1889" s="76">
        <v>0</v>
      </c>
      <c r="K1889" s="76">
        <v>2</v>
      </c>
      <c r="L1889" s="76">
        <v>1</v>
      </c>
      <c r="M1889" s="76">
        <v>1</v>
      </c>
      <c r="N1889" s="76">
        <v>1</v>
      </c>
      <c r="O1889" s="76">
        <v>2</v>
      </c>
      <c r="P1889" s="76">
        <v>2</v>
      </c>
      <c r="Q1889" s="76">
        <v>0</v>
      </c>
      <c r="R1889" s="76">
        <v>1</v>
      </c>
      <c r="S1889" s="76">
        <v>12</v>
      </c>
    </row>
    <row r="1890" spans="1:19" x14ac:dyDescent="0.25">
      <c r="A1890" s="76" t="s">
        <v>11</v>
      </c>
      <c r="B1890" s="76" t="s">
        <v>63</v>
      </c>
      <c r="C1890" s="76">
        <v>11544</v>
      </c>
      <c r="D1890" s="76" t="s">
        <v>114</v>
      </c>
      <c r="E1890" s="76" t="s">
        <v>15</v>
      </c>
      <c r="F1890" s="76">
        <v>128</v>
      </c>
      <c r="G1890" s="76">
        <v>109</v>
      </c>
      <c r="H1890" s="76">
        <v>0</v>
      </c>
      <c r="I1890" s="76">
        <v>2</v>
      </c>
      <c r="J1890" s="76">
        <v>0</v>
      </c>
      <c r="K1890" s="76">
        <v>2</v>
      </c>
      <c r="L1890" s="76">
        <v>2</v>
      </c>
      <c r="M1890" s="76">
        <v>1</v>
      </c>
      <c r="N1890" s="76">
        <v>1</v>
      </c>
      <c r="O1890" s="76">
        <v>2</v>
      </c>
      <c r="P1890" s="76">
        <v>2</v>
      </c>
      <c r="Q1890" s="76">
        <v>1</v>
      </c>
      <c r="R1890" s="76">
        <v>1</v>
      </c>
      <c r="S1890" s="76">
        <v>14</v>
      </c>
    </row>
    <row r="1891" spans="1:19" x14ac:dyDescent="0.25">
      <c r="A1891" s="76" t="s">
        <v>11</v>
      </c>
      <c r="B1891" s="76" t="s">
        <v>63</v>
      </c>
      <c r="C1891" s="76">
        <v>11544</v>
      </c>
      <c r="D1891" s="76" t="s">
        <v>114</v>
      </c>
      <c r="E1891" s="76" t="s">
        <v>15</v>
      </c>
      <c r="F1891" s="76">
        <v>128</v>
      </c>
      <c r="G1891" s="76">
        <v>109</v>
      </c>
      <c r="H1891" s="76">
        <v>0</v>
      </c>
      <c r="I1891" s="76">
        <v>2</v>
      </c>
      <c r="J1891" s="76">
        <v>1</v>
      </c>
      <c r="K1891" s="76">
        <v>2</v>
      </c>
      <c r="L1891" s="76">
        <v>1</v>
      </c>
      <c r="M1891" s="76">
        <v>1</v>
      </c>
      <c r="N1891" s="76">
        <v>1</v>
      </c>
      <c r="O1891" s="76">
        <v>2</v>
      </c>
      <c r="P1891" s="76">
        <v>1</v>
      </c>
      <c r="Q1891" s="76">
        <v>2</v>
      </c>
      <c r="R1891" s="76">
        <v>1</v>
      </c>
      <c r="S1891" s="76">
        <v>14</v>
      </c>
    </row>
    <row r="1892" spans="1:19" x14ac:dyDescent="0.25">
      <c r="A1892" s="76" t="s">
        <v>11</v>
      </c>
      <c r="B1892" s="76" t="s">
        <v>63</v>
      </c>
      <c r="C1892" s="76">
        <v>11544</v>
      </c>
      <c r="D1892" s="76" t="s">
        <v>114</v>
      </c>
      <c r="E1892" s="76" t="s">
        <v>15</v>
      </c>
      <c r="F1892" s="76">
        <v>128</v>
      </c>
      <c r="G1892" s="76">
        <v>109</v>
      </c>
      <c r="H1892" s="76">
        <v>0</v>
      </c>
      <c r="I1892" s="76">
        <v>1</v>
      </c>
      <c r="J1892" s="76">
        <v>1</v>
      </c>
      <c r="K1892" s="76">
        <v>2</v>
      </c>
      <c r="L1892" s="76">
        <v>0</v>
      </c>
      <c r="M1892" s="76">
        <v>1</v>
      </c>
      <c r="N1892" s="76">
        <v>1</v>
      </c>
      <c r="O1892" s="76">
        <v>2</v>
      </c>
      <c r="P1892" s="76">
        <v>1</v>
      </c>
      <c r="Q1892" s="76">
        <v>2</v>
      </c>
      <c r="R1892" s="76">
        <v>2</v>
      </c>
      <c r="S1892" s="76">
        <v>13</v>
      </c>
    </row>
    <row r="1893" spans="1:19" x14ac:dyDescent="0.25">
      <c r="A1893" s="76" t="s">
        <v>11</v>
      </c>
      <c r="B1893" s="76" t="s">
        <v>63</v>
      </c>
      <c r="C1893" s="76">
        <v>11544</v>
      </c>
      <c r="D1893" s="76" t="s">
        <v>114</v>
      </c>
      <c r="E1893" s="76" t="s">
        <v>15</v>
      </c>
      <c r="F1893" s="76">
        <v>128</v>
      </c>
      <c r="G1893" s="76">
        <v>109</v>
      </c>
      <c r="H1893" s="76">
        <v>0</v>
      </c>
      <c r="I1893" s="76">
        <v>2</v>
      </c>
      <c r="J1893" s="76">
        <v>1</v>
      </c>
      <c r="K1893" s="76">
        <v>2</v>
      </c>
      <c r="L1893" s="76">
        <v>1</v>
      </c>
      <c r="M1893" s="76">
        <v>0</v>
      </c>
      <c r="N1893" s="76">
        <v>1</v>
      </c>
      <c r="O1893" s="76">
        <v>2</v>
      </c>
      <c r="P1893" s="76">
        <v>0</v>
      </c>
      <c r="Q1893" s="76">
        <v>0</v>
      </c>
      <c r="R1893" s="76">
        <v>1</v>
      </c>
      <c r="S1893" s="76">
        <v>10</v>
      </c>
    </row>
    <row r="1894" spans="1:19" x14ac:dyDescent="0.25">
      <c r="A1894" s="76" t="s">
        <v>11</v>
      </c>
      <c r="B1894" s="76" t="s">
        <v>63</v>
      </c>
      <c r="C1894" s="76">
        <v>11544</v>
      </c>
      <c r="D1894" s="76" t="s">
        <v>114</v>
      </c>
      <c r="E1894" s="76" t="s">
        <v>15</v>
      </c>
      <c r="F1894" s="76">
        <v>128</v>
      </c>
      <c r="G1894" s="76">
        <v>109</v>
      </c>
      <c r="H1894" s="76">
        <v>0</v>
      </c>
      <c r="I1894" s="76">
        <v>1</v>
      </c>
      <c r="J1894" s="76">
        <v>0</v>
      </c>
      <c r="K1894" s="76">
        <v>2</v>
      </c>
      <c r="L1894" s="76">
        <v>1</v>
      </c>
      <c r="M1894" s="76">
        <v>1</v>
      </c>
      <c r="N1894" s="76">
        <v>1</v>
      </c>
      <c r="O1894" s="76">
        <v>2</v>
      </c>
      <c r="P1894" s="76">
        <v>1</v>
      </c>
      <c r="Q1894" s="76">
        <v>2</v>
      </c>
      <c r="R1894" s="76">
        <v>0</v>
      </c>
      <c r="S1894" s="76">
        <v>11</v>
      </c>
    </row>
    <row r="1895" spans="1:19" x14ac:dyDescent="0.25">
      <c r="A1895" s="76" t="s">
        <v>11</v>
      </c>
      <c r="B1895" s="76" t="s">
        <v>63</v>
      </c>
      <c r="C1895" s="76">
        <v>11544</v>
      </c>
      <c r="D1895" s="76" t="s">
        <v>114</v>
      </c>
      <c r="E1895" s="76" t="s">
        <v>15</v>
      </c>
      <c r="F1895" s="76">
        <v>128</v>
      </c>
      <c r="G1895" s="76">
        <v>109</v>
      </c>
      <c r="H1895" s="76">
        <v>0</v>
      </c>
      <c r="I1895" s="76">
        <v>2</v>
      </c>
      <c r="J1895" s="76">
        <v>1</v>
      </c>
      <c r="K1895" s="76">
        <v>2</v>
      </c>
      <c r="L1895" s="76">
        <v>2</v>
      </c>
      <c r="M1895" s="76">
        <v>1</v>
      </c>
      <c r="N1895" s="76">
        <v>1</v>
      </c>
      <c r="O1895" s="76">
        <v>2</v>
      </c>
      <c r="P1895" s="76">
        <v>2</v>
      </c>
      <c r="Q1895" s="76">
        <v>1</v>
      </c>
      <c r="R1895" s="76">
        <v>1</v>
      </c>
      <c r="S1895" s="76">
        <v>15</v>
      </c>
    </row>
    <row r="1896" spans="1:19" x14ac:dyDescent="0.25">
      <c r="A1896" s="76" t="s">
        <v>11</v>
      </c>
      <c r="B1896" s="76" t="s">
        <v>63</v>
      </c>
      <c r="C1896" s="76">
        <v>11544</v>
      </c>
      <c r="D1896" s="76" t="s">
        <v>114</v>
      </c>
      <c r="E1896" s="76" t="s">
        <v>15</v>
      </c>
      <c r="F1896" s="76">
        <v>128</v>
      </c>
      <c r="G1896" s="76">
        <v>109</v>
      </c>
      <c r="H1896" s="76">
        <v>0</v>
      </c>
      <c r="I1896" s="76">
        <v>0</v>
      </c>
      <c r="J1896" s="76">
        <v>0</v>
      </c>
      <c r="K1896" s="76">
        <v>2</v>
      </c>
      <c r="L1896" s="76">
        <v>0</v>
      </c>
      <c r="M1896" s="76">
        <v>1</v>
      </c>
      <c r="N1896" s="76">
        <v>0</v>
      </c>
      <c r="O1896" s="76">
        <v>1</v>
      </c>
      <c r="P1896" s="76">
        <v>2</v>
      </c>
      <c r="Q1896" s="76">
        <v>1</v>
      </c>
      <c r="R1896" s="76">
        <v>1</v>
      </c>
      <c r="S1896" s="76">
        <v>8</v>
      </c>
    </row>
    <row r="1897" spans="1:19" x14ac:dyDescent="0.25">
      <c r="A1897" s="76" t="s">
        <v>11</v>
      </c>
      <c r="B1897" s="76" t="s">
        <v>63</v>
      </c>
      <c r="C1897" s="76">
        <v>11544</v>
      </c>
      <c r="D1897" s="76" t="s">
        <v>114</v>
      </c>
      <c r="E1897" s="76" t="s">
        <v>15</v>
      </c>
      <c r="F1897" s="76">
        <v>128</v>
      </c>
      <c r="G1897" s="76">
        <v>109</v>
      </c>
      <c r="H1897" s="76">
        <v>0</v>
      </c>
      <c r="I1897" s="76">
        <v>0</v>
      </c>
      <c r="J1897" s="76">
        <v>1</v>
      </c>
      <c r="K1897" s="76">
        <v>2</v>
      </c>
      <c r="L1897" s="76">
        <v>2</v>
      </c>
      <c r="M1897" s="76">
        <v>1</v>
      </c>
      <c r="N1897" s="76">
        <v>1</v>
      </c>
      <c r="O1897" s="76">
        <v>2</v>
      </c>
      <c r="P1897" s="76">
        <v>2</v>
      </c>
      <c r="Q1897" s="76">
        <v>2</v>
      </c>
      <c r="R1897" s="76">
        <v>1</v>
      </c>
      <c r="S1897" s="76">
        <v>14</v>
      </c>
    </row>
    <row r="1898" spans="1:19" x14ac:dyDescent="0.25">
      <c r="A1898" s="76" t="s">
        <v>11</v>
      </c>
      <c r="B1898" s="76" t="s">
        <v>63</v>
      </c>
      <c r="C1898" s="76">
        <v>11544</v>
      </c>
      <c r="D1898" s="76" t="s">
        <v>114</v>
      </c>
      <c r="E1898" s="76" t="s">
        <v>15</v>
      </c>
      <c r="F1898" s="76">
        <v>128</v>
      </c>
      <c r="G1898" s="76">
        <v>109</v>
      </c>
      <c r="H1898" s="76">
        <v>0</v>
      </c>
      <c r="I1898" s="76">
        <v>2</v>
      </c>
      <c r="J1898" s="76">
        <v>1</v>
      </c>
      <c r="K1898" s="76">
        <v>1</v>
      </c>
      <c r="L1898" s="76">
        <v>1</v>
      </c>
      <c r="M1898" s="76">
        <v>0</v>
      </c>
      <c r="N1898" s="76">
        <v>1</v>
      </c>
      <c r="O1898" s="76">
        <v>2</v>
      </c>
      <c r="P1898" s="76">
        <v>1</v>
      </c>
      <c r="Q1898" s="76">
        <v>2</v>
      </c>
      <c r="R1898" s="76">
        <v>1</v>
      </c>
      <c r="S1898" s="76">
        <v>12</v>
      </c>
    </row>
    <row r="1899" spans="1:19" x14ac:dyDescent="0.25">
      <c r="A1899" s="76" t="s">
        <v>11</v>
      </c>
      <c r="B1899" s="76" t="s">
        <v>63</v>
      </c>
      <c r="C1899" s="76">
        <v>11544</v>
      </c>
      <c r="D1899" s="76" t="s">
        <v>114</v>
      </c>
      <c r="E1899" s="76" t="s">
        <v>15</v>
      </c>
      <c r="F1899" s="76">
        <v>128</v>
      </c>
      <c r="G1899" s="76">
        <v>109</v>
      </c>
      <c r="H1899" s="76">
        <v>0</v>
      </c>
      <c r="I1899" s="76">
        <v>0</v>
      </c>
      <c r="J1899" s="76">
        <v>0</v>
      </c>
      <c r="K1899" s="76">
        <v>2</v>
      </c>
      <c r="L1899" s="76">
        <v>0</v>
      </c>
      <c r="M1899" s="76">
        <v>1</v>
      </c>
      <c r="N1899" s="76">
        <v>1</v>
      </c>
      <c r="O1899" s="76">
        <v>0</v>
      </c>
      <c r="P1899" s="76">
        <v>0</v>
      </c>
      <c r="Q1899" s="76">
        <v>0</v>
      </c>
      <c r="R1899" s="76">
        <v>0</v>
      </c>
      <c r="S1899" s="76">
        <v>4</v>
      </c>
    </row>
    <row r="1900" spans="1:19" x14ac:dyDescent="0.25">
      <c r="A1900" s="76" t="s">
        <v>11</v>
      </c>
      <c r="B1900" s="76" t="s">
        <v>63</v>
      </c>
      <c r="C1900" s="76">
        <v>11544</v>
      </c>
      <c r="D1900" s="76" t="s">
        <v>114</v>
      </c>
      <c r="E1900" s="76" t="s">
        <v>15</v>
      </c>
      <c r="F1900" s="76">
        <v>128</v>
      </c>
      <c r="G1900" s="76">
        <v>109</v>
      </c>
      <c r="H1900" s="76">
        <v>0</v>
      </c>
      <c r="I1900" s="76">
        <v>0</v>
      </c>
      <c r="J1900" s="76">
        <v>0</v>
      </c>
      <c r="K1900" s="76">
        <v>2</v>
      </c>
      <c r="L1900" s="76">
        <v>0</v>
      </c>
      <c r="M1900" s="76">
        <v>0</v>
      </c>
      <c r="N1900" s="76">
        <v>0</v>
      </c>
      <c r="O1900" s="76">
        <v>1</v>
      </c>
      <c r="P1900" s="76">
        <v>0</v>
      </c>
      <c r="Q1900" s="76">
        <v>0</v>
      </c>
      <c r="R1900" s="76">
        <v>0</v>
      </c>
      <c r="S1900" s="76">
        <v>3</v>
      </c>
    </row>
    <row r="1901" spans="1:19" x14ac:dyDescent="0.25">
      <c r="A1901" s="76" t="s">
        <v>11</v>
      </c>
      <c r="B1901" s="76" t="s">
        <v>63</v>
      </c>
      <c r="C1901" s="76">
        <v>11544</v>
      </c>
      <c r="D1901" s="76" t="s">
        <v>114</v>
      </c>
      <c r="E1901" s="76" t="s">
        <v>15</v>
      </c>
      <c r="F1901" s="76">
        <v>128</v>
      </c>
      <c r="G1901" s="76">
        <v>109</v>
      </c>
      <c r="H1901" s="76">
        <v>0</v>
      </c>
      <c r="I1901" s="76">
        <v>1</v>
      </c>
      <c r="J1901" s="76">
        <v>0</v>
      </c>
      <c r="K1901" s="76">
        <v>1</v>
      </c>
      <c r="L1901" s="76">
        <v>1</v>
      </c>
      <c r="M1901" s="76">
        <v>0</v>
      </c>
      <c r="N1901" s="76">
        <v>0</v>
      </c>
      <c r="O1901" s="76">
        <v>1</v>
      </c>
      <c r="P1901" s="76">
        <v>0</v>
      </c>
      <c r="Q1901" s="76">
        <v>0</v>
      </c>
      <c r="R1901" s="76">
        <v>1</v>
      </c>
      <c r="S1901" s="76">
        <v>5</v>
      </c>
    </row>
    <row r="1902" spans="1:19" x14ac:dyDescent="0.25">
      <c r="A1902" s="76" t="s">
        <v>11</v>
      </c>
      <c r="B1902" s="76" t="s">
        <v>63</v>
      </c>
      <c r="C1902" s="76">
        <v>11544</v>
      </c>
      <c r="D1902" s="76" t="s">
        <v>114</v>
      </c>
      <c r="E1902" s="76" t="s">
        <v>15</v>
      </c>
      <c r="F1902" s="76">
        <v>128</v>
      </c>
      <c r="G1902" s="76">
        <v>109</v>
      </c>
      <c r="H1902" s="76">
        <v>0</v>
      </c>
      <c r="I1902" s="76">
        <v>2</v>
      </c>
      <c r="J1902" s="76">
        <v>0</v>
      </c>
      <c r="K1902" s="76">
        <v>2</v>
      </c>
      <c r="L1902" s="76">
        <v>1</v>
      </c>
      <c r="M1902" s="76">
        <v>1</v>
      </c>
      <c r="N1902" s="76">
        <v>0</v>
      </c>
      <c r="O1902" s="76">
        <v>2</v>
      </c>
      <c r="P1902" s="76">
        <v>0</v>
      </c>
      <c r="Q1902" s="76">
        <v>0</v>
      </c>
      <c r="R1902" s="76">
        <v>1</v>
      </c>
      <c r="S1902" s="76">
        <v>9</v>
      </c>
    </row>
    <row r="1903" spans="1:19" x14ac:dyDescent="0.25">
      <c r="A1903" s="76" t="s">
        <v>11</v>
      </c>
      <c r="B1903" s="76" t="s">
        <v>63</v>
      </c>
      <c r="C1903" s="76">
        <v>11544</v>
      </c>
      <c r="D1903" s="76" t="s">
        <v>114</v>
      </c>
      <c r="E1903" s="76" t="s">
        <v>15</v>
      </c>
      <c r="F1903" s="76">
        <v>128</v>
      </c>
      <c r="G1903" s="76">
        <v>109</v>
      </c>
      <c r="H1903" s="76">
        <v>0</v>
      </c>
      <c r="I1903" s="76">
        <v>2</v>
      </c>
      <c r="J1903" s="76">
        <v>1</v>
      </c>
      <c r="K1903" s="76">
        <v>2</v>
      </c>
      <c r="L1903" s="76">
        <v>1</v>
      </c>
      <c r="M1903" s="76">
        <v>1</v>
      </c>
      <c r="N1903" s="76">
        <v>1</v>
      </c>
      <c r="O1903" s="76">
        <v>2</v>
      </c>
      <c r="P1903" s="76">
        <v>2</v>
      </c>
      <c r="Q1903" s="76">
        <v>1</v>
      </c>
      <c r="R1903" s="76">
        <v>2</v>
      </c>
      <c r="S1903" s="76">
        <v>15</v>
      </c>
    </row>
    <row r="1904" spans="1:19" x14ac:dyDescent="0.25">
      <c r="A1904" s="76" t="s">
        <v>11</v>
      </c>
      <c r="B1904" s="76" t="s">
        <v>63</v>
      </c>
      <c r="C1904" s="76">
        <v>11544</v>
      </c>
      <c r="D1904" s="76" t="s">
        <v>114</v>
      </c>
      <c r="E1904" s="76" t="s">
        <v>15</v>
      </c>
      <c r="F1904" s="76">
        <v>128</v>
      </c>
      <c r="G1904" s="76">
        <v>109</v>
      </c>
      <c r="H1904" s="76">
        <v>0</v>
      </c>
      <c r="I1904" s="76">
        <v>2</v>
      </c>
      <c r="J1904" s="76">
        <v>1</v>
      </c>
      <c r="K1904" s="76">
        <v>2</v>
      </c>
      <c r="L1904" s="76">
        <v>1</v>
      </c>
      <c r="M1904" s="76">
        <v>1</v>
      </c>
      <c r="N1904" s="76">
        <v>0</v>
      </c>
      <c r="O1904" s="76">
        <v>2</v>
      </c>
      <c r="P1904" s="76">
        <v>2</v>
      </c>
      <c r="Q1904" s="76">
        <v>1</v>
      </c>
      <c r="R1904" s="76">
        <v>1</v>
      </c>
      <c r="S1904" s="76">
        <v>13</v>
      </c>
    </row>
    <row r="1905" spans="1:19" x14ac:dyDescent="0.25">
      <c r="A1905" s="76" t="s">
        <v>11</v>
      </c>
      <c r="B1905" s="76" t="s">
        <v>63</v>
      </c>
      <c r="C1905" s="76">
        <v>11544</v>
      </c>
      <c r="D1905" s="76" t="s">
        <v>114</v>
      </c>
      <c r="E1905" s="76" t="s">
        <v>16</v>
      </c>
      <c r="F1905" s="76">
        <v>128</v>
      </c>
      <c r="G1905" s="76">
        <v>109</v>
      </c>
      <c r="H1905" s="76">
        <v>2</v>
      </c>
      <c r="I1905" s="76">
        <v>2</v>
      </c>
      <c r="J1905" s="76">
        <v>0</v>
      </c>
      <c r="K1905" s="76">
        <v>1</v>
      </c>
      <c r="L1905" s="76">
        <v>1</v>
      </c>
      <c r="M1905" s="76">
        <v>1</v>
      </c>
      <c r="N1905" s="76">
        <v>0</v>
      </c>
      <c r="O1905" s="76">
        <v>1</v>
      </c>
      <c r="P1905" s="76">
        <v>0</v>
      </c>
      <c r="Q1905" s="76">
        <v>0</v>
      </c>
      <c r="R1905" s="76">
        <v>2</v>
      </c>
      <c r="S1905" s="76">
        <v>10</v>
      </c>
    </row>
    <row r="1906" spans="1:19" x14ac:dyDescent="0.25">
      <c r="A1906" s="76" t="s">
        <v>11</v>
      </c>
      <c r="B1906" s="76" t="s">
        <v>63</v>
      </c>
      <c r="C1906" s="76">
        <v>11544</v>
      </c>
      <c r="D1906" s="76" t="s">
        <v>114</v>
      </c>
      <c r="E1906" s="76" t="s">
        <v>16</v>
      </c>
      <c r="F1906" s="76">
        <v>128</v>
      </c>
      <c r="G1906" s="76">
        <v>109</v>
      </c>
      <c r="H1906" s="76">
        <v>0</v>
      </c>
      <c r="I1906" s="76">
        <v>2</v>
      </c>
      <c r="J1906" s="76">
        <v>0</v>
      </c>
      <c r="K1906" s="76">
        <v>2</v>
      </c>
      <c r="L1906" s="76">
        <v>0</v>
      </c>
      <c r="M1906" s="76">
        <v>1</v>
      </c>
      <c r="N1906" s="76">
        <v>1</v>
      </c>
      <c r="O1906" s="76">
        <v>1</v>
      </c>
      <c r="P1906" s="76">
        <v>2</v>
      </c>
      <c r="Q1906" s="76">
        <v>1</v>
      </c>
      <c r="R1906" s="76">
        <v>1</v>
      </c>
      <c r="S1906" s="76">
        <v>11</v>
      </c>
    </row>
    <row r="1907" spans="1:19" x14ac:dyDescent="0.25">
      <c r="A1907" s="76" t="s">
        <v>11</v>
      </c>
      <c r="B1907" s="76" t="s">
        <v>63</v>
      </c>
      <c r="C1907" s="76">
        <v>11544</v>
      </c>
      <c r="D1907" s="76" t="s">
        <v>114</v>
      </c>
      <c r="E1907" s="76" t="s">
        <v>16</v>
      </c>
      <c r="F1907" s="76">
        <v>128</v>
      </c>
      <c r="G1907" s="76">
        <v>109</v>
      </c>
      <c r="H1907" s="76">
        <v>0</v>
      </c>
      <c r="I1907" s="76">
        <v>1</v>
      </c>
      <c r="J1907" s="76">
        <v>1</v>
      </c>
      <c r="K1907" s="76">
        <v>2</v>
      </c>
      <c r="L1907" s="76">
        <v>1</v>
      </c>
      <c r="M1907" s="76">
        <v>1</v>
      </c>
      <c r="N1907" s="76">
        <v>0</v>
      </c>
      <c r="O1907" s="76">
        <v>1</v>
      </c>
      <c r="P1907" s="76">
        <v>1</v>
      </c>
      <c r="Q1907" s="76">
        <v>0</v>
      </c>
      <c r="R1907" s="76">
        <v>1</v>
      </c>
      <c r="S1907" s="76">
        <v>9</v>
      </c>
    </row>
    <row r="1908" spans="1:19" x14ac:dyDescent="0.25">
      <c r="A1908" s="76" t="s">
        <v>11</v>
      </c>
      <c r="B1908" s="76" t="s">
        <v>63</v>
      </c>
      <c r="C1908" s="76">
        <v>11544</v>
      </c>
      <c r="D1908" s="76" t="s">
        <v>114</v>
      </c>
      <c r="E1908" s="76" t="s">
        <v>16</v>
      </c>
      <c r="F1908" s="76">
        <v>128</v>
      </c>
      <c r="G1908" s="76">
        <v>109</v>
      </c>
      <c r="H1908" s="76">
        <v>0</v>
      </c>
      <c r="I1908" s="76">
        <v>0</v>
      </c>
      <c r="J1908" s="76">
        <v>0</v>
      </c>
      <c r="K1908" s="76">
        <v>2</v>
      </c>
      <c r="L1908" s="76">
        <v>1</v>
      </c>
      <c r="M1908" s="76">
        <v>0</v>
      </c>
      <c r="N1908" s="76">
        <v>0</v>
      </c>
      <c r="O1908" s="76">
        <v>1</v>
      </c>
      <c r="P1908" s="76">
        <v>1</v>
      </c>
      <c r="Q1908" s="76">
        <v>0</v>
      </c>
      <c r="R1908" s="76">
        <v>1</v>
      </c>
      <c r="S1908" s="76">
        <v>6</v>
      </c>
    </row>
    <row r="1909" spans="1:19" x14ac:dyDescent="0.25">
      <c r="A1909" s="76" t="s">
        <v>11</v>
      </c>
      <c r="B1909" s="76" t="s">
        <v>63</v>
      </c>
      <c r="C1909" s="76">
        <v>11544</v>
      </c>
      <c r="D1909" s="76" t="s">
        <v>114</v>
      </c>
      <c r="E1909" s="76" t="s">
        <v>16</v>
      </c>
      <c r="F1909" s="76">
        <v>128</v>
      </c>
      <c r="G1909" s="76">
        <v>109</v>
      </c>
      <c r="H1909" s="76">
        <v>2</v>
      </c>
      <c r="I1909" s="76">
        <v>1</v>
      </c>
      <c r="J1909" s="76">
        <v>0</v>
      </c>
      <c r="K1909" s="76">
        <v>2</v>
      </c>
      <c r="L1909" s="76">
        <v>1</v>
      </c>
      <c r="M1909" s="76">
        <v>0</v>
      </c>
      <c r="N1909" s="76">
        <v>0</v>
      </c>
      <c r="O1909" s="76">
        <v>1</v>
      </c>
      <c r="P1909" s="76">
        <v>2</v>
      </c>
      <c r="Q1909" s="76">
        <v>0</v>
      </c>
      <c r="R1909" s="76">
        <v>1</v>
      </c>
      <c r="S1909" s="76">
        <v>10</v>
      </c>
    </row>
    <row r="1910" spans="1:19" x14ac:dyDescent="0.25">
      <c r="A1910" s="76" t="s">
        <v>11</v>
      </c>
      <c r="B1910" s="76" t="s">
        <v>63</v>
      </c>
      <c r="C1910" s="76">
        <v>11544</v>
      </c>
      <c r="D1910" s="76" t="s">
        <v>114</v>
      </c>
      <c r="E1910" s="76" t="s">
        <v>16</v>
      </c>
      <c r="F1910" s="76">
        <v>128</v>
      </c>
      <c r="G1910" s="76">
        <v>109</v>
      </c>
      <c r="H1910" s="76">
        <v>0</v>
      </c>
      <c r="I1910" s="76">
        <v>0</v>
      </c>
      <c r="J1910" s="76">
        <v>1</v>
      </c>
      <c r="K1910" s="76">
        <v>2</v>
      </c>
      <c r="L1910" s="76">
        <v>0</v>
      </c>
      <c r="M1910" s="76">
        <v>0</v>
      </c>
      <c r="N1910" s="76">
        <v>1</v>
      </c>
      <c r="O1910" s="76">
        <v>1</v>
      </c>
      <c r="P1910" s="76">
        <v>2</v>
      </c>
      <c r="Q1910" s="76">
        <v>0</v>
      </c>
      <c r="R1910" s="76">
        <v>0</v>
      </c>
      <c r="S1910" s="76">
        <v>7</v>
      </c>
    </row>
    <row r="1911" spans="1:19" x14ac:dyDescent="0.25">
      <c r="A1911" s="76" t="s">
        <v>11</v>
      </c>
      <c r="B1911" s="76" t="s">
        <v>63</v>
      </c>
      <c r="C1911" s="76">
        <v>11544</v>
      </c>
      <c r="D1911" s="76" t="s">
        <v>114</v>
      </c>
      <c r="E1911" s="76" t="s">
        <v>16</v>
      </c>
      <c r="F1911" s="76">
        <v>128</v>
      </c>
      <c r="G1911" s="76">
        <v>109</v>
      </c>
      <c r="H1911" s="76">
        <v>0</v>
      </c>
      <c r="I1911" s="76">
        <v>0</v>
      </c>
      <c r="J1911" s="76">
        <v>0</v>
      </c>
      <c r="K1911" s="76">
        <v>2</v>
      </c>
      <c r="L1911" s="76">
        <v>2</v>
      </c>
      <c r="M1911" s="76">
        <v>1</v>
      </c>
      <c r="N1911" s="76">
        <v>0</v>
      </c>
      <c r="O1911" s="76">
        <v>1</v>
      </c>
      <c r="P1911" s="76">
        <v>2</v>
      </c>
      <c r="Q1911" s="76">
        <v>0</v>
      </c>
      <c r="R1911" s="76">
        <v>0</v>
      </c>
      <c r="S1911" s="76">
        <v>8</v>
      </c>
    </row>
    <row r="1912" spans="1:19" x14ac:dyDescent="0.25">
      <c r="A1912" s="76" t="s">
        <v>11</v>
      </c>
      <c r="B1912" s="76" t="s">
        <v>63</v>
      </c>
      <c r="C1912" s="76">
        <v>11544</v>
      </c>
      <c r="D1912" s="76" t="s">
        <v>114</v>
      </c>
      <c r="E1912" s="76" t="s">
        <v>16</v>
      </c>
      <c r="F1912" s="76">
        <v>128</v>
      </c>
      <c r="G1912" s="76">
        <v>109</v>
      </c>
      <c r="H1912" s="76">
        <v>2</v>
      </c>
      <c r="I1912" s="76">
        <v>2</v>
      </c>
      <c r="J1912" s="76">
        <v>1</v>
      </c>
      <c r="K1912" s="76">
        <v>2</v>
      </c>
      <c r="L1912" s="76">
        <v>1</v>
      </c>
      <c r="M1912" s="76">
        <v>0</v>
      </c>
      <c r="N1912" s="76">
        <v>1</v>
      </c>
      <c r="O1912" s="76">
        <v>2</v>
      </c>
      <c r="P1912" s="76">
        <v>2</v>
      </c>
      <c r="Q1912" s="76">
        <v>1</v>
      </c>
      <c r="R1912" s="76">
        <v>0</v>
      </c>
      <c r="S1912" s="76">
        <v>14</v>
      </c>
    </row>
    <row r="1913" spans="1:19" x14ac:dyDescent="0.25">
      <c r="A1913" s="76" t="s">
        <v>11</v>
      </c>
      <c r="B1913" s="76" t="s">
        <v>63</v>
      </c>
      <c r="C1913" s="76">
        <v>11544</v>
      </c>
      <c r="D1913" s="76" t="s">
        <v>114</v>
      </c>
      <c r="E1913" s="76" t="s">
        <v>16</v>
      </c>
      <c r="F1913" s="76">
        <v>128</v>
      </c>
      <c r="G1913" s="76">
        <v>109</v>
      </c>
      <c r="H1913" s="76">
        <v>0</v>
      </c>
      <c r="I1913" s="76">
        <v>2</v>
      </c>
      <c r="J1913" s="76">
        <v>0</v>
      </c>
      <c r="K1913" s="76">
        <v>2</v>
      </c>
      <c r="L1913" s="76">
        <v>2</v>
      </c>
      <c r="M1913" s="76">
        <v>0</v>
      </c>
      <c r="N1913" s="76">
        <v>1</v>
      </c>
      <c r="O1913" s="76">
        <v>1</v>
      </c>
      <c r="P1913" s="76">
        <v>1</v>
      </c>
      <c r="Q1913" s="76">
        <v>0</v>
      </c>
      <c r="R1913" s="76">
        <v>1</v>
      </c>
      <c r="S1913" s="76">
        <v>10</v>
      </c>
    </row>
    <row r="1914" spans="1:19" x14ac:dyDescent="0.25">
      <c r="A1914" s="76" t="s">
        <v>11</v>
      </c>
      <c r="B1914" s="76" t="s">
        <v>63</v>
      </c>
      <c r="C1914" s="76">
        <v>11544</v>
      </c>
      <c r="D1914" s="76" t="s">
        <v>114</v>
      </c>
      <c r="E1914" s="76" t="s">
        <v>16</v>
      </c>
      <c r="F1914" s="76">
        <v>128</v>
      </c>
      <c r="G1914" s="76">
        <v>109</v>
      </c>
      <c r="H1914" s="76">
        <v>0</v>
      </c>
      <c r="I1914" s="76">
        <v>1</v>
      </c>
      <c r="J1914" s="76">
        <v>0</v>
      </c>
      <c r="K1914" s="76">
        <v>2</v>
      </c>
      <c r="L1914" s="76">
        <v>0</v>
      </c>
      <c r="M1914" s="76">
        <v>0</v>
      </c>
      <c r="N1914" s="76">
        <v>1</v>
      </c>
      <c r="O1914" s="76">
        <v>1</v>
      </c>
      <c r="P1914" s="76">
        <v>2</v>
      </c>
      <c r="Q1914" s="76">
        <v>0</v>
      </c>
      <c r="R1914" s="76">
        <v>0</v>
      </c>
      <c r="S1914" s="76">
        <v>7</v>
      </c>
    </row>
    <row r="1915" spans="1:19" x14ac:dyDescent="0.25">
      <c r="A1915" s="76" t="s">
        <v>11</v>
      </c>
      <c r="B1915" s="76" t="s">
        <v>63</v>
      </c>
      <c r="C1915" s="76">
        <v>11544</v>
      </c>
      <c r="D1915" s="76" t="s">
        <v>114</v>
      </c>
      <c r="E1915" s="76" t="s">
        <v>16</v>
      </c>
      <c r="F1915" s="76">
        <v>128</v>
      </c>
      <c r="G1915" s="76">
        <v>109</v>
      </c>
      <c r="H1915" s="76">
        <v>0</v>
      </c>
      <c r="I1915" s="76">
        <v>1</v>
      </c>
      <c r="J1915" s="76">
        <v>0</v>
      </c>
      <c r="K1915" s="76">
        <v>2</v>
      </c>
      <c r="L1915" s="76">
        <v>1</v>
      </c>
      <c r="M1915" s="76">
        <v>1</v>
      </c>
      <c r="N1915" s="76">
        <v>1</v>
      </c>
      <c r="O1915" s="76">
        <v>2</v>
      </c>
      <c r="P1915" s="76">
        <v>2</v>
      </c>
      <c r="Q1915" s="76">
        <v>0</v>
      </c>
      <c r="R1915" s="76">
        <v>1</v>
      </c>
      <c r="S1915" s="76">
        <v>11</v>
      </c>
    </row>
    <row r="1916" spans="1:19" x14ac:dyDescent="0.25">
      <c r="A1916" s="76" t="s">
        <v>11</v>
      </c>
      <c r="B1916" s="76" t="s">
        <v>63</v>
      </c>
      <c r="C1916" s="76">
        <v>11544</v>
      </c>
      <c r="D1916" s="76" t="s">
        <v>114</v>
      </c>
      <c r="E1916" s="76" t="s">
        <v>16</v>
      </c>
      <c r="F1916" s="76">
        <v>128</v>
      </c>
      <c r="G1916" s="76">
        <v>109</v>
      </c>
      <c r="H1916" s="76">
        <v>2</v>
      </c>
      <c r="I1916" s="76">
        <v>1</v>
      </c>
      <c r="J1916" s="76">
        <v>1</v>
      </c>
      <c r="K1916" s="76">
        <v>2</v>
      </c>
      <c r="L1916" s="76">
        <v>1</v>
      </c>
      <c r="M1916" s="76">
        <v>1</v>
      </c>
      <c r="N1916" s="76">
        <v>1</v>
      </c>
      <c r="O1916" s="76">
        <v>2</v>
      </c>
      <c r="P1916" s="76">
        <v>2</v>
      </c>
      <c r="Q1916" s="76">
        <v>0</v>
      </c>
      <c r="R1916" s="76">
        <v>1</v>
      </c>
      <c r="S1916" s="76">
        <v>14</v>
      </c>
    </row>
    <row r="1917" spans="1:19" x14ac:dyDescent="0.25">
      <c r="A1917" s="76" t="s">
        <v>11</v>
      </c>
      <c r="B1917" s="76" t="s">
        <v>63</v>
      </c>
      <c r="C1917" s="76">
        <v>11544</v>
      </c>
      <c r="D1917" s="76" t="s">
        <v>114</v>
      </c>
      <c r="E1917" s="76" t="s">
        <v>16</v>
      </c>
      <c r="F1917" s="76">
        <v>128</v>
      </c>
      <c r="G1917" s="76">
        <v>109</v>
      </c>
      <c r="H1917" s="76">
        <v>2</v>
      </c>
      <c r="I1917" s="76">
        <v>1</v>
      </c>
      <c r="J1917" s="76">
        <v>0</v>
      </c>
      <c r="K1917" s="76">
        <v>2</v>
      </c>
      <c r="L1917" s="76">
        <v>2</v>
      </c>
      <c r="M1917" s="76">
        <v>1</v>
      </c>
      <c r="N1917" s="76">
        <v>1</v>
      </c>
      <c r="O1917" s="76">
        <v>2</v>
      </c>
      <c r="P1917" s="76">
        <v>2</v>
      </c>
      <c r="Q1917" s="76">
        <v>0</v>
      </c>
      <c r="R1917" s="76">
        <v>1</v>
      </c>
      <c r="S1917" s="76">
        <v>14</v>
      </c>
    </row>
    <row r="1918" spans="1:19" x14ac:dyDescent="0.25">
      <c r="A1918" s="76" t="s">
        <v>11</v>
      </c>
      <c r="B1918" s="76" t="s">
        <v>63</v>
      </c>
      <c r="C1918" s="76">
        <v>11544</v>
      </c>
      <c r="D1918" s="76" t="s">
        <v>114</v>
      </c>
      <c r="E1918" s="76" t="s">
        <v>16</v>
      </c>
      <c r="F1918" s="76">
        <v>128</v>
      </c>
      <c r="G1918" s="76">
        <v>109</v>
      </c>
      <c r="H1918" s="76">
        <v>0</v>
      </c>
      <c r="I1918" s="76">
        <v>1</v>
      </c>
      <c r="J1918" s="76">
        <v>0</v>
      </c>
      <c r="K1918" s="76">
        <v>2</v>
      </c>
      <c r="L1918" s="76">
        <v>0</v>
      </c>
      <c r="M1918" s="76">
        <v>0</v>
      </c>
      <c r="N1918" s="76">
        <v>1</v>
      </c>
      <c r="O1918" s="76">
        <v>1</v>
      </c>
      <c r="P1918" s="76">
        <v>1</v>
      </c>
      <c r="Q1918" s="76">
        <v>1</v>
      </c>
      <c r="R1918" s="76">
        <v>2</v>
      </c>
      <c r="S1918" s="76">
        <v>9</v>
      </c>
    </row>
    <row r="1919" spans="1:19" x14ac:dyDescent="0.25">
      <c r="A1919" s="76" t="s">
        <v>11</v>
      </c>
      <c r="B1919" s="76" t="s">
        <v>63</v>
      </c>
      <c r="C1919" s="76">
        <v>11544</v>
      </c>
      <c r="D1919" s="76" t="s">
        <v>114</v>
      </c>
      <c r="E1919" s="76" t="s">
        <v>16</v>
      </c>
      <c r="F1919" s="76">
        <v>128</v>
      </c>
      <c r="G1919" s="76">
        <v>109</v>
      </c>
      <c r="H1919" s="76">
        <v>2</v>
      </c>
      <c r="I1919" s="76">
        <v>0</v>
      </c>
      <c r="J1919" s="76">
        <v>0</v>
      </c>
      <c r="K1919" s="76">
        <v>2</v>
      </c>
      <c r="L1919" s="76">
        <v>1</v>
      </c>
      <c r="M1919" s="76">
        <v>1</v>
      </c>
      <c r="N1919" s="76">
        <v>1</v>
      </c>
      <c r="O1919" s="76">
        <v>2</v>
      </c>
      <c r="P1919" s="76">
        <v>2</v>
      </c>
      <c r="Q1919" s="76">
        <v>0</v>
      </c>
      <c r="R1919" s="76">
        <v>1</v>
      </c>
      <c r="S1919" s="76">
        <v>12</v>
      </c>
    </row>
    <row r="1920" spans="1:19" x14ac:dyDescent="0.25">
      <c r="A1920" s="76" t="s">
        <v>11</v>
      </c>
      <c r="B1920" s="76" t="s">
        <v>63</v>
      </c>
      <c r="C1920" s="76">
        <v>11544</v>
      </c>
      <c r="D1920" s="76" t="s">
        <v>114</v>
      </c>
      <c r="E1920" s="76" t="s">
        <v>16</v>
      </c>
      <c r="F1920" s="76">
        <v>128</v>
      </c>
      <c r="G1920" s="76">
        <v>109</v>
      </c>
      <c r="H1920" s="76">
        <v>0</v>
      </c>
      <c r="I1920" s="76">
        <v>1</v>
      </c>
      <c r="J1920" s="76">
        <v>0</v>
      </c>
      <c r="K1920" s="76">
        <v>2</v>
      </c>
      <c r="L1920" s="76">
        <v>1</v>
      </c>
      <c r="M1920" s="76">
        <v>0</v>
      </c>
      <c r="N1920" s="76">
        <v>1</v>
      </c>
      <c r="O1920" s="76">
        <v>0</v>
      </c>
      <c r="P1920" s="76">
        <v>1</v>
      </c>
      <c r="Q1920" s="76">
        <v>0</v>
      </c>
      <c r="R1920" s="76">
        <v>0</v>
      </c>
      <c r="S1920" s="76">
        <v>6</v>
      </c>
    </row>
    <row r="1921" spans="1:19" x14ac:dyDescent="0.25">
      <c r="A1921" s="76" t="s">
        <v>11</v>
      </c>
      <c r="B1921" s="76" t="s">
        <v>63</v>
      </c>
      <c r="C1921" s="76">
        <v>11544</v>
      </c>
      <c r="D1921" s="76" t="s">
        <v>114</v>
      </c>
      <c r="E1921" s="76" t="s">
        <v>16</v>
      </c>
      <c r="F1921" s="76">
        <v>128</v>
      </c>
      <c r="G1921" s="76">
        <v>109</v>
      </c>
      <c r="H1921" s="76">
        <v>2</v>
      </c>
      <c r="I1921" s="76">
        <v>1</v>
      </c>
      <c r="J1921" s="76">
        <v>1</v>
      </c>
      <c r="K1921" s="76">
        <v>2</v>
      </c>
      <c r="L1921" s="76">
        <v>2</v>
      </c>
      <c r="M1921" s="76">
        <v>0</v>
      </c>
      <c r="N1921" s="76">
        <v>1</v>
      </c>
      <c r="O1921" s="76">
        <v>1</v>
      </c>
      <c r="P1921" s="76">
        <v>2</v>
      </c>
      <c r="Q1921" s="76">
        <v>0</v>
      </c>
      <c r="R1921" s="76">
        <v>2</v>
      </c>
      <c r="S1921" s="76">
        <v>14</v>
      </c>
    </row>
    <row r="1922" spans="1:19" x14ac:dyDescent="0.25">
      <c r="A1922" s="76" t="s">
        <v>11</v>
      </c>
      <c r="B1922" s="76" t="s">
        <v>63</v>
      </c>
      <c r="C1922" s="76">
        <v>11544</v>
      </c>
      <c r="D1922" s="76" t="s">
        <v>114</v>
      </c>
      <c r="E1922" s="76" t="s">
        <v>16</v>
      </c>
      <c r="F1922" s="76">
        <v>128</v>
      </c>
      <c r="G1922" s="76">
        <v>109</v>
      </c>
      <c r="H1922" s="76">
        <v>0</v>
      </c>
      <c r="I1922" s="76">
        <v>0</v>
      </c>
      <c r="J1922" s="76">
        <v>0</v>
      </c>
      <c r="K1922" s="76">
        <v>2</v>
      </c>
      <c r="L1922" s="76">
        <v>2</v>
      </c>
      <c r="M1922" s="76">
        <v>0</v>
      </c>
      <c r="N1922" s="76">
        <v>1</v>
      </c>
      <c r="O1922" s="76">
        <v>1</v>
      </c>
      <c r="P1922" s="76">
        <v>1</v>
      </c>
      <c r="Q1922" s="76">
        <v>0</v>
      </c>
      <c r="R1922" s="76">
        <v>0</v>
      </c>
      <c r="S1922" s="76">
        <v>7</v>
      </c>
    </row>
    <row r="1923" spans="1:19" x14ac:dyDescent="0.25">
      <c r="A1923" s="76" t="s">
        <v>11</v>
      </c>
      <c r="B1923" s="76" t="s">
        <v>63</v>
      </c>
      <c r="C1923" s="76">
        <v>11544</v>
      </c>
      <c r="D1923" s="76" t="s">
        <v>114</v>
      </c>
      <c r="E1923" s="76" t="s">
        <v>16</v>
      </c>
      <c r="F1923" s="76">
        <v>128</v>
      </c>
      <c r="G1923" s="76">
        <v>109</v>
      </c>
      <c r="H1923" s="76">
        <v>0</v>
      </c>
      <c r="I1923" s="76">
        <v>2</v>
      </c>
      <c r="J1923" s="76">
        <v>0</v>
      </c>
      <c r="K1923" s="76">
        <v>1</v>
      </c>
      <c r="L1923" s="76">
        <v>2</v>
      </c>
      <c r="M1923" s="76">
        <v>0</v>
      </c>
      <c r="N1923" s="76">
        <v>1</v>
      </c>
      <c r="O1923" s="76">
        <v>1</v>
      </c>
      <c r="P1923" s="76">
        <v>2</v>
      </c>
      <c r="Q1923" s="76">
        <v>1</v>
      </c>
      <c r="R1923" s="76">
        <v>1</v>
      </c>
      <c r="S1923" s="76">
        <v>11</v>
      </c>
    </row>
    <row r="1924" spans="1:19" x14ac:dyDescent="0.25">
      <c r="A1924" s="76" t="s">
        <v>11</v>
      </c>
      <c r="B1924" s="76" t="s">
        <v>63</v>
      </c>
      <c r="C1924" s="76">
        <v>11544</v>
      </c>
      <c r="D1924" s="76" t="s">
        <v>114</v>
      </c>
      <c r="E1924" s="76" t="s">
        <v>16</v>
      </c>
      <c r="F1924" s="76">
        <v>128</v>
      </c>
      <c r="G1924" s="76">
        <v>109</v>
      </c>
      <c r="H1924" s="76">
        <v>2</v>
      </c>
      <c r="I1924" s="76">
        <v>2</v>
      </c>
      <c r="J1924" s="76">
        <v>0</v>
      </c>
      <c r="K1924" s="76">
        <v>2</v>
      </c>
      <c r="L1924" s="76">
        <v>1</v>
      </c>
      <c r="M1924" s="76">
        <v>1</v>
      </c>
      <c r="N1924" s="76">
        <v>1</v>
      </c>
      <c r="O1924" s="76">
        <v>2</v>
      </c>
      <c r="P1924" s="76">
        <v>2</v>
      </c>
      <c r="Q1924" s="76">
        <v>0</v>
      </c>
      <c r="R1924" s="76">
        <v>1</v>
      </c>
      <c r="S1924" s="76">
        <v>14</v>
      </c>
    </row>
    <row r="1925" spans="1:19" x14ac:dyDescent="0.25">
      <c r="A1925" s="76" t="s">
        <v>11</v>
      </c>
      <c r="B1925" s="76" t="s">
        <v>63</v>
      </c>
      <c r="C1925" s="76">
        <v>11544</v>
      </c>
      <c r="D1925" s="76" t="s">
        <v>114</v>
      </c>
      <c r="E1925" s="76" t="s">
        <v>16</v>
      </c>
      <c r="F1925" s="76">
        <v>128</v>
      </c>
      <c r="G1925" s="76">
        <v>109</v>
      </c>
      <c r="H1925" s="76">
        <v>2</v>
      </c>
      <c r="I1925" s="76">
        <v>1</v>
      </c>
      <c r="J1925" s="76">
        <v>0</v>
      </c>
      <c r="K1925" s="76">
        <v>2</v>
      </c>
      <c r="L1925" s="76">
        <v>1</v>
      </c>
      <c r="M1925" s="76">
        <v>0</v>
      </c>
      <c r="N1925" s="76">
        <v>1</v>
      </c>
      <c r="O1925" s="76">
        <v>2</v>
      </c>
      <c r="P1925" s="76">
        <v>2</v>
      </c>
      <c r="Q1925" s="76">
        <v>0</v>
      </c>
      <c r="R1925" s="76">
        <v>1</v>
      </c>
      <c r="S1925" s="76">
        <v>12</v>
      </c>
    </row>
    <row r="1926" spans="1:19" x14ac:dyDescent="0.25">
      <c r="A1926" s="76" t="s">
        <v>11</v>
      </c>
      <c r="B1926" s="76" t="s">
        <v>63</v>
      </c>
      <c r="C1926" s="76">
        <v>11544</v>
      </c>
      <c r="D1926" s="76" t="s">
        <v>114</v>
      </c>
      <c r="E1926" s="76" t="s">
        <v>16</v>
      </c>
      <c r="F1926" s="76">
        <v>128</v>
      </c>
      <c r="G1926" s="76">
        <v>109</v>
      </c>
      <c r="H1926" s="76">
        <v>0</v>
      </c>
      <c r="I1926" s="76">
        <v>2</v>
      </c>
      <c r="J1926" s="76">
        <v>0</v>
      </c>
      <c r="K1926" s="76">
        <v>2</v>
      </c>
      <c r="L1926" s="76">
        <v>2</v>
      </c>
      <c r="M1926" s="76">
        <v>0</v>
      </c>
      <c r="N1926" s="76">
        <v>1</v>
      </c>
      <c r="O1926" s="76">
        <v>1</v>
      </c>
      <c r="P1926" s="76">
        <v>2</v>
      </c>
      <c r="Q1926" s="76">
        <v>0</v>
      </c>
      <c r="R1926" s="76">
        <v>1</v>
      </c>
      <c r="S1926" s="76">
        <v>11</v>
      </c>
    </row>
    <row r="1927" spans="1:19" x14ac:dyDescent="0.25">
      <c r="A1927" s="76" t="s">
        <v>11</v>
      </c>
      <c r="B1927" s="76" t="s">
        <v>63</v>
      </c>
      <c r="C1927" s="76">
        <v>11544</v>
      </c>
      <c r="D1927" s="76" t="s">
        <v>114</v>
      </c>
      <c r="E1927" s="76" t="s">
        <v>16</v>
      </c>
      <c r="F1927" s="76">
        <v>128</v>
      </c>
      <c r="G1927" s="76">
        <v>109</v>
      </c>
      <c r="H1927" s="76">
        <v>0</v>
      </c>
      <c r="I1927" s="76">
        <v>2</v>
      </c>
      <c r="J1927" s="76">
        <v>1</v>
      </c>
      <c r="K1927" s="76">
        <v>2</v>
      </c>
      <c r="L1927" s="76">
        <v>2</v>
      </c>
      <c r="M1927" s="76">
        <v>1</v>
      </c>
      <c r="N1927" s="76">
        <v>1</v>
      </c>
      <c r="O1927" s="76">
        <v>1</v>
      </c>
      <c r="P1927" s="76">
        <v>0</v>
      </c>
      <c r="Q1927" s="76">
        <v>1</v>
      </c>
      <c r="R1927" s="76">
        <v>0</v>
      </c>
      <c r="S1927" s="76">
        <v>11</v>
      </c>
    </row>
    <row r="1928" spans="1:19" x14ac:dyDescent="0.25">
      <c r="A1928" s="76" t="s">
        <v>11</v>
      </c>
      <c r="B1928" s="76" t="s">
        <v>63</v>
      </c>
      <c r="C1928" s="76">
        <v>11544</v>
      </c>
      <c r="D1928" s="76" t="s">
        <v>114</v>
      </c>
      <c r="E1928" s="76" t="s">
        <v>16</v>
      </c>
      <c r="F1928" s="76">
        <v>128</v>
      </c>
      <c r="G1928" s="76">
        <v>109</v>
      </c>
      <c r="H1928" s="76">
        <v>2</v>
      </c>
      <c r="I1928" s="76">
        <v>1</v>
      </c>
      <c r="J1928" s="76">
        <v>1</v>
      </c>
      <c r="K1928" s="76">
        <v>2</v>
      </c>
      <c r="L1928" s="76">
        <v>1</v>
      </c>
      <c r="M1928" s="76">
        <v>0</v>
      </c>
      <c r="N1928" s="76">
        <v>0</v>
      </c>
      <c r="O1928" s="76">
        <v>1</v>
      </c>
      <c r="P1928" s="76">
        <v>2</v>
      </c>
      <c r="Q1928" s="76">
        <v>2</v>
      </c>
      <c r="R1928" s="76">
        <v>1</v>
      </c>
      <c r="S1928" s="76">
        <v>13</v>
      </c>
    </row>
    <row r="1929" spans="1:19" x14ac:dyDescent="0.25">
      <c r="A1929" s="76" t="s">
        <v>11</v>
      </c>
      <c r="B1929" s="76" t="s">
        <v>63</v>
      </c>
      <c r="C1929" s="76">
        <v>11544</v>
      </c>
      <c r="D1929" s="76" t="s">
        <v>114</v>
      </c>
      <c r="E1929" s="76" t="s">
        <v>16</v>
      </c>
      <c r="F1929" s="76">
        <v>128</v>
      </c>
      <c r="G1929" s="76">
        <v>109</v>
      </c>
      <c r="H1929" s="76">
        <v>0</v>
      </c>
      <c r="I1929" s="76">
        <v>1</v>
      </c>
      <c r="J1929" s="76">
        <v>0</v>
      </c>
      <c r="K1929" s="76">
        <v>2</v>
      </c>
      <c r="L1929" s="76">
        <v>1</v>
      </c>
      <c r="M1929" s="76">
        <v>1</v>
      </c>
      <c r="N1929" s="76">
        <v>1</v>
      </c>
      <c r="O1929" s="76">
        <v>2</v>
      </c>
      <c r="P1929" s="76">
        <v>2</v>
      </c>
      <c r="Q1929" s="76">
        <v>1</v>
      </c>
      <c r="R1929" s="76">
        <v>0</v>
      </c>
      <c r="S1929" s="76">
        <v>11</v>
      </c>
    </row>
    <row r="1930" spans="1:19" x14ac:dyDescent="0.25">
      <c r="A1930" s="76" t="s">
        <v>11</v>
      </c>
      <c r="B1930" s="76" t="s">
        <v>63</v>
      </c>
      <c r="C1930" s="76">
        <v>11544</v>
      </c>
      <c r="D1930" s="76" t="s">
        <v>114</v>
      </c>
      <c r="E1930" s="76" t="s">
        <v>64</v>
      </c>
      <c r="F1930" s="76">
        <v>128</v>
      </c>
      <c r="G1930" s="76">
        <v>109</v>
      </c>
      <c r="H1930" s="76">
        <v>0</v>
      </c>
      <c r="I1930" s="76">
        <v>2</v>
      </c>
      <c r="J1930" s="76">
        <v>0</v>
      </c>
      <c r="K1930" s="76">
        <v>2</v>
      </c>
      <c r="L1930" s="76">
        <v>1</v>
      </c>
      <c r="M1930" s="76">
        <v>1</v>
      </c>
      <c r="N1930" s="76">
        <v>1</v>
      </c>
      <c r="O1930" s="76">
        <v>1</v>
      </c>
      <c r="P1930" s="76">
        <v>1</v>
      </c>
      <c r="Q1930" s="76">
        <v>1</v>
      </c>
      <c r="R1930" s="76">
        <v>2</v>
      </c>
      <c r="S1930" s="76">
        <v>12</v>
      </c>
    </row>
    <row r="1931" spans="1:19" x14ac:dyDescent="0.25">
      <c r="A1931" s="76" t="s">
        <v>11</v>
      </c>
      <c r="B1931" s="76" t="s">
        <v>63</v>
      </c>
      <c r="C1931" s="76">
        <v>11544</v>
      </c>
      <c r="D1931" s="76" t="s">
        <v>114</v>
      </c>
      <c r="E1931" s="76" t="s">
        <v>64</v>
      </c>
      <c r="F1931" s="76">
        <v>128</v>
      </c>
      <c r="G1931" s="76">
        <v>109</v>
      </c>
      <c r="H1931" s="76">
        <v>0</v>
      </c>
      <c r="I1931" s="76">
        <v>1</v>
      </c>
      <c r="J1931" s="76">
        <v>0</v>
      </c>
      <c r="K1931" s="76">
        <v>2</v>
      </c>
      <c r="L1931" s="76">
        <v>1</v>
      </c>
      <c r="M1931" s="76">
        <v>0</v>
      </c>
      <c r="N1931" s="76">
        <v>1</v>
      </c>
      <c r="O1931" s="76">
        <v>1</v>
      </c>
      <c r="P1931" s="76">
        <v>1</v>
      </c>
      <c r="Q1931" s="76">
        <v>1</v>
      </c>
      <c r="R1931" s="76">
        <v>1</v>
      </c>
      <c r="S1931" s="76">
        <v>9</v>
      </c>
    </row>
    <row r="1932" spans="1:19" x14ac:dyDescent="0.25">
      <c r="A1932" s="76" t="s">
        <v>11</v>
      </c>
      <c r="B1932" s="76" t="s">
        <v>63</v>
      </c>
      <c r="C1932" s="76">
        <v>11544</v>
      </c>
      <c r="D1932" s="76" t="s">
        <v>114</v>
      </c>
      <c r="E1932" s="76" t="s">
        <v>64</v>
      </c>
      <c r="F1932" s="76">
        <v>128</v>
      </c>
      <c r="G1932" s="76">
        <v>109</v>
      </c>
      <c r="H1932" s="76">
        <v>0</v>
      </c>
      <c r="I1932" s="76">
        <v>1</v>
      </c>
      <c r="J1932" s="76">
        <v>0</v>
      </c>
      <c r="K1932" s="76">
        <v>1</v>
      </c>
      <c r="L1932" s="76">
        <v>0</v>
      </c>
      <c r="M1932" s="76">
        <v>0</v>
      </c>
      <c r="N1932" s="76">
        <v>0</v>
      </c>
      <c r="O1932" s="76">
        <v>1</v>
      </c>
      <c r="P1932" s="76">
        <v>2</v>
      </c>
      <c r="Q1932" s="76">
        <v>1</v>
      </c>
      <c r="R1932" s="76">
        <v>1</v>
      </c>
      <c r="S1932" s="76">
        <v>7</v>
      </c>
    </row>
    <row r="1933" spans="1:19" x14ac:dyDescent="0.25">
      <c r="A1933" s="76" t="s">
        <v>11</v>
      </c>
      <c r="B1933" s="76" t="s">
        <v>63</v>
      </c>
      <c r="C1933" s="76">
        <v>11544</v>
      </c>
      <c r="D1933" s="76" t="s">
        <v>114</v>
      </c>
      <c r="E1933" s="76" t="s">
        <v>64</v>
      </c>
      <c r="F1933" s="76">
        <v>128</v>
      </c>
      <c r="G1933" s="76">
        <v>109</v>
      </c>
      <c r="H1933" s="76">
        <v>2</v>
      </c>
      <c r="I1933" s="76">
        <v>1</v>
      </c>
      <c r="J1933" s="76">
        <v>0</v>
      </c>
      <c r="K1933" s="76">
        <v>2</v>
      </c>
      <c r="L1933" s="76">
        <v>1</v>
      </c>
      <c r="M1933" s="76">
        <v>0</v>
      </c>
      <c r="N1933" s="76">
        <v>1</v>
      </c>
      <c r="O1933" s="76">
        <v>2</v>
      </c>
      <c r="P1933" s="76">
        <v>2</v>
      </c>
      <c r="Q1933" s="76">
        <v>0</v>
      </c>
      <c r="R1933" s="76">
        <v>1</v>
      </c>
      <c r="S1933" s="76">
        <v>12</v>
      </c>
    </row>
    <row r="1934" spans="1:19" x14ac:dyDescent="0.25">
      <c r="A1934" s="76" t="s">
        <v>11</v>
      </c>
      <c r="B1934" s="76" t="s">
        <v>63</v>
      </c>
      <c r="C1934" s="76">
        <v>11544</v>
      </c>
      <c r="D1934" s="76" t="s">
        <v>114</v>
      </c>
      <c r="E1934" s="76" t="s">
        <v>64</v>
      </c>
      <c r="F1934" s="76">
        <v>128</v>
      </c>
      <c r="G1934" s="76">
        <v>109</v>
      </c>
      <c r="H1934" s="76">
        <v>0</v>
      </c>
      <c r="I1934" s="76">
        <v>2</v>
      </c>
      <c r="J1934" s="76">
        <v>1</v>
      </c>
      <c r="K1934" s="76">
        <v>2</v>
      </c>
      <c r="L1934" s="76">
        <v>2</v>
      </c>
      <c r="M1934" s="76">
        <v>0</v>
      </c>
      <c r="N1934" s="76">
        <v>1</v>
      </c>
      <c r="O1934" s="76">
        <v>2</v>
      </c>
      <c r="P1934" s="76">
        <v>2</v>
      </c>
      <c r="Q1934" s="76">
        <v>2</v>
      </c>
      <c r="R1934" s="76">
        <v>1</v>
      </c>
      <c r="S1934" s="76">
        <v>15</v>
      </c>
    </row>
    <row r="1935" spans="1:19" x14ac:dyDescent="0.25">
      <c r="A1935" s="76" t="s">
        <v>11</v>
      </c>
      <c r="B1935" s="76" t="s">
        <v>63</v>
      </c>
      <c r="C1935" s="76">
        <v>11544</v>
      </c>
      <c r="D1935" s="76" t="s">
        <v>114</v>
      </c>
      <c r="E1935" s="76" t="s">
        <v>64</v>
      </c>
      <c r="F1935" s="76">
        <v>128</v>
      </c>
      <c r="G1935" s="76">
        <v>109</v>
      </c>
      <c r="H1935" s="76">
        <v>0</v>
      </c>
      <c r="I1935" s="76">
        <v>0</v>
      </c>
      <c r="J1935" s="76">
        <v>1</v>
      </c>
      <c r="K1935" s="76">
        <v>2</v>
      </c>
      <c r="L1935" s="76">
        <v>1</v>
      </c>
      <c r="M1935" s="76">
        <v>1</v>
      </c>
      <c r="N1935" s="76">
        <v>1</v>
      </c>
      <c r="O1935" s="76">
        <v>2</v>
      </c>
      <c r="P1935" s="76">
        <v>0</v>
      </c>
      <c r="Q1935" s="76">
        <v>2</v>
      </c>
      <c r="R1935" s="76">
        <v>1</v>
      </c>
      <c r="S1935" s="76">
        <v>11</v>
      </c>
    </row>
    <row r="1936" spans="1:19" x14ac:dyDescent="0.25">
      <c r="A1936" s="76" t="s">
        <v>11</v>
      </c>
      <c r="B1936" s="76" t="s">
        <v>63</v>
      </c>
      <c r="C1936" s="76">
        <v>11544</v>
      </c>
      <c r="D1936" s="76" t="s">
        <v>114</v>
      </c>
      <c r="E1936" s="76" t="s">
        <v>64</v>
      </c>
      <c r="F1936" s="76">
        <v>128</v>
      </c>
      <c r="G1936" s="76">
        <v>109</v>
      </c>
      <c r="H1936" s="76">
        <v>0</v>
      </c>
      <c r="I1936" s="76">
        <v>2</v>
      </c>
      <c r="J1936" s="76">
        <v>1</v>
      </c>
      <c r="K1936" s="76">
        <v>2</v>
      </c>
      <c r="L1936" s="76">
        <v>2</v>
      </c>
      <c r="M1936" s="76">
        <v>0</v>
      </c>
      <c r="N1936" s="76">
        <v>1</v>
      </c>
      <c r="O1936" s="76">
        <v>2</v>
      </c>
      <c r="P1936" s="76">
        <v>2</v>
      </c>
      <c r="Q1936" s="76">
        <v>2</v>
      </c>
      <c r="R1936" s="76">
        <v>1</v>
      </c>
      <c r="S1936" s="76">
        <v>15</v>
      </c>
    </row>
    <row r="1937" spans="1:19" x14ac:dyDescent="0.25">
      <c r="A1937" s="76" t="s">
        <v>11</v>
      </c>
      <c r="B1937" s="76" t="s">
        <v>63</v>
      </c>
      <c r="C1937" s="76">
        <v>11544</v>
      </c>
      <c r="D1937" s="76" t="s">
        <v>114</v>
      </c>
      <c r="E1937" s="76" t="s">
        <v>64</v>
      </c>
      <c r="F1937" s="76">
        <v>128</v>
      </c>
      <c r="G1937" s="76">
        <v>109</v>
      </c>
      <c r="H1937" s="76">
        <v>0</v>
      </c>
      <c r="I1937" s="76">
        <v>0</v>
      </c>
      <c r="J1937" s="76">
        <v>0</v>
      </c>
      <c r="K1937" s="76">
        <v>2</v>
      </c>
      <c r="L1937" s="76">
        <v>1</v>
      </c>
      <c r="M1937" s="76">
        <v>0</v>
      </c>
      <c r="N1937" s="76">
        <v>1</v>
      </c>
      <c r="O1937" s="76">
        <v>2</v>
      </c>
      <c r="P1937" s="76">
        <v>1</v>
      </c>
      <c r="Q1937" s="76">
        <v>2</v>
      </c>
      <c r="R1937" s="76">
        <v>1</v>
      </c>
      <c r="S1937" s="76">
        <v>10</v>
      </c>
    </row>
    <row r="1938" spans="1:19" x14ac:dyDescent="0.25">
      <c r="A1938" s="76" t="s">
        <v>11</v>
      </c>
      <c r="B1938" s="76" t="s">
        <v>63</v>
      </c>
      <c r="C1938" s="76">
        <v>11544</v>
      </c>
      <c r="D1938" s="76" t="s">
        <v>114</v>
      </c>
      <c r="E1938" s="76" t="s">
        <v>64</v>
      </c>
      <c r="F1938" s="76">
        <v>128</v>
      </c>
      <c r="G1938" s="76">
        <v>109</v>
      </c>
      <c r="H1938" s="76">
        <v>0</v>
      </c>
      <c r="I1938" s="76">
        <v>1</v>
      </c>
      <c r="J1938" s="76">
        <v>1</v>
      </c>
      <c r="K1938" s="76">
        <v>2</v>
      </c>
      <c r="L1938" s="76">
        <v>2</v>
      </c>
      <c r="M1938" s="76">
        <v>0</v>
      </c>
      <c r="N1938" s="76">
        <v>1</v>
      </c>
      <c r="O1938" s="76">
        <v>2</v>
      </c>
      <c r="P1938" s="76">
        <v>2</v>
      </c>
      <c r="Q1938" s="76">
        <v>2</v>
      </c>
      <c r="R1938" s="76">
        <v>1</v>
      </c>
      <c r="S1938" s="76">
        <v>14</v>
      </c>
    </row>
    <row r="1939" spans="1:19" x14ac:dyDescent="0.25">
      <c r="A1939" s="76" t="s">
        <v>11</v>
      </c>
      <c r="B1939" s="76" t="s">
        <v>63</v>
      </c>
      <c r="C1939" s="76">
        <v>11544</v>
      </c>
      <c r="D1939" s="76" t="s">
        <v>114</v>
      </c>
      <c r="E1939" s="76" t="s">
        <v>64</v>
      </c>
      <c r="F1939" s="76">
        <v>128</v>
      </c>
      <c r="G1939" s="76">
        <v>109</v>
      </c>
      <c r="H1939" s="76">
        <v>0</v>
      </c>
      <c r="I1939" s="76">
        <v>0</v>
      </c>
      <c r="J1939" s="76">
        <v>1</v>
      </c>
      <c r="K1939" s="76">
        <v>2</v>
      </c>
      <c r="L1939" s="76">
        <v>2</v>
      </c>
      <c r="M1939" s="76">
        <v>1</v>
      </c>
      <c r="N1939" s="76">
        <v>1</v>
      </c>
      <c r="O1939" s="76">
        <v>2</v>
      </c>
      <c r="P1939" s="76">
        <v>2</v>
      </c>
      <c r="Q1939" s="76">
        <v>2</v>
      </c>
      <c r="R1939" s="76">
        <v>1</v>
      </c>
      <c r="S1939" s="76">
        <v>14</v>
      </c>
    </row>
    <row r="1940" spans="1:19" x14ac:dyDescent="0.25">
      <c r="A1940" s="76" t="s">
        <v>11</v>
      </c>
      <c r="B1940" s="76" t="s">
        <v>63</v>
      </c>
      <c r="C1940" s="76">
        <v>11544</v>
      </c>
      <c r="D1940" s="76" t="s">
        <v>114</v>
      </c>
      <c r="E1940" s="76" t="s">
        <v>64</v>
      </c>
      <c r="F1940" s="76">
        <v>128</v>
      </c>
      <c r="G1940" s="76">
        <v>109</v>
      </c>
      <c r="H1940" s="76">
        <v>0</v>
      </c>
      <c r="I1940" s="76">
        <v>2</v>
      </c>
      <c r="J1940" s="76">
        <v>1</v>
      </c>
      <c r="K1940" s="76">
        <v>2</v>
      </c>
      <c r="L1940" s="76">
        <v>1</v>
      </c>
      <c r="M1940" s="76">
        <v>1</v>
      </c>
      <c r="N1940" s="76">
        <v>0</v>
      </c>
      <c r="O1940" s="76">
        <v>2</v>
      </c>
      <c r="P1940" s="76">
        <v>2</v>
      </c>
      <c r="Q1940" s="76">
        <v>2</v>
      </c>
      <c r="R1940" s="76">
        <v>2</v>
      </c>
      <c r="S1940" s="76">
        <v>15</v>
      </c>
    </row>
    <row r="1941" spans="1:19" x14ac:dyDescent="0.25">
      <c r="A1941" s="76" t="s">
        <v>11</v>
      </c>
      <c r="B1941" s="76" t="s">
        <v>63</v>
      </c>
      <c r="C1941" s="76">
        <v>11544</v>
      </c>
      <c r="D1941" s="76" t="s">
        <v>114</v>
      </c>
      <c r="E1941" s="76" t="s">
        <v>64</v>
      </c>
      <c r="F1941" s="76">
        <v>128</v>
      </c>
      <c r="G1941" s="76">
        <v>109</v>
      </c>
      <c r="H1941" s="76">
        <v>0</v>
      </c>
      <c r="I1941" s="76">
        <v>2</v>
      </c>
      <c r="J1941" s="76">
        <v>1</v>
      </c>
      <c r="K1941" s="76">
        <v>2</v>
      </c>
      <c r="L1941" s="76">
        <v>0</v>
      </c>
      <c r="M1941" s="76">
        <v>0</v>
      </c>
      <c r="N1941" s="76">
        <v>0</v>
      </c>
      <c r="O1941" s="76">
        <v>2</v>
      </c>
      <c r="P1941" s="76">
        <v>2</v>
      </c>
      <c r="Q1941" s="76">
        <v>2</v>
      </c>
      <c r="R1941" s="76">
        <v>1</v>
      </c>
      <c r="S1941" s="76">
        <v>12</v>
      </c>
    </row>
    <row r="1942" spans="1:19" x14ac:dyDescent="0.25">
      <c r="A1942" s="76" t="s">
        <v>11</v>
      </c>
      <c r="B1942" s="76" t="s">
        <v>63</v>
      </c>
      <c r="C1942" s="76">
        <v>11544</v>
      </c>
      <c r="D1942" s="76" t="s">
        <v>114</v>
      </c>
      <c r="E1942" s="76" t="s">
        <v>64</v>
      </c>
      <c r="F1942" s="76">
        <v>128</v>
      </c>
      <c r="G1942" s="76">
        <v>109</v>
      </c>
      <c r="H1942" s="76">
        <v>2</v>
      </c>
      <c r="I1942" s="76">
        <v>1</v>
      </c>
      <c r="J1942" s="76">
        <v>0</v>
      </c>
      <c r="K1942" s="76">
        <v>2</v>
      </c>
      <c r="L1942" s="76">
        <v>1</v>
      </c>
      <c r="M1942" s="76">
        <v>0</v>
      </c>
      <c r="N1942" s="76">
        <v>1</v>
      </c>
      <c r="O1942" s="76">
        <v>2</v>
      </c>
      <c r="P1942" s="76">
        <v>1</v>
      </c>
      <c r="Q1942" s="76">
        <v>2</v>
      </c>
      <c r="R1942" s="76">
        <v>1</v>
      </c>
      <c r="S1942" s="76">
        <v>13</v>
      </c>
    </row>
    <row r="1943" spans="1:19" x14ac:dyDescent="0.25">
      <c r="A1943" s="76" t="s">
        <v>11</v>
      </c>
      <c r="B1943" s="76" t="s">
        <v>63</v>
      </c>
      <c r="C1943" s="76">
        <v>11544</v>
      </c>
      <c r="D1943" s="76" t="s">
        <v>114</v>
      </c>
      <c r="E1943" s="76" t="s">
        <v>64</v>
      </c>
      <c r="F1943" s="76">
        <v>128</v>
      </c>
      <c r="G1943" s="76">
        <v>109</v>
      </c>
      <c r="H1943" s="76">
        <v>0</v>
      </c>
      <c r="I1943" s="76">
        <v>1</v>
      </c>
      <c r="J1943" s="76">
        <v>1</v>
      </c>
      <c r="K1943" s="76">
        <v>2</v>
      </c>
      <c r="L1943" s="76">
        <v>2</v>
      </c>
      <c r="M1943" s="76">
        <v>0</v>
      </c>
      <c r="N1943" s="76">
        <v>1</v>
      </c>
      <c r="O1943" s="76">
        <v>2</v>
      </c>
      <c r="P1943" s="76">
        <v>1</v>
      </c>
      <c r="Q1943" s="76">
        <v>2</v>
      </c>
      <c r="R1943" s="76">
        <v>1</v>
      </c>
      <c r="S1943" s="76">
        <v>13</v>
      </c>
    </row>
    <row r="1944" spans="1:19" x14ac:dyDescent="0.25">
      <c r="A1944" s="76" t="s">
        <v>11</v>
      </c>
      <c r="B1944" s="76" t="s">
        <v>63</v>
      </c>
      <c r="C1944" s="76">
        <v>11544</v>
      </c>
      <c r="D1944" s="76" t="s">
        <v>114</v>
      </c>
      <c r="E1944" s="76" t="s">
        <v>64</v>
      </c>
      <c r="F1944" s="76">
        <v>128</v>
      </c>
      <c r="G1944" s="76">
        <v>109</v>
      </c>
      <c r="H1944" s="76">
        <v>2</v>
      </c>
      <c r="I1944" s="76">
        <v>2</v>
      </c>
      <c r="J1944" s="76">
        <v>1</v>
      </c>
      <c r="K1944" s="76">
        <v>2</v>
      </c>
      <c r="L1944" s="76">
        <v>1</v>
      </c>
      <c r="M1944" s="76">
        <v>1</v>
      </c>
      <c r="N1944" s="76">
        <v>1</v>
      </c>
      <c r="O1944" s="76">
        <v>2</v>
      </c>
      <c r="P1944" s="76">
        <v>2</v>
      </c>
      <c r="Q1944" s="76">
        <v>2</v>
      </c>
      <c r="R1944" s="76">
        <v>1</v>
      </c>
      <c r="S1944" s="76">
        <v>17</v>
      </c>
    </row>
    <row r="1945" spans="1:19" x14ac:dyDescent="0.25">
      <c r="A1945" s="76" t="s">
        <v>11</v>
      </c>
      <c r="B1945" s="76" t="s">
        <v>63</v>
      </c>
      <c r="C1945" s="76">
        <v>11544</v>
      </c>
      <c r="D1945" s="76" t="s">
        <v>114</v>
      </c>
      <c r="E1945" s="76" t="s">
        <v>64</v>
      </c>
      <c r="F1945" s="76">
        <v>128</v>
      </c>
      <c r="G1945" s="76">
        <v>109</v>
      </c>
      <c r="H1945" s="76">
        <v>0</v>
      </c>
      <c r="I1945" s="76">
        <v>1</v>
      </c>
      <c r="J1945" s="76">
        <v>1</v>
      </c>
      <c r="K1945" s="76">
        <v>2</v>
      </c>
      <c r="L1945" s="76">
        <v>0</v>
      </c>
      <c r="M1945" s="76">
        <v>1</v>
      </c>
      <c r="N1945" s="76">
        <v>1</v>
      </c>
      <c r="O1945" s="76">
        <v>1</v>
      </c>
      <c r="P1945" s="76">
        <v>1</v>
      </c>
      <c r="Q1945" s="76">
        <v>2</v>
      </c>
      <c r="R1945" s="76">
        <v>1</v>
      </c>
      <c r="S1945" s="76">
        <v>11</v>
      </c>
    </row>
    <row r="1946" spans="1:19" x14ac:dyDescent="0.25">
      <c r="A1946" s="76" t="s">
        <v>11</v>
      </c>
      <c r="B1946" s="76" t="s">
        <v>63</v>
      </c>
      <c r="C1946" s="76">
        <v>11544</v>
      </c>
      <c r="D1946" s="76" t="s">
        <v>114</v>
      </c>
      <c r="E1946" s="76" t="s">
        <v>64</v>
      </c>
      <c r="F1946" s="76">
        <v>128</v>
      </c>
      <c r="G1946" s="76">
        <v>109</v>
      </c>
      <c r="H1946" s="76">
        <v>2</v>
      </c>
      <c r="I1946" s="76">
        <v>1</v>
      </c>
      <c r="J1946" s="76">
        <v>1</v>
      </c>
      <c r="K1946" s="76">
        <v>1</v>
      </c>
      <c r="L1946" s="76">
        <v>1</v>
      </c>
      <c r="M1946" s="76">
        <v>0</v>
      </c>
      <c r="N1946" s="76">
        <v>1</v>
      </c>
      <c r="O1946" s="76">
        <v>2</v>
      </c>
      <c r="P1946" s="76">
        <v>2</v>
      </c>
      <c r="Q1946" s="76">
        <v>2</v>
      </c>
      <c r="R1946" s="76">
        <v>1</v>
      </c>
      <c r="S1946" s="76">
        <v>14</v>
      </c>
    </row>
    <row r="1947" spans="1:19" x14ac:dyDescent="0.25">
      <c r="A1947" s="76" t="s">
        <v>11</v>
      </c>
      <c r="B1947" s="76" t="s">
        <v>63</v>
      </c>
      <c r="C1947" s="76">
        <v>11544</v>
      </c>
      <c r="D1947" s="76" t="s">
        <v>114</v>
      </c>
      <c r="E1947" s="76" t="s">
        <v>64</v>
      </c>
      <c r="F1947" s="76">
        <v>128</v>
      </c>
      <c r="G1947" s="76">
        <v>109</v>
      </c>
      <c r="H1947" s="76">
        <v>0</v>
      </c>
      <c r="I1947" s="76">
        <v>1</v>
      </c>
      <c r="J1947" s="76">
        <v>0</v>
      </c>
      <c r="K1947" s="76">
        <v>2</v>
      </c>
      <c r="L1947" s="76">
        <v>0</v>
      </c>
      <c r="M1947" s="76">
        <v>1</v>
      </c>
      <c r="N1947" s="76">
        <v>0</v>
      </c>
      <c r="O1947" s="76">
        <v>1</v>
      </c>
      <c r="P1947" s="76">
        <v>1</v>
      </c>
      <c r="Q1947" s="76">
        <v>2</v>
      </c>
      <c r="R1947" s="76">
        <v>1</v>
      </c>
      <c r="S1947" s="76">
        <v>9</v>
      </c>
    </row>
    <row r="1948" spans="1:19" x14ac:dyDescent="0.25">
      <c r="A1948" s="76" t="s">
        <v>11</v>
      </c>
      <c r="B1948" s="76" t="s">
        <v>63</v>
      </c>
      <c r="C1948" s="76">
        <v>11544</v>
      </c>
      <c r="D1948" s="76" t="s">
        <v>114</v>
      </c>
      <c r="E1948" s="76" t="s">
        <v>64</v>
      </c>
      <c r="F1948" s="76">
        <v>128</v>
      </c>
      <c r="G1948" s="76">
        <v>109</v>
      </c>
      <c r="H1948" s="76">
        <v>2</v>
      </c>
      <c r="I1948" s="76">
        <v>1</v>
      </c>
      <c r="J1948" s="76">
        <v>1</v>
      </c>
      <c r="K1948" s="76">
        <v>2</v>
      </c>
      <c r="L1948" s="76">
        <v>1</v>
      </c>
      <c r="M1948" s="76">
        <v>1</v>
      </c>
      <c r="N1948" s="76">
        <v>1</v>
      </c>
      <c r="O1948" s="76">
        <v>2</v>
      </c>
      <c r="P1948" s="76">
        <v>1</v>
      </c>
      <c r="Q1948" s="76">
        <v>2</v>
      </c>
      <c r="R1948" s="76">
        <v>1</v>
      </c>
      <c r="S1948" s="76">
        <v>15</v>
      </c>
    </row>
    <row r="1949" spans="1:19" x14ac:dyDescent="0.25">
      <c r="A1949" s="76" t="s">
        <v>11</v>
      </c>
      <c r="B1949" s="76" t="s">
        <v>63</v>
      </c>
      <c r="C1949" s="76">
        <v>11544</v>
      </c>
      <c r="D1949" s="76" t="s">
        <v>114</v>
      </c>
      <c r="E1949" s="76" t="s">
        <v>64</v>
      </c>
      <c r="F1949" s="76">
        <v>128</v>
      </c>
      <c r="G1949" s="76">
        <v>109</v>
      </c>
      <c r="H1949" s="76">
        <v>2</v>
      </c>
      <c r="I1949" s="76">
        <v>1</v>
      </c>
      <c r="J1949" s="76">
        <v>1</v>
      </c>
      <c r="K1949" s="76">
        <v>1</v>
      </c>
      <c r="L1949" s="76">
        <v>2</v>
      </c>
      <c r="M1949" s="76">
        <v>1</v>
      </c>
      <c r="N1949" s="76">
        <v>1</v>
      </c>
      <c r="O1949" s="76">
        <v>1</v>
      </c>
      <c r="P1949" s="76">
        <v>2</v>
      </c>
      <c r="Q1949" s="76">
        <v>1</v>
      </c>
      <c r="R1949" s="76">
        <v>1</v>
      </c>
      <c r="S1949" s="76">
        <v>14</v>
      </c>
    </row>
    <row r="1950" spans="1:19" x14ac:dyDescent="0.25">
      <c r="A1950" s="76" t="s">
        <v>11</v>
      </c>
      <c r="B1950" s="76" t="s">
        <v>63</v>
      </c>
      <c r="C1950" s="76">
        <v>11544</v>
      </c>
      <c r="D1950" s="76" t="s">
        <v>114</v>
      </c>
      <c r="E1950" s="76" t="s">
        <v>65</v>
      </c>
      <c r="F1950" s="76">
        <v>128</v>
      </c>
      <c r="G1950" s="76">
        <v>109</v>
      </c>
      <c r="H1950" s="76">
        <v>2</v>
      </c>
      <c r="I1950" s="76">
        <v>2</v>
      </c>
      <c r="J1950" s="76">
        <v>0</v>
      </c>
      <c r="K1950" s="76">
        <v>2</v>
      </c>
      <c r="L1950" s="76">
        <v>1</v>
      </c>
      <c r="M1950" s="76">
        <v>0</v>
      </c>
      <c r="N1950" s="76">
        <v>1</v>
      </c>
      <c r="O1950" s="76">
        <v>2</v>
      </c>
      <c r="P1950" s="76">
        <v>2</v>
      </c>
      <c r="Q1950" s="76">
        <v>2</v>
      </c>
      <c r="R1950" s="76">
        <v>1</v>
      </c>
      <c r="S1950" s="76">
        <v>15</v>
      </c>
    </row>
    <row r="1951" spans="1:19" x14ac:dyDescent="0.25">
      <c r="A1951" s="76" t="s">
        <v>11</v>
      </c>
      <c r="B1951" s="76" t="s">
        <v>63</v>
      </c>
      <c r="C1951" s="76">
        <v>11544</v>
      </c>
      <c r="D1951" s="76" t="s">
        <v>114</v>
      </c>
      <c r="E1951" s="76" t="s">
        <v>65</v>
      </c>
      <c r="F1951" s="76">
        <v>128</v>
      </c>
      <c r="G1951" s="76">
        <v>109</v>
      </c>
      <c r="H1951" s="76">
        <v>2</v>
      </c>
      <c r="I1951" s="76">
        <v>2</v>
      </c>
      <c r="J1951" s="76">
        <v>1</v>
      </c>
      <c r="K1951" s="76">
        <v>2</v>
      </c>
      <c r="L1951" s="76">
        <v>2</v>
      </c>
      <c r="M1951" s="76">
        <v>1</v>
      </c>
      <c r="N1951" s="76">
        <v>0</v>
      </c>
      <c r="O1951" s="76">
        <v>2</v>
      </c>
      <c r="P1951" s="76">
        <v>1</v>
      </c>
      <c r="Q1951" s="76">
        <v>2</v>
      </c>
      <c r="R1951" s="76">
        <v>1</v>
      </c>
      <c r="S1951" s="76">
        <v>16</v>
      </c>
    </row>
    <row r="1952" spans="1:19" x14ac:dyDescent="0.25">
      <c r="A1952" s="76" t="s">
        <v>11</v>
      </c>
      <c r="B1952" s="76" t="s">
        <v>63</v>
      </c>
      <c r="C1952" s="76">
        <v>11544</v>
      </c>
      <c r="D1952" s="76" t="s">
        <v>114</v>
      </c>
      <c r="E1952" s="76" t="s">
        <v>65</v>
      </c>
      <c r="F1952" s="76">
        <v>128</v>
      </c>
      <c r="G1952" s="76">
        <v>109</v>
      </c>
      <c r="H1952" s="76">
        <v>0</v>
      </c>
      <c r="I1952" s="76">
        <v>2</v>
      </c>
      <c r="J1952" s="76">
        <v>1</v>
      </c>
      <c r="K1952" s="76">
        <v>2</v>
      </c>
      <c r="L1952" s="76">
        <v>1</v>
      </c>
      <c r="M1952" s="76">
        <v>0</v>
      </c>
      <c r="N1952" s="76">
        <v>0</v>
      </c>
      <c r="O1952" s="76">
        <v>2</v>
      </c>
      <c r="P1952" s="76">
        <v>1</v>
      </c>
      <c r="Q1952" s="76">
        <v>2</v>
      </c>
      <c r="R1952" s="76">
        <v>1</v>
      </c>
      <c r="S1952" s="76">
        <v>12</v>
      </c>
    </row>
    <row r="1953" spans="1:19" x14ac:dyDescent="0.25">
      <c r="A1953" s="76" t="s">
        <v>11</v>
      </c>
      <c r="B1953" s="76" t="s">
        <v>63</v>
      </c>
      <c r="C1953" s="76">
        <v>11544</v>
      </c>
      <c r="D1953" s="76" t="s">
        <v>114</v>
      </c>
      <c r="E1953" s="76" t="s">
        <v>65</v>
      </c>
      <c r="F1953" s="76">
        <v>128</v>
      </c>
      <c r="G1953" s="76">
        <v>109</v>
      </c>
      <c r="H1953" s="76">
        <v>2</v>
      </c>
      <c r="I1953" s="76">
        <v>0</v>
      </c>
      <c r="J1953" s="76">
        <v>0</v>
      </c>
      <c r="K1953" s="76">
        <v>1</v>
      </c>
      <c r="L1953" s="76">
        <v>1</v>
      </c>
      <c r="M1953" s="76">
        <v>1</v>
      </c>
      <c r="N1953" s="76">
        <v>0</v>
      </c>
      <c r="O1953" s="76">
        <v>0</v>
      </c>
      <c r="P1953" s="76">
        <v>1</v>
      </c>
      <c r="Q1953" s="76">
        <v>1</v>
      </c>
      <c r="R1953" s="76">
        <v>1</v>
      </c>
      <c r="S1953" s="76">
        <v>8</v>
      </c>
    </row>
    <row r="1954" spans="1:19" x14ac:dyDescent="0.25">
      <c r="A1954" s="76" t="s">
        <v>11</v>
      </c>
      <c r="B1954" s="76" t="s">
        <v>63</v>
      </c>
      <c r="C1954" s="76">
        <v>11544</v>
      </c>
      <c r="D1954" s="76" t="s">
        <v>114</v>
      </c>
      <c r="E1954" s="76" t="s">
        <v>65</v>
      </c>
      <c r="F1954" s="76">
        <v>128</v>
      </c>
      <c r="G1954" s="76">
        <v>109</v>
      </c>
      <c r="H1954" s="76">
        <v>2</v>
      </c>
      <c r="I1954" s="76">
        <v>1</v>
      </c>
      <c r="J1954" s="76">
        <v>1</v>
      </c>
      <c r="K1954" s="76">
        <v>2</v>
      </c>
      <c r="L1954" s="76">
        <v>1</v>
      </c>
      <c r="M1954" s="76">
        <v>1</v>
      </c>
      <c r="N1954" s="76">
        <v>1</v>
      </c>
      <c r="O1954" s="76">
        <v>2</v>
      </c>
      <c r="P1954" s="76">
        <v>2</v>
      </c>
      <c r="Q1954" s="76">
        <v>2</v>
      </c>
      <c r="R1954" s="76">
        <v>2</v>
      </c>
      <c r="S1954" s="76">
        <v>17</v>
      </c>
    </row>
    <row r="1955" spans="1:19" x14ac:dyDescent="0.25">
      <c r="A1955" s="76" t="s">
        <v>11</v>
      </c>
      <c r="B1955" s="76" t="s">
        <v>63</v>
      </c>
      <c r="C1955" s="76">
        <v>11544</v>
      </c>
      <c r="D1955" s="76" t="s">
        <v>114</v>
      </c>
      <c r="E1955" s="76" t="s">
        <v>65</v>
      </c>
      <c r="F1955" s="76">
        <v>128</v>
      </c>
      <c r="G1955" s="76">
        <v>109</v>
      </c>
      <c r="H1955" s="76">
        <v>2</v>
      </c>
      <c r="I1955" s="76">
        <v>2</v>
      </c>
      <c r="J1955" s="76">
        <v>0</v>
      </c>
      <c r="K1955" s="76">
        <v>2</v>
      </c>
      <c r="L1955" s="76">
        <v>1</v>
      </c>
      <c r="M1955" s="76">
        <v>1</v>
      </c>
      <c r="N1955" s="76">
        <v>1</v>
      </c>
      <c r="O1955" s="76">
        <v>2</v>
      </c>
      <c r="P1955" s="76">
        <v>1</v>
      </c>
      <c r="Q1955" s="76">
        <v>2</v>
      </c>
      <c r="R1955" s="76">
        <v>1</v>
      </c>
      <c r="S1955" s="76">
        <v>15</v>
      </c>
    </row>
    <row r="1956" spans="1:19" x14ac:dyDescent="0.25">
      <c r="A1956" s="76" t="s">
        <v>11</v>
      </c>
      <c r="B1956" s="76" t="s">
        <v>63</v>
      </c>
      <c r="C1956" s="76">
        <v>11544</v>
      </c>
      <c r="D1956" s="76" t="s">
        <v>114</v>
      </c>
      <c r="E1956" s="76" t="s">
        <v>65</v>
      </c>
      <c r="F1956" s="76">
        <v>128</v>
      </c>
      <c r="G1956" s="76">
        <v>109</v>
      </c>
      <c r="H1956" s="76">
        <v>0</v>
      </c>
      <c r="I1956" s="76">
        <v>1</v>
      </c>
      <c r="J1956" s="76">
        <v>0</v>
      </c>
      <c r="K1956" s="76">
        <v>1</v>
      </c>
      <c r="L1956" s="76">
        <v>1</v>
      </c>
      <c r="M1956" s="76">
        <v>1</v>
      </c>
      <c r="N1956" s="76">
        <v>0</v>
      </c>
      <c r="O1956" s="76">
        <v>1</v>
      </c>
      <c r="P1956" s="76">
        <v>2</v>
      </c>
      <c r="Q1956" s="76">
        <v>0</v>
      </c>
      <c r="R1956" s="76">
        <v>2</v>
      </c>
      <c r="S1956" s="76">
        <v>9</v>
      </c>
    </row>
    <row r="1957" spans="1:19" x14ac:dyDescent="0.25">
      <c r="A1957" s="76" t="s">
        <v>11</v>
      </c>
      <c r="B1957" s="76" t="s">
        <v>63</v>
      </c>
      <c r="C1957" s="76">
        <v>11544</v>
      </c>
      <c r="D1957" s="76" t="s">
        <v>114</v>
      </c>
      <c r="E1957" s="76" t="s">
        <v>65</v>
      </c>
      <c r="F1957" s="76">
        <v>128</v>
      </c>
      <c r="G1957" s="76">
        <v>109</v>
      </c>
      <c r="H1957" s="76">
        <v>2</v>
      </c>
      <c r="I1957" s="76">
        <v>2</v>
      </c>
      <c r="J1957" s="76">
        <v>1</v>
      </c>
      <c r="K1957" s="76">
        <v>2</v>
      </c>
      <c r="L1957" s="76">
        <v>1</v>
      </c>
      <c r="M1957" s="76">
        <v>0</v>
      </c>
      <c r="N1957" s="76">
        <v>1</v>
      </c>
      <c r="O1957" s="76">
        <v>2</v>
      </c>
      <c r="P1957" s="76">
        <v>2</v>
      </c>
      <c r="Q1957" s="76">
        <v>2</v>
      </c>
      <c r="R1957" s="76">
        <v>1</v>
      </c>
      <c r="S1957" s="76">
        <v>16</v>
      </c>
    </row>
    <row r="1958" spans="1:19" x14ac:dyDescent="0.25">
      <c r="A1958" s="76" t="s">
        <v>11</v>
      </c>
      <c r="B1958" s="76" t="s">
        <v>63</v>
      </c>
      <c r="C1958" s="76">
        <v>11544</v>
      </c>
      <c r="D1958" s="76" t="s">
        <v>114</v>
      </c>
      <c r="E1958" s="76" t="s">
        <v>65</v>
      </c>
      <c r="F1958" s="76">
        <v>128</v>
      </c>
      <c r="G1958" s="76">
        <v>109</v>
      </c>
      <c r="H1958" s="76">
        <v>0</v>
      </c>
      <c r="I1958" s="76">
        <v>0</v>
      </c>
      <c r="J1958" s="76">
        <v>0</v>
      </c>
      <c r="K1958" s="76">
        <v>1</v>
      </c>
      <c r="L1958" s="76">
        <v>0</v>
      </c>
      <c r="M1958" s="76">
        <v>0</v>
      </c>
      <c r="N1958" s="76">
        <v>0</v>
      </c>
      <c r="O1958" s="76">
        <v>2</v>
      </c>
      <c r="P1958" s="76">
        <v>0</v>
      </c>
      <c r="Q1958" s="76">
        <v>1</v>
      </c>
      <c r="R1958" s="76">
        <v>0</v>
      </c>
      <c r="S1958" s="76">
        <v>4</v>
      </c>
    </row>
    <row r="1959" spans="1:19" x14ac:dyDescent="0.25">
      <c r="A1959" s="76" t="s">
        <v>11</v>
      </c>
      <c r="B1959" s="76" t="s">
        <v>63</v>
      </c>
      <c r="C1959" s="76">
        <v>11544</v>
      </c>
      <c r="D1959" s="76" t="s">
        <v>114</v>
      </c>
      <c r="E1959" s="76" t="s">
        <v>65</v>
      </c>
      <c r="F1959" s="76">
        <v>128</v>
      </c>
      <c r="G1959" s="76">
        <v>109</v>
      </c>
      <c r="H1959" s="76">
        <v>0</v>
      </c>
      <c r="I1959" s="76">
        <v>1</v>
      </c>
      <c r="J1959" s="76">
        <v>0</v>
      </c>
      <c r="K1959" s="76">
        <v>2</v>
      </c>
      <c r="L1959" s="76">
        <v>1</v>
      </c>
      <c r="M1959" s="76">
        <v>1</v>
      </c>
      <c r="N1959" s="76">
        <v>1</v>
      </c>
      <c r="O1959" s="76">
        <v>2</v>
      </c>
      <c r="P1959" s="76">
        <v>2</v>
      </c>
      <c r="Q1959" s="76">
        <v>2</v>
      </c>
      <c r="R1959" s="76">
        <v>0</v>
      </c>
      <c r="S1959" s="76">
        <v>12</v>
      </c>
    </row>
    <row r="1960" spans="1:19" x14ac:dyDescent="0.25">
      <c r="A1960" s="76" t="s">
        <v>11</v>
      </c>
      <c r="B1960" s="76" t="s">
        <v>63</v>
      </c>
      <c r="C1960" s="76">
        <v>11544</v>
      </c>
      <c r="D1960" s="76" t="s">
        <v>114</v>
      </c>
      <c r="E1960" s="76" t="s">
        <v>65</v>
      </c>
      <c r="F1960" s="76">
        <v>128</v>
      </c>
      <c r="G1960" s="76">
        <v>109</v>
      </c>
      <c r="H1960" s="76">
        <v>0</v>
      </c>
      <c r="I1960" s="76">
        <v>2</v>
      </c>
      <c r="J1960" s="76">
        <v>0</v>
      </c>
      <c r="K1960" s="76">
        <v>2</v>
      </c>
      <c r="L1960" s="76">
        <v>1</v>
      </c>
      <c r="M1960" s="76">
        <v>0</v>
      </c>
      <c r="N1960" s="76">
        <v>0</v>
      </c>
      <c r="O1960" s="76">
        <v>2</v>
      </c>
      <c r="P1960" s="76">
        <v>2</v>
      </c>
      <c r="Q1960" s="76">
        <v>2</v>
      </c>
      <c r="R1960" s="76">
        <v>1</v>
      </c>
      <c r="S1960" s="76">
        <v>12</v>
      </c>
    </row>
    <row r="1961" spans="1:19" x14ac:dyDescent="0.25">
      <c r="A1961" s="76" t="s">
        <v>11</v>
      </c>
      <c r="B1961" s="76" t="s">
        <v>63</v>
      </c>
      <c r="C1961" s="76">
        <v>11544</v>
      </c>
      <c r="D1961" s="76" t="s">
        <v>114</v>
      </c>
      <c r="E1961" s="76" t="s">
        <v>65</v>
      </c>
      <c r="F1961" s="76">
        <v>128</v>
      </c>
      <c r="G1961" s="76">
        <v>109</v>
      </c>
      <c r="H1961" s="76">
        <v>0</v>
      </c>
      <c r="I1961" s="76">
        <v>2</v>
      </c>
      <c r="J1961" s="76">
        <v>1</v>
      </c>
      <c r="K1961" s="76">
        <v>2</v>
      </c>
      <c r="L1961" s="76">
        <v>2</v>
      </c>
      <c r="M1961" s="76">
        <v>1</v>
      </c>
      <c r="N1961" s="76">
        <v>0</v>
      </c>
      <c r="O1961" s="76">
        <v>2</v>
      </c>
      <c r="P1961" s="76">
        <v>2</v>
      </c>
      <c r="Q1961" s="76">
        <v>2</v>
      </c>
      <c r="R1961" s="76">
        <v>1</v>
      </c>
      <c r="S1961" s="76">
        <v>15</v>
      </c>
    </row>
    <row r="1962" spans="1:19" x14ac:dyDescent="0.25">
      <c r="A1962" s="76" t="s">
        <v>11</v>
      </c>
      <c r="B1962" s="76" t="s">
        <v>63</v>
      </c>
      <c r="C1962" s="76">
        <v>11544</v>
      </c>
      <c r="D1962" s="76" t="s">
        <v>114</v>
      </c>
      <c r="E1962" s="76" t="s">
        <v>65</v>
      </c>
      <c r="F1962" s="76">
        <v>128</v>
      </c>
      <c r="G1962" s="76">
        <v>109</v>
      </c>
      <c r="H1962" s="76">
        <v>2</v>
      </c>
      <c r="I1962" s="76">
        <v>1</v>
      </c>
      <c r="J1962" s="76">
        <v>0</v>
      </c>
      <c r="K1962" s="76">
        <v>2</v>
      </c>
      <c r="L1962" s="76">
        <v>1</v>
      </c>
      <c r="M1962" s="76">
        <v>0</v>
      </c>
      <c r="N1962" s="76">
        <v>1</v>
      </c>
      <c r="O1962" s="76">
        <v>2</v>
      </c>
      <c r="P1962" s="76">
        <v>2</v>
      </c>
      <c r="Q1962" s="76">
        <v>2</v>
      </c>
      <c r="R1962" s="76">
        <v>1</v>
      </c>
      <c r="S1962" s="76">
        <v>14</v>
      </c>
    </row>
    <row r="1963" spans="1:19" x14ac:dyDescent="0.25">
      <c r="A1963" s="76" t="s">
        <v>11</v>
      </c>
      <c r="B1963" s="76" t="s">
        <v>63</v>
      </c>
      <c r="C1963" s="76">
        <v>11544</v>
      </c>
      <c r="D1963" s="76" t="s">
        <v>114</v>
      </c>
      <c r="E1963" s="76" t="s">
        <v>65</v>
      </c>
      <c r="F1963" s="76">
        <v>128</v>
      </c>
      <c r="G1963" s="76">
        <v>109</v>
      </c>
      <c r="H1963" s="76">
        <v>2</v>
      </c>
      <c r="I1963" s="76">
        <v>1</v>
      </c>
      <c r="J1963" s="76">
        <v>1</v>
      </c>
      <c r="K1963" s="76">
        <v>2</v>
      </c>
      <c r="L1963" s="76">
        <v>0</v>
      </c>
      <c r="M1963" s="76">
        <v>0</v>
      </c>
      <c r="N1963" s="76">
        <v>0</v>
      </c>
      <c r="O1963" s="76">
        <v>2</v>
      </c>
      <c r="P1963" s="76">
        <v>2</v>
      </c>
      <c r="Q1963" s="76">
        <v>1</v>
      </c>
      <c r="R1963" s="76">
        <v>1</v>
      </c>
      <c r="S1963" s="76">
        <v>12</v>
      </c>
    </row>
    <row r="1964" spans="1:19" x14ac:dyDescent="0.25">
      <c r="A1964" s="76" t="s">
        <v>11</v>
      </c>
      <c r="B1964" s="76" t="s">
        <v>63</v>
      </c>
      <c r="C1964" s="76">
        <v>11544</v>
      </c>
      <c r="D1964" s="76" t="s">
        <v>114</v>
      </c>
      <c r="E1964" s="76" t="s">
        <v>65</v>
      </c>
      <c r="F1964" s="76">
        <v>128</v>
      </c>
      <c r="G1964" s="76">
        <v>109</v>
      </c>
      <c r="H1964" s="76">
        <v>0</v>
      </c>
      <c r="I1964" s="76">
        <v>0</v>
      </c>
      <c r="J1964" s="76">
        <v>0</v>
      </c>
      <c r="K1964" s="76">
        <v>2</v>
      </c>
      <c r="L1964" s="76">
        <v>0</v>
      </c>
      <c r="M1964" s="76">
        <v>1</v>
      </c>
      <c r="N1964" s="76">
        <v>0</v>
      </c>
      <c r="O1964" s="76">
        <v>2</v>
      </c>
      <c r="P1964" s="76">
        <v>2</v>
      </c>
      <c r="Q1964" s="76">
        <v>2</v>
      </c>
      <c r="R1964" s="76">
        <v>1</v>
      </c>
      <c r="S1964" s="76">
        <v>10</v>
      </c>
    </row>
    <row r="1965" spans="1:19" x14ac:dyDescent="0.25">
      <c r="A1965" s="76" t="s">
        <v>11</v>
      </c>
      <c r="B1965" s="76" t="s">
        <v>63</v>
      </c>
      <c r="C1965" s="76">
        <v>11544</v>
      </c>
      <c r="D1965" s="76" t="s">
        <v>114</v>
      </c>
      <c r="E1965" s="76" t="s">
        <v>65</v>
      </c>
      <c r="F1965" s="76">
        <v>128</v>
      </c>
      <c r="G1965" s="76">
        <v>109</v>
      </c>
      <c r="H1965" s="76">
        <v>0</v>
      </c>
      <c r="I1965" s="76">
        <v>1</v>
      </c>
      <c r="J1965" s="76">
        <v>0</v>
      </c>
      <c r="K1965" s="76">
        <v>0</v>
      </c>
      <c r="L1965" s="76">
        <v>1</v>
      </c>
      <c r="M1965" s="76">
        <v>0</v>
      </c>
      <c r="N1965" s="76">
        <v>0</v>
      </c>
      <c r="O1965" s="76">
        <v>1</v>
      </c>
      <c r="P1965" s="76">
        <v>0</v>
      </c>
      <c r="Q1965" s="76">
        <v>2</v>
      </c>
      <c r="R1965" s="76">
        <v>1</v>
      </c>
      <c r="S1965" s="76">
        <v>6</v>
      </c>
    </row>
    <row r="1966" spans="1:19" x14ac:dyDescent="0.25">
      <c r="A1966" s="76" t="s">
        <v>11</v>
      </c>
      <c r="B1966" s="76" t="s">
        <v>63</v>
      </c>
      <c r="C1966" s="76">
        <v>11544</v>
      </c>
      <c r="D1966" s="76" t="s">
        <v>114</v>
      </c>
      <c r="E1966" s="76" t="s">
        <v>65</v>
      </c>
      <c r="F1966" s="76">
        <v>128</v>
      </c>
      <c r="G1966" s="76">
        <v>109</v>
      </c>
      <c r="H1966" s="76">
        <v>0</v>
      </c>
      <c r="I1966" s="76">
        <v>2</v>
      </c>
      <c r="J1966" s="76">
        <v>1</v>
      </c>
      <c r="K1966" s="76">
        <v>2</v>
      </c>
      <c r="L1966" s="76">
        <v>1</v>
      </c>
      <c r="M1966" s="76">
        <v>0</v>
      </c>
      <c r="N1966" s="76">
        <v>0</v>
      </c>
      <c r="O1966" s="76">
        <v>2</v>
      </c>
      <c r="P1966" s="76">
        <v>2</v>
      </c>
      <c r="Q1966" s="76">
        <v>2</v>
      </c>
      <c r="R1966" s="76">
        <v>1</v>
      </c>
      <c r="S1966" s="76">
        <v>13</v>
      </c>
    </row>
    <row r="1967" spans="1:19" x14ac:dyDescent="0.25">
      <c r="A1967" s="76" t="s">
        <v>11</v>
      </c>
      <c r="B1967" s="76" t="s">
        <v>63</v>
      </c>
      <c r="C1967" s="76">
        <v>11544</v>
      </c>
      <c r="D1967" s="76" t="s">
        <v>114</v>
      </c>
      <c r="E1967" s="76" t="s">
        <v>65</v>
      </c>
      <c r="F1967" s="76">
        <v>128</v>
      </c>
      <c r="G1967" s="76">
        <v>109</v>
      </c>
      <c r="H1967" s="76">
        <v>0</v>
      </c>
      <c r="I1967" s="76">
        <v>2</v>
      </c>
      <c r="J1967" s="76">
        <v>1</v>
      </c>
      <c r="K1967" s="76">
        <v>2</v>
      </c>
      <c r="L1967" s="76">
        <v>1</v>
      </c>
      <c r="M1967" s="76">
        <v>1</v>
      </c>
      <c r="N1967" s="76">
        <v>0</v>
      </c>
      <c r="O1967" s="76">
        <v>2</v>
      </c>
      <c r="P1967" s="76">
        <v>1</v>
      </c>
      <c r="Q1967" s="76">
        <v>0</v>
      </c>
      <c r="R1967" s="76">
        <v>1</v>
      </c>
      <c r="S1967" s="76">
        <v>11</v>
      </c>
    </row>
    <row r="1968" spans="1:19" x14ac:dyDescent="0.25">
      <c r="A1968" s="76" t="s">
        <v>11</v>
      </c>
      <c r="B1968" s="76" t="s">
        <v>63</v>
      </c>
      <c r="C1968" s="76">
        <v>11544</v>
      </c>
      <c r="D1968" s="76" t="s">
        <v>114</v>
      </c>
      <c r="E1968" s="76" t="s">
        <v>65</v>
      </c>
      <c r="F1968" s="76">
        <v>128</v>
      </c>
      <c r="G1968" s="76">
        <v>109</v>
      </c>
      <c r="H1968" s="76">
        <v>2</v>
      </c>
      <c r="I1968" s="76">
        <v>1</v>
      </c>
      <c r="J1968" s="76">
        <v>1</v>
      </c>
      <c r="K1968" s="76">
        <v>2</v>
      </c>
      <c r="L1968" s="76">
        <v>1</v>
      </c>
      <c r="M1968" s="76">
        <v>1</v>
      </c>
      <c r="N1968" s="76">
        <v>0</v>
      </c>
      <c r="O1968" s="76">
        <v>1</v>
      </c>
      <c r="P1968" s="76">
        <v>1</v>
      </c>
      <c r="Q1968" s="76">
        <v>2</v>
      </c>
      <c r="R1968" s="76">
        <v>1</v>
      </c>
      <c r="S1968" s="76">
        <v>13</v>
      </c>
    </row>
    <row r="1969" spans="1:19" x14ac:dyDescent="0.25">
      <c r="A1969" s="76" t="s">
        <v>11</v>
      </c>
      <c r="B1969" s="76" t="s">
        <v>63</v>
      </c>
      <c r="C1969" s="76">
        <v>11544</v>
      </c>
      <c r="D1969" s="76" t="s">
        <v>114</v>
      </c>
      <c r="E1969" s="76" t="s">
        <v>65</v>
      </c>
      <c r="F1969" s="76">
        <v>128</v>
      </c>
      <c r="G1969" s="76">
        <v>109</v>
      </c>
      <c r="H1969" s="76">
        <v>0</v>
      </c>
      <c r="I1969" s="76">
        <v>1</v>
      </c>
      <c r="J1969" s="76">
        <v>0</v>
      </c>
      <c r="K1969" s="76">
        <v>1</v>
      </c>
      <c r="L1969" s="76">
        <v>1</v>
      </c>
      <c r="M1969" s="76">
        <v>1</v>
      </c>
      <c r="N1969" s="76">
        <v>0</v>
      </c>
      <c r="O1969" s="76">
        <v>1</v>
      </c>
      <c r="P1969" s="76">
        <v>1</v>
      </c>
      <c r="Q1969" s="76">
        <v>2</v>
      </c>
      <c r="R1969" s="76">
        <v>1</v>
      </c>
      <c r="S1969" s="76">
        <v>9</v>
      </c>
    </row>
    <row r="1970" spans="1:19" x14ac:dyDescent="0.25">
      <c r="A1970" s="76" t="s">
        <v>11</v>
      </c>
      <c r="B1970" s="76" t="s">
        <v>63</v>
      </c>
      <c r="C1970" s="76">
        <v>11544</v>
      </c>
      <c r="D1970" s="76" t="s">
        <v>114</v>
      </c>
      <c r="E1970" s="76" t="s">
        <v>65</v>
      </c>
      <c r="F1970" s="76">
        <v>128</v>
      </c>
      <c r="G1970" s="76">
        <v>109</v>
      </c>
      <c r="H1970" s="76">
        <v>0</v>
      </c>
      <c r="I1970" s="76">
        <v>1</v>
      </c>
      <c r="J1970" s="76">
        <v>0</v>
      </c>
      <c r="K1970" s="76">
        <v>2</v>
      </c>
      <c r="L1970" s="76">
        <v>2</v>
      </c>
      <c r="M1970" s="76">
        <v>0</v>
      </c>
      <c r="N1970" s="76">
        <v>1</v>
      </c>
      <c r="O1970" s="76">
        <v>1</v>
      </c>
      <c r="P1970" s="76">
        <v>0</v>
      </c>
      <c r="Q1970" s="76">
        <v>2</v>
      </c>
      <c r="R1970" s="76">
        <v>1</v>
      </c>
      <c r="S1970" s="76">
        <v>10</v>
      </c>
    </row>
    <row r="1971" spans="1:19" x14ac:dyDescent="0.25">
      <c r="A1971" s="76" t="s">
        <v>11</v>
      </c>
      <c r="B1971" s="76" t="s">
        <v>63</v>
      </c>
      <c r="C1971" s="76">
        <v>11544</v>
      </c>
      <c r="D1971" s="76" t="s">
        <v>114</v>
      </c>
      <c r="E1971" s="76" t="s">
        <v>65</v>
      </c>
      <c r="F1971" s="76">
        <v>128</v>
      </c>
      <c r="G1971" s="76">
        <v>109</v>
      </c>
      <c r="H1971" s="76">
        <v>0</v>
      </c>
      <c r="I1971" s="76">
        <v>1</v>
      </c>
      <c r="J1971" s="76">
        <v>0</v>
      </c>
      <c r="K1971" s="76">
        <v>1</v>
      </c>
      <c r="L1971" s="76">
        <v>2</v>
      </c>
      <c r="M1971" s="76">
        <v>1</v>
      </c>
      <c r="N1971" s="76">
        <v>0</v>
      </c>
      <c r="O1971" s="76">
        <v>2</v>
      </c>
      <c r="P1971" s="76">
        <v>2</v>
      </c>
      <c r="Q1971" s="76">
        <v>1</v>
      </c>
      <c r="R1971" s="76">
        <v>2</v>
      </c>
      <c r="S1971" s="76">
        <v>12</v>
      </c>
    </row>
    <row r="1972" spans="1:19" x14ac:dyDescent="0.25">
      <c r="A1972" s="76" t="s">
        <v>11</v>
      </c>
      <c r="B1972" s="76" t="s">
        <v>63</v>
      </c>
      <c r="C1972" s="76">
        <v>11544</v>
      </c>
      <c r="D1972" s="76" t="s">
        <v>114</v>
      </c>
      <c r="E1972" s="76" t="s">
        <v>65</v>
      </c>
      <c r="F1972" s="76">
        <v>128</v>
      </c>
      <c r="G1972" s="76">
        <v>109</v>
      </c>
      <c r="H1972" s="76">
        <v>0</v>
      </c>
      <c r="I1972" s="76">
        <v>1</v>
      </c>
      <c r="J1972" s="76">
        <v>0</v>
      </c>
      <c r="K1972" s="76">
        <v>2</v>
      </c>
      <c r="L1972" s="76">
        <v>0</v>
      </c>
      <c r="M1972" s="76">
        <v>0</v>
      </c>
      <c r="N1972" s="76">
        <v>1</v>
      </c>
      <c r="O1972" s="76">
        <v>2</v>
      </c>
      <c r="P1972" s="76">
        <v>1</v>
      </c>
      <c r="Q1972" s="76">
        <v>2</v>
      </c>
      <c r="R1972" s="76">
        <v>2</v>
      </c>
      <c r="S1972" s="76">
        <v>11</v>
      </c>
    </row>
    <row r="1973" spans="1:19" x14ac:dyDescent="0.25">
      <c r="A1973" s="76" t="s">
        <v>11</v>
      </c>
      <c r="B1973" s="76" t="s">
        <v>63</v>
      </c>
      <c r="C1973" s="76">
        <v>11544</v>
      </c>
      <c r="D1973" s="76" t="s">
        <v>114</v>
      </c>
      <c r="E1973" s="76" t="s">
        <v>65</v>
      </c>
      <c r="F1973" s="76">
        <v>128</v>
      </c>
      <c r="G1973" s="76">
        <v>109</v>
      </c>
      <c r="H1973" s="76">
        <v>0</v>
      </c>
      <c r="I1973" s="76">
        <v>2</v>
      </c>
      <c r="J1973" s="76">
        <v>0</v>
      </c>
      <c r="K1973" s="76">
        <v>2</v>
      </c>
      <c r="L1973" s="76">
        <v>1</v>
      </c>
      <c r="M1973" s="76">
        <v>0</v>
      </c>
      <c r="N1973" s="76">
        <v>0</v>
      </c>
      <c r="O1973" s="76">
        <v>2</v>
      </c>
      <c r="P1973" s="76">
        <v>1</v>
      </c>
      <c r="Q1973" s="76">
        <v>2</v>
      </c>
      <c r="R1973" s="76">
        <v>1</v>
      </c>
      <c r="S1973" s="76">
        <v>11</v>
      </c>
    </row>
    <row r="1974" spans="1:19" x14ac:dyDescent="0.25">
      <c r="A1974" s="76" t="s">
        <v>11</v>
      </c>
      <c r="B1974" s="76" t="s">
        <v>63</v>
      </c>
      <c r="C1974" s="76">
        <v>11544</v>
      </c>
      <c r="D1974" s="76" t="s">
        <v>114</v>
      </c>
      <c r="E1974" s="76" t="s">
        <v>65</v>
      </c>
      <c r="F1974" s="76">
        <v>128</v>
      </c>
      <c r="G1974" s="76">
        <v>109</v>
      </c>
      <c r="H1974" s="76">
        <v>0</v>
      </c>
      <c r="I1974" s="76">
        <v>0</v>
      </c>
      <c r="J1974" s="76">
        <v>0</v>
      </c>
      <c r="K1974" s="76">
        <v>2</v>
      </c>
      <c r="L1974" s="76">
        <v>2</v>
      </c>
      <c r="M1974" s="76">
        <v>0</v>
      </c>
      <c r="N1974" s="76">
        <v>0</v>
      </c>
      <c r="O1974" s="76">
        <v>0</v>
      </c>
      <c r="P1974" s="76">
        <v>2</v>
      </c>
      <c r="Q1974" s="76">
        <v>1</v>
      </c>
      <c r="R1974" s="76">
        <v>2</v>
      </c>
      <c r="S1974" s="76">
        <v>9</v>
      </c>
    </row>
    <row r="1975" spans="1:19" x14ac:dyDescent="0.25">
      <c r="A1975" s="76" t="s">
        <v>11</v>
      </c>
      <c r="B1975" s="76" t="s">
        <v>63</v>
      </c>
      <c r="C1975" s="76">
        <v>11544</v>
      </c>
      <c r="D1975" s="76" t="s">
        <v>114</v>
      </c>
      <c r="E1975" s="76" t="s">
        <v>66</v>
      </c>
      <c r="F1975" s="76">
        <v>128</v>
      </c>
      <c r="G1975" s="76">
        <v>109</v>
      </c>
      <c r="H1975" s="76">
        <v>0</v>
      </c>
      <c r="I1975" s="76">
        <v>0</v>
      </c>
      <c r="J1975" s="76">
        <v>1</v>
      </c>
      <c r="K1975" s="76">
        <v>2</v>
      </c>
      <c r="L1975" s="76">
        <v>0</v>
      </c>
      <c r="M1975" s="76">
        <v>0</v>
      </c>
      <c r="N1975" s="76">
        <v>0</v>
      </c>
      <c r="O1975" s="76">
        <v>0</v>
      </c>
      <c r="P1975" s="76">
        <v>1</v>
      </c>
      <c r="Q1975" s="76">
        <v>1</v>
      </c>
      <c r="R1975" s="76">
        <v>1</v>
      </c>
      <c r="S1975" s="76">
        <v>6</v>
      </c>
    </row>
    <row r="1976" spans="1:19" x14ac:dyDescent="0.25">
      <c r="A1976" s="76" t="s">
        <v>11</v>
      </c>
      <c r="B1976" s="76" t="s">
        <v>63</v>
      </c>
      <c r="C1976" s="76">
        <v>11544</v>
      </c>
      <c r="D1976" s="76" t="s">
        <v>114</v>
      </c>
      <c r="E1976" s="76" t="s">
        <v>66</v>
      </c>
      <c r="F1976" s="76">
        <v>128</v>
      </c>
      <c r="G1976" s="76">
        <v>109</v>
      </c>
      <c r="H1976" s="76">
        <v>0</v>
      </c>
      <c r="I1976" s="76">
        <v>0</v>
      </c>
      <c r="J1976" s="76">
        <v>1</v>
      </c>
      <c r="K1976" s="76">
        <v>1</v>
      </c>
      <c r="L1976" s="76">
        <v>1</v>
      </c>
      <c r="M1976" s="76">
        <v>1</v>
      </c>
      <c r="N1976" s="76">
        <v>0</v>
      </c>
      <c r="O1976" s="76">
        <v>1</v>
      </c>
      <c r="P1976" s="76">
        <v>0</v>
      </c>
      <c r="Q1976" s="76">
        <v>0</v>
      </c>
      <c r="R1976" s="76">
        <v>2</v>
      </c>
      <c r="S1976" s="76">
        <v>7</v>
      </c>
    </row>
    <row r="1977" spans="1:19" x14ac:dyDescent="0.25">
      <c r="A1977" s="76" t="s">
        <v>11</v>
      </c>
      <c r="B1977" s="76" t="s">
        <v>63</v>
      </c>
      <c r="C1977" s="76">
        <v>11544</v>
      </c>
      <c r="D1977" s="76" t="s">
        <v>114</v>
      </c>
      <c r="E1977" s="76" t="s">
        <v>66</v>
      </c>
      <c r="F1977" s="76">
        <v>128</v>
      </c>
      <c r="G1977" s="76">
        <v>109</v>
      </c>
      <c r="H1977" s="76">
        <v>1</v>
      </c>
      <c r="I1977" s="76">
        <v>0</v>
      </c>
      <c r="J1977" s="76">
        <v>1</v>
      </c>
      <c r="K1977" s="76">
        <v>1</v>
      </c>
      <c r="L1977" s="76">
        <v>2</v>
      </c>
      <c r="M1977" s="76">
        <v>1</v>
      </c>
      <c r="N1977" s="76">
        <v>0</v>
      </c>
      <c r="O1977" s="76">
        <v>1</v>
      </c>
      <c r="P1977" s="76">
        <v>0</v>
      </c>
      <c r="Q1977" s="76">
        <v>1</v>
      </c>
      <c r="R1977" s="76">
        <v>2</v>
      </c>
      <c r="S1977" s="76">
        <v>10</v>
      </c>
    </row>
    <row r="1978" spans="1:19" x14ac:dyDescent="0.25">
      <c r="A1978" s="76" t="s">
        <v>11</v>
      </c>
      <c r="B1978" s="76" t="s">
        <v>63</v>
      </c>
      <c r="C1978" s="76">
        <v>11544</v>
      </c>
      <c r="D1978" s="76" t="s">
        <v>114</v>
      </c>
      <c r="E1978" s="76" t="s">
        <v>66</v>
      </c>
      <c r="F1978" s="76">
        <v>128</v>
      </c>
      <c r="G1978" s="76">
        <v>109</v>
      </c>
      <c r="H1978" s="76">
        <v>0</v>
      </c>
      <c r="I1978" s="76">
        <v>2</v>
      </c>
      <c r="J1978" s="76">
        <v>0</v>
      </c>
      <c r="K1978" s="76">
        <v>2</v>
      </c>
      <c r="L1978" s="76">
        <v>0</v>
      </c>
      <c r="M1978" s="76">
        <v>0</v>
      </c>
      <c r="N1978" s="76">
        <v>0</v>
      </c>
      <c r="O1978" s="76">
        <v>2</v>
      </c>
      <c r="P1978" s="76">
        <v>0</v>
      </c>
      <c r="Q1978" s="76">
        <v>0</v>
      </c>
      <c r="R1978" s="76">
        <v>1</v>
      </c>
      <c r="S1978" s="76">
        <v>7</v>
      </c>
    </row>
    <row r="1979" spans="1:19" x14ac:dyDescent="0.25">
      <c r="A1979" s="76" t="s">
        <v>11</v>
      </c>
      <c r="B1979" s="76" t="s">
        <v>63</v>
      </c>
      <c r="C1979" s="76">
        <v>11544</v>
      </c>
      <c r="D1979" s="76" t="s">
        <v>114</v>
      </c>
      <c r="E1979" s="76" t="s">
        <v>66</v>
      </c>
      <c r="F1979" s="76">
        <v>128</v>
      </c>
      <c r="G1979" s="76">
        <v>109</v>
      </c>
      <c r="H1979" s="76">
        <v>0</v>
      </c>
      <c r="I1979" s="76">
        <v>0</v>
      </c>
      <c r="J1979" s="76">
        <v>0</v>
      </c>
      <c r="K1979" s="76">
        <v>2</v>
      </c>
      <c r="L1979" s="76">
        <v>1</v>
      </c>
      <c r="M1979" s="76">
        <v>1</v>
      </c>
      <c r="N1979" s="76">
        <v>1</v>
      </c>
      <c r="O1979" s="76">
        <v>0</v>
      </c>
      <c r="P1979" s="76">
        <v>0</v>
      </c>
      <c r="Q1979" s="76">
        <v>0</v>
      </c>
      <c r="R1979" s="76">
        <v>1</v>
      </c>
      <c r="S1979" s="76">
        <v>6</v>
      </c>
    </row>
    <row r="1980" spans="1:19" x14ac:dyDescent="0.25">
      <c r="A1980" s="76" t="s">
        <v>11</v>
      </c>
      <c r="B1980" s="76" t="s">
        <v>63</v>
      </c>
      <c r="C1980" s="76">
        <v>11544</v>
      </c>
      <c r="D1980" s="76" t="s">
        <v>114</v>
      </c>
      <c r="E1980" s="76" t="s">
        <v>66</v>
      </c>
      <c r="F1980" s="76">
        <v>128</v>
      </c>
      <c r="G1980" s="76">
        <v>109</v>
      </c>
      <c r="H1980" s="76">
        <v>0</v>
      </c>
      <c r="I1980" s="76">
        <v>1</v>
      </c>
      <c r="J1980" s="76">
        <v>0</v>
      </c>
      <c r="K1980" s="76">
        <v>2</v>
      </c>
      <c r="L1980" s="76">
        <v>2</v>
      </c>
      <c r="M1980" s="76">
        <v>1</v>
      </c>
      <c r="N1980" s="76">
        <v>1</v>
      </c>
      <c r="O1980" s="76">
        <v>2</v>
      </c>
      <c r="P1980" s="76">
        <v>2</v>
      </c>
      <c r="Q1980" s="76">
        <v>0</v>
      </c>
      <c r="R1980" s="76">
        <v>2</v>
      </c>
      <c r="S1980" s="76">
        <v>13</v>
      </c>
    </row>
    <row r="1981" spans="1:19" x14ac:dyDescent="0.25">
      <c r="A1981" s="76" t="s">
        <v>11</v>
      </c>
      <c r="B1981" s="76" t="s">
        <v>63</v>
      </c>
      <c r="C1981" s="76">
        <v>11544</v>
      </c>
      <c r="D1981" s="76" t="s">
        <v>114</v>
      </c>
      <c r="E1981" s="76" t="s">
        <v>66</v>
      </c>
      <c r="F1981" s="76">
        <v>128</v>
      </c>
      <c r="G1981" s="76">
        <v>109</v>
      </c>
      <c r="H1981" s="76">
        <v>1</v>
      </c>
      <c r="I1981" s="76">
        <v>2</v>
      </c>
      <c r="J1981" s="76">
        <v>1</v>
      </c>
      <c r="K1981" s="76">
        <v>2</v>
      </c>
      <c r="L1981" s="76">
        <v>2</v>
      </c>
      <c r="M1981" s="76">
        <v>1</v>
      </c>
      <c r="N1981" s="76">
        <v>0</v>
      </c>
      <c r="O1981" s="76">
        <v>2</v>
      </c>
      <c r="P1981" s="76">
        <v>0</v>
      </c>
      <c r="Q1981" s="76">
        <v>0</v>
      </c>
      <c r="R1981" s="76">
        <v>1</v>
      </c>
      <c r="S1981" s="76">
        <v>12</v>
      </c>
    </row>
    <row r="1982" spans="1:19" x14ac:dyDescent="0.25">
      <c r="A1982" s="76" t="s">
        <v>11</v>
      </c>
      <c r="B1982" s="76" t="s">
        <v>63</v>
      </c>
      <c r="C1982" s="76">
        <v>11544</v>
      </c>
      <c r="D1982" s="76" t="s">
        <v>114</v>
      </c>
      <c r="E1982" s="76" t="s">
        <v>66</v>
      </c>
      <c r="F1982" s="76">
        <v>128</v>
      </c>
      <c r="G1982" s="76">
        <v>109</v>
      </c>
      <c r="H1982" s="76">
        <v>0</v>
      </c>
      <c r="I1982" s="76">
        <v>2</v>
      </c>
      <c r="J1982" s="76">
        <v>1</v>
      </c>
      <c r="K1982" s="76">
        <v>2</v>
      </c>
      <c r="L1982" s="76">
        <v>1</v>
      </c>
      <c r="M1982" s="76">
        <v>0</v>
      </c>
      <c r="N1982" s="76">
        <v>0</v>
      </c>
      <c r="O1982" s="76">
        <v>2</v>
      </c>
      <c r="P1982" s="76">
        <v>1</v>
      </c>
      <c r="Q1982" s="76">
        <v>1</v>
      </c>
      <c r="R1982" s="76">
        <v>1</v>
      </c>
      <c r="S1982" s="76">
        <v>11</v>
      </c>
    </row>
    <row r="1983" spans="1:19" x14ac:dyDescent="0.25">
      <c r="A1983" s="76" t="s">
        <v>11</v>
      </c>
      <c r="B1983" s="76" t="s">
        <v>63</v>
      </c>
      <c r="C1983" s="76">
        <v>11544</v>
      </c>
      <c r="D1983" s="76" t="s">
        <v>114</v>
      </c>
      <c r="E1983" s="76" t="s">
        <v>66</v>
      </c>
      <c r="F1983" s="76">
        <v>128</v>
      </c>
      <c r="G1983" s="76">
        <v>109</v>
      </c>
      <c r="H1983" s="76">
        <v>0</v>
      </c>
      <c r="I1983" s="76">
        <v>1</v>
      </c>
      <c r="J1983" s="76">
        <v>0</v>
      </c>
      <c r="K1983" s="76">
        <v>2</v>
      </c>
      <c r="L1983" s="76">
        <v>0</v>
      </c>
      <c r="M1983" s="76">
        <v>0</v>
      </c>
      <c r="N1983" s="76">
        <v>0</v>
      </c>
      <c r="O1983" s="76">
        <v>2</v>
      </c>
      <c r="P1983" s="76">
        <v>1</v>
      </c>
      <c r="Q1983" s="76">
        <v>2</v>
      </c>
      <c r="R1983" s="76">
        <v>1</v>
      </c>
      <c r="S1983" s="76">
        <v>9</v>
      </c>
    </row>
    <row r="1984" spans="1:19" x14ac:dyDescent="0.25">
      <c r="A1984" s="76" t="s">
        <v>11</v>
      </c>
      <c r="B1984" s="76" t="s">
        <v>63</v>
      </c>
      <c r="C1984" s="76">
        <v>11544</v>
      </c>
      <c r="D1984" s="76" t="s">
        <v>114</v>
      </c>
      <c r="E1984" s="76" t="s">
        <v>66</v>
      </c>
      <c r="F1984" s="76">
        <v>128</v>
      </c>
      <c r="G1984" s="76">
        <v>109</v>
      </c>
      <c r="H1984" s="76">
        <v>0</v>
      </c>
      <c r="I1984" s="76">
        <v>2</v>
      </c>
      <c r="J1984" s="76">
        <v>1</v>
      </c>
      <c r="K1984" s="76">
        <v>2</v>
      </c>
      <c r="L1984" s="76">
        <v>2</v>
      </c>
      <c r="M1984" s="76">
        <v>0</v>
      </c>
      <c r="N1984" s="76">
        <v>0</v>
      </c>
      <c r="O1984" s="76">
        <v>1</v>
      </c>
      <c r="P1984" s="76">
        <v>1</v>
      </c>
      <c r="Q1984" s="76">
        <v>1</v>
      </c>
      <c r="R1984" s="76">
        <v>1</v>
      </c>
      <c r="S1984" s="76">
        <v>11</v>
      </c>
    </row>
    <row r="1985" spans="1:19" x14ac:dyDescent="0.25">
      <c r="A1985" s="76" t="s">
        <v>11</v>
      </c>
      <c r="B1985" s="76" t="s">
        <v>63</v>
      </c>
      <c r="C1985" s="76">
        <v>11544</v>
      </c>
      <c r="D1985" s="76" t="s">
        <v>114</v>
      </c>
      <c r="E1985" s="76" t="s">
        <v>66</v>
      </c>
      <c r="F1985" s="76">
        <v>128</v>
      </c>
      <c r="G1985" s="76">
        <v>109</v>
      </c>
      <c r="H1985" s="76">
        <v>0</v>
      </c>
      <c r="I1985" s="76">
        <v>1</v>
      </c>
      <c r="J1985" s="76">
        <v>0</v>
      </c>
      <c r="K1985" s="76">
        <v>2</v>
      </c>
      <c r="L1985" s="76">
        <v>2</v>
      </c>
      <c r="M1985" s="76">
        <v>1</v>
      </c>
      <c r="N1985" s="76">
        <v>0</v>
      </c>
      <c r="O1985" s="76">
        <v>0</v>
      </c>
      <c r="P1985" s="76">
        <v>0</v>
      </c>
      <c r="Q1985" s="76">
        <v>0</v>
      </c>
      <c r="R1985" s="76">
        <v>0</v>
      </c>
      <c r="S1985" s="76">
        <v>6</v>
      </c>
    </row>
    <row r="1986" spans="1:19" x14ac:dyDescent="0.25">
      <c r="A1986" s="76" t="s">
        <v>11</v>
      </c>
      <c r="B1986" s="76" t="s">
        <v>63</v>
      </c>
      <c r="C1986" s="76">
        <v>11544</v>
      </c>
      <c r="D1986" s="76" t="s">
        <v>114</v>
      </c>
      <c r="E1986" s="76" t="s">
        <v>66</v>
      </c>
      <c r="F1986" s="76">
        <v>128</v>
      </c>
      <c r="G1986" s="76">
        <v>109</v>
      </c>
      <c r="H1986" s="76">
        <v>0</v>
      </c>
      <c r="I1986" s="76">
        <v>0</v>
      </c>
      <c r="J1986" s="76">
        <v>1</v>
      </c>
      <c r="K1986" s="76">
        <v>0</v>
      </c>
      <c r="L1986" s="76">
        <v>2</v>
      </c>
      <c r="M1986" s="76">
        <v>1</v>
      </c>
      <c r="N1986" s="76">
        <v>0</v>
      </c>
      <c r="O1986" s="76">
        <v>1</v>
      </c>
      <c r="P1986" s="76">
        <v>0</v>
      </c>
      <c r="Q1986" s="76">
        <v>0</v>
      </c>
      <c r="R1986" s="76">
        <v>2</v>
      </c>
      <c r="S1986" s="76">
        <v>7</v>
      </c>
    </row>
    <row r="1987" spans="1:19" x14ac:dyDescent="0.25">
      <c r="A1987" s="76" t="s">
        <v>11</v>
      </c>
      <c r="B1987" s="76" t="s">
        <v>63</v>
      </c>
      <c r="C1987" s="76">
        <v>11544</v>
      </c>
      <c r="D1987" s="76" t="s">
        <v>114</v>
      </c>
      <c r="E1987" s="76" t="s">
        <v>66</v>
      </c>
      <c r="F1987" s="76">
        <v>128</v>
      </c>
      <c r="G1987" s="76">
        <v>109</v>
      </c>
      <c r="H1987" s="76">
        <v>1</v>
      </c>
      <c r="I1987" s="76">
        <v>2</v>
      </c>
      <c r="J1987" s="76">
        <v>1</v>
      </c>
      <c r="K1987" s="76">
        <v>2</v>
      </c>
      <c r="L1987" s="76">
        <v>2</v>
      </c>
      <c r="M1987" s="76">
        <v>1</v>
      </c>
      <c r="N1987" s="76">
        <v>1</v>
      </c>
      <c r="O1987" s="76">
        <v>2</v>
      </c>
      <c r="P1987" s="76">
        <v>1</v>
      </c>
      <c r="Q1987" s="76">
        <v>0</v>
      </c>
      <c r="R1987" s="76">
        <v>2</v>
      </c>
      <c r="S1987" s="76">
        <v>15</v>
      </c>
    </row>
    <row r="1988" spans="1:19" x14ac:dyDescent="0.25">
      <c r="A1988" s="76" t="s">
        <v>11</v>
      </c>
      <c r="B1988" s="76" t="s">
        <v>63</v>
      </c>
      <c r="C1988" s="76">
        <v>11544</v>
      </c>
      <c r="D1988" s="76" t="s">
        <v>114</v>
      </c>
      <c r="E1988" s="76" t="s">
        <v>66</v>
      </c>
      <c r="F1988" s="76">
        <v>128</v>
      </c>
      <c r="G1988" s="76">
        <v>109</v>
      </c>
      <c r="H1988" s="76">
        <v>0</v>
      </c>
      <c r="I1988" s="76">
        <v>0</v>
      </c>
      <c r="J1988" s="76">
        <v>0</v>
      </c>
      <c r="K1988" s="76">
        <v>1</v>
      </c>
      <c r="L1988" s="76">
        <v>1</v>
      </c>
      <c r="M1988" s="76">
        <v>1</v>
      </c>
      <c r="N1988" s="76">
        <v>0</v>
      </c>
      <c r="O1988" s="76">
        <v>2</v>
      </c>
      <c r="P1988" s="76">
        <v>1</v>
      </c>
      <c r="Q1988" s="76">
        <v>1</v>
      </c>
      <c r="R1988" s="76">
        <v>2</v>
      </c>
      <c r="S1988" s="76">
        <v>9</v>
      </c>
    </row>
    <row r="1989" spans="1:19" x14ac:dyDescent="0.25">
      <c r="A1989" s="76" t="s">
        <v>11</v>
      </c>
      <c r="B1989" s="76" t="s">
        <v>63</v>
      </c>
      <c r="C1989" s="76">
        <v>11544</v>
      </c>
      <c r="D1989" s="76" t="s">
        <v>114</v>
      </c>
      <c r="E1989" s="76" t="s">
        <v>66</v>
      </c>
      <c r="F1989" s="76">
        <v>128</v>
      </c>
      <c r="G1989" s="76">
        <v>109</v>
      </c>
      <c r="H1989" s="76">
        <v>0</v>
      </c>
      <c r="I1989" s="76">
        <v>0</v>
      </c>
      <c r="J1989" s="76">
        <v>0</v>
      </c>
      <c r="K1989" s="76">
        <v>1</v>
      </c>
      <c r="L1989" s="76">
        <v>1</v>
      </c>
      <c r="M1989" s="76">
        <v>1</v>
      </c>
      <c r="N1989" s="76">
        <v>0</v>
      </c>
      <c r="O1989" s="76">
        <v>2</v>
      </c>
      <c r="P1989" s="76">
        <v>1</v>
      </c>
      <c r="Q1989" s="76">
        <v>1</v>
      </c>
      <c r="R1989" s="76">
        <v>2</v>
      </c>
      <c r="S1989" s="76">
        <v>9</v>
      </c>
    </row>
    <row r="1990" spans="1:19" x14ac:dyDescent="0.25">
      <c r="A1990" s="76" t="s">
        <v>11</v>
      </c>
      <c r="B1990" s="76" t="s">
        <v>67</v>
      </c>
      <c r="C1990" s="76">
        <v>11594</v>
      </c>
      <c r="D1990" s="76" t="s">
        <v>113</v>
      </c>
      <c r="E1990" s="76" t="s">
        <v>15</v>
      </c>
      <c r="F1990" s="76">
        <v>30</v>
      </c>
      <c r="G1990" s="76">
        <v>29</v>
      </c>
      <c r="H1990" s="76">
        <v>0</v>
      </c>
      <c r="I1990" s="76">
        <v>1</v>
      </c>
      <c r="J1990" s="76">
        <v>1</v>
      </c>
      <c r="K1990" s="76">
        <v>2</v>
      </c>
      <c r="L1990" s="76">
        <v>0</v>
      </c>
      <c r="M1990" s="76">
        <v>0</v>
      </c>
      <c r="N1990" s="76">
        <v>0</v>
      </c>
      <c r="O1990" s="76">
        <v>1</v>
      </c>
      <c r="P1990" s="76">
        <v>1</v>
      </c>
      <c r="Q1990" s="76">
        <v>2</v>
      </c>
      <c r="R1990" s="76">
        <v>1</v>
      </c>
      <c r="S1990" s="76">
        <v>9</v>
      </c>
    </row>
    <row r="1991" spans="1:19" x14ac:dyDescent="0.25">
      <c r="A1991" s="76" t="s">
        <v>11</v>
      </c>
      <c r="B1991" s="76" t="s">
        <v>67</v>
      </c>
      <c r="C1991" s="76">
        <v>11594</v>
      </c>
      <c r="D1991" s="76" t="s">
        <v>113</v>
      </c>
      <c r="E1991" s="76" t="s">
        <v>15</v>
      </c>
      <c r="F1991" s="76">
        <v>30</v>
      </c>
      <c r="G1991" s="76">
        <v>29</v>
      </c>
      <c r="H1991" s="76">
        <v>1</v>
      </c>
      <c r="I1991" s="76">
        <v>2</v>
      </c>
      <c r="J1991" s="76">
        <v>0</v>
      </c>
      <c r="K1991" s="76">
        <v>2</v>
      </c>
      <c r="L1991" s="76">
        <v>1</v>
      </c>
      <c r="M1991" s="76">
        <v>1</v>
      </c>
      <c r="N1991" s="76">
        <v>0</v>
      </c>
      <c r="O1991" s="76">
        <v>0</v>
      </c>
      <c r="P1991" s="76">
        <v>1</v>
      </c>
      <c r="Q1991" s="76">
        <v>2</v>
      </c>
      <c r="R1991" s="76">
        <v>1</v>
      </c>
      <c r="S1991" s="76">
        <v>11</v>
      </c>
    </row>
    <row r="1992" spans="1:19" x14ac:dyDescent="0.25">
      <c r="A1992" s="76" t="s">
        <v>11</v>
      </c>
      <c r="B1992" s="76" t="s">
        <v>67</v>
      </c>
      <c r="C1992" s="76">
        <v>11594</v>
      </c>
      <c r="D1992" s="76" t="s">
        <v>113</v>
      </c>
      <c r="E1992" s="76" t="s">
        <v>15</v>
      </c>
      <c r="F1992" s="76">
        <v>30</v>
      </c>
      <c r="G1992" s="76">
        <v>29</v>
      </c>
      <c r="H1992" s="76">
        <v>0</v>
      </c>
      <c r="I1992" s="76">
        <v>0</v>
      </c>
      <c r="J1992" s="76">
        <v>0</v>
      </c>
      <c r="K1992" s="76">
        <v>2</v>
      </c>
      <c r="L1992" s="76">
        <v>0</v>
      </c>
      <c r="M1992" s="76">
        <v>1</v>
      </c>
      <c r="N1992" s="76">
        <v>0</v>
      </c>
      <c r="O1992" s="76">
        <v>0</v>
      </c>
      <c r="P1992" s="76">
        <v>0</v>
      </c>
      <c r="Q1992" s="76">
        <v>2</v>
      </c>
      <c r="R1992" s="76">
        <v>1</v>
      </c>
      <c r="S1992" s="76">
        <v>6</v>
      </c>
    </row>
    <row r="1993" spans="1:19" x14ac:dyDescent="0.25">
      <c r="A1993" s="76" t="s">
        <v>11</v>
      </c>
      <c r="B1993" s="76" t="s">
        <v>67</v>
      </c>
      <c r="C1993" s="76">
        <v>11594</v>
      </c>
      <c r="D1993" s="76" t="s">
        <v>113</v>
      </c>
      <c r="E1993" s="76" t="s">
        <v>15</v>
      </c>
      <c r="F1993" s="76">
        <v>30</v>
      </c>
      <c r="G1993" s="76">
        <v>29</v>
      </c>
      <c r="H1993" s="76">
        <v>1</v>
      </c>
      <c r="I1993" s="76">
        <v>1</v>
      </c>
      <c r="J1993" s="76">
        <v>1</v>
      </c>
      <c r="K1993" s="76">
        <v>2</v>
      </c>
      <c r="L1993" s="76">
        <v>0</v>
      </c>
      <c r="M1993" s="76">
        <v>0</v>
      </c>
      <c r="N1993" s="76">
        <v>0</v>
      </c>
      <c r="O1993" s="76">
        <v>0</v>
      </c>
      <c r="P1993" s="76">
        <v>1</v>
      </c>
      <c r="Q1993" s="76">
        <v>2</v>
      </c>
      <c r="R1993" s="76">
        <v>1</v>
      </c>
      <c r="S1993" s="76">
        <v>9</v>
      </c>
    </row>
    <row r="1994" spans="1:19" x14ac:dyDescent="0.25">
      <c r="A1994" s="76" t="s">
        <v>11</v>
      </c>
      <c r="B1994" s="76" t="s">
        <v>67</v>
      </c>
      <c r="C1994" s="76">
        <v>11594</v>
      </c>
      <c r="D1994" s="76" t="s">
        <v>113</v>
      </c>
      <c r="E1994" s="76" t="s">
        <v>15</v>
      </c>
      <c r="F1994" s="76">
        <v>30</v>
      </c>
      <c r="G1994" s="76">
        <v>29</v>
      </c>
      <c r="H1994" s="76">
        <v>0</v>
      </c>
      <c r="I1994" s="76">
        <v>0</v>
      </c>
      <c r="J1994" s="76">
        <v>0</v>
      </c>
      <c r="K1994" s="76">
        <v>2</v>
      </c>
      <c r="L1994" s="76">
        <v>1</v>
      </c>
      <c r="M1994" s="76">
        <v>1</v>
      </c>
      <c r="N1994" s="76">
        <v>0</v>
      </c>
      <c r="O1994" s="76">
        <v>1</v>
      </c>
      <c r="P1994" s="76">
        <v>1</v>
      </c>
      <c r="Q1994" s="76">
        <v>2</v>
      </c>
      <c r="R1994" s="76">
        <v>1</v>
      </c>
      <c r="S1994" s="76">
        <v>9</v>
      </c>
    </row>
    <row r="1995" spans="1:19" x14ac:dyDescent="0.25">
      <c r="A1995" s="76" t="s">
        <v>11</v>
      </c>
      <c r="B1995" s="76" t="s">
        <v>67</v>
      </c>
      <c r="C1995" s="76">
        <v>11594</v>
      </c>
      <c r="D1995" s="76" t="s">
        <v>113</v>
      </c>
      <c r="E1995" s="76" t="s">
        <v>15</v>
      </c>
      <c r="F1995" s="76">
        <v>30</v>
      </c>
      <c r="G1995" s="76">
        <v>29</v>
      </c>
      <c r="H1995" s="76">
        <v>1</v>
      </c>
      <c r="I1995" s="76">
        <v>0</v>
      </c>
      <c r="J1995" s="76">
        <v>0</v>
      </c>
      <c r="K1995" s="76">
        <v>2</v>
      </c>
      <c r="L1995" s="76">
        <v>1</v>
      </c>
      <c r="M1995" s="76">
        <v>1</v>
      </c>
      <c r="N1995" s="76">
        <v>0</v>
      </c>
      <c r="O1995" s="76">
        <v>1</v>
      </c>
      <c r="P1995" s="76">
        <v>0</v>
      </c>
      <c r="Q1995" s="76">
        <v>0</v>
      </c>
      <c r="R1995" s="76">
        <v>1</v>
      </c>
      <c r="S1995" s="76">
        <v>7</v>
      </c>
    </row>
    <row r="1996" spans="1:19" x14ac:dyDescent="0.25">
      <c r="A1996" s="76" t="s">
        <v>11</v>
      </c>
      <c r="B1996" s="76" t="s">
        <v>67</v>
      </c>
      <c r="C1996" s="76">
        <v>11594</v>
      </c>
      <c r="D1996" s="76" t="s">
        <v>113</v>
      </c>
      <c r="E1996" s="76" t="s">
        <v>15</v>
      </c>
      <c r="F1996" s="76">
        <v>30</v>
      </c>
      <c r="G1996" s="76">
        <v>29</v>
      </c>
      <c r="H1996" s="76">
        <v>1</v>
      </c>
      <c r="I1996" s="76">
        <v>1</v>
      </c>
      <c r="J1996" s="76">
        <v>1</v>
      </c>
      <c r="K1996" s="76">
        <v>2</v>
      </c>
      <c r="L1996" s="76">
        <v>1</v>
      </c>
      <c r="M1996" s="76">
        <v>0</v>
      </c>
      <c r="N1996" s="76">
        <v>1</v>
      </c>
      <c r="O1996" s="76">
        <v>1</v>
      </c>
      <c r="P1996" s="76">
        <v>0</v>
      </c>
      <c r="Q1996" s="76">
        <v>2</v>
      </c>
      <c r="R1996" s="76">
        <v>1</v>
      </c>
      <c r="S1996" s="76">
        <v>11</v>
      </c>
    </row>
    <row r="1997" spans="1:19" x14ac:dyDescent="0.25">
      <c r="A1997" s="76" t="s">
        <v>11</v>
      </c>
      <c r="B1997" s="76" t="s">
        <v>67</v>
      </c>
      <c r="C1997" s="76">
        <v>11594</v>
      </c>
      <c r="D1997" s="76" t="s">
        <v>113</v>
      </c>
      <c r="E1997" s="76" t="s">
        <v>15</v>
      </c>
      <c r="F1997" s="76">
        <v>30</v>
      </c>
      <c r="G1997" s="76">
        <v>29</v>
      </c>
      <c r="H1997" s="76">
        <v>0</v>
      </c>
      <c r="I1997" s="76">
        <v>2</v>
      </c>
      <c r="J1997" s="76">
        <v>0</v>
      </c>
      <c r="K1997" s="76">
        <v>1</v>
      </c>
      <c r="L1997" s="76">
        <v>1</v>
      </c>
      <c r="M1997" s="76">
        <v>1</v>
      </c>
      <c r="N1997" s="76">
        <v>1</v>
      </c>
      <c r="O1997" s="76">
        <v>1</v>
      </c>
      <c r="P1997" s="76">
        <v>0</v>
      </c>
      <c r="Q1997" s="76">
        <v>0</v>
      </c>
      <c r="R1997" s="76">
        <v>1</v>
      </c>
      <c r="S1997" s="76">
        <v>8</v>
      </c>
    </row>
    <row r="1998" spans="1:19" x14ac:dyDescent="0.25">
      <c r="A1998" s="76" t="s">
        <v>11</v>
      </c>
      <c r="B1998" s="76" t="s">
        <v>67</v>
      </c>
      <c r="C1998" s="76">
        <v>11594</v>
      </c>
      <c r="D1998" s="76" t="s">
        <v>113</v>
      </c>
      <c r="E1998" s="76" t="s">
        <v>15</v>
      </c>
      <c r="F1998" s="76">
        <v>30</v>
      </c>
      <c r="G1998" s="76">
        <v>29</v>
      </c>
      <c r="H1998" s="76">
        <v>0</v>
      </c>
      <c r="I1998" s="76">
        <v>1</v>
      </c>
      <c r="J1998" s="76">
        <v>0</v>
      </c>
      <c r="K1998" s="76">
        <v>2</v>
      </c>
      <c r="L1998" s="76">
        <v>0</v>
      </c>
      <c r="M1998" s="76">
        <v>1</v>
      </c>
      <c r="N1998" s="76">
        <v>1</v>
      </c>
      <c r="O1998" s="76">
        <v>1</v>
      </c>
      <c r="P1998" s="76">
        <v>0</v>
      </c>
      <c r="Q1998" s="76">
        <v>2</v>
      </c>
      <c r="R1998" s="76">
        <v>1</v>
      </c>
      <c r="S1998" s="76">
        <v>9</v>
      </c>
    </row>
    <row r="1999" spans="1:19" x14ac:dyDescent="0.25">
      <c r="A1999" s="76" t="s">
        <v>11</v>
      </c>
      <c r="B1999" s="76" t="s">
        <v>67</v>
      </c>
      <c r="C1999" s="76">
        <v>11594</v>
      </c>
      <c r="D1999" s="76" t="s">
        <v>113</v>
      </c>
      <c r="E1999" s="76" t="s">
        <v>15</v>
      </c>
      <c r="F1999" s="76">
        <v>30</v>
      </c>
      <c r="G1999" s="76">
        <v>29</v>
      </c>
      <c r="H1999" s="76">
        <v>2</v>
      </c>
      <c r="I1999" s="76">
        <v>0</v>
      </c>
      <c r="J1999" s="76">
        <v>1</v>
      </c>
      <c r="K1999" s="76">
        <v>2</v>
      </c>
      <c r="L1999" s="76">
        <v>1</v>
      </c>
      <c r="M1999" s="76">
        <v>1</v>
      </c>
      <c r="N1999" s="76">
        <v>0</v>
      </c>
      <c r="O1999" s="76">
        <v>1</v>
      </c>
      <c r="P1999" s="76">
        <v>1</v>
      </c>
      <c r="Q1999" s="76">
        <v>1</v>
      </c>
      <c r="R1999" s="76">
        <v>1</v>
      </c>
      <c r="S1999" s="76">
        <v>11</v>
      </c>
    </row>
    <row r="2000" spans="1:19" x14ac:dyDescent="0.25">
      <c r="A2000" s="76" t="s">
        <v>11</v>
      </c>
      <c r="B2000" s="76" t="s">
        <v>67</v>
      </c>
      <c r="C2000" s="76">
        <v>11594</v>
      </c>
      <c r="D2000" s="76" t="s">
        <v>113</v>
      </c>
      <c r="E2000" s="76" t="s">
        <v>15</v>
      </c>
      <c r="F2000" s="76">
        <v>30</v>
      </c>
      <c r="G2000" s="76">
        <v>29</v>
      </c>
      <c r="H2000" s="76">
        <v>2</v>
      </c>
      <c r="I2000" s="76">
        <v>2</v>
      </c>
      <c r="J2000" s="76">
        <v>1</v>
      </c>
      <c r="K2000" s="76">
        <v>2</v>
      </c>
      <c r="L2000" s="76">
        <v>1</v>
      </c>
      <c r="M2000" s="76">
        <v>1</v>
      </c>
      <c r="N2000" s="76">
        <v>1</v>
      </c>
      <c r="O2000" s="76">
        <v>1</v>
      </c>
      <c r="P2000" s="76">
        <v>1</v>
      </c>
      <c r="Q2000" s="76">
        <v>2</v>
      </c>
      <c r="R2000" s="76">
        <v>1</v>
      </c>
      <c r="S2000" s="76">
        <v>15</v>
      </c>
    </row>
    <row r="2001" spans="1:19" x14ac:dyDescent="0.25">
      <c r="A2001" s="76" t="s">
        <v>11</v>
      </c>
      <c r="B2001" s="76" t="s">
        <v>67</v>
      </c>
      <c r="C2001" s="76">
        <v>11594</v>
      </c>
      <c r="D2001" s="76" t="s">
        <v>113</v>
      </c>
      <c r="E2001" s="76" t="s">
        <v>15</v>
      </c>
      <c r="F2001" s="76">
        <v>30</v>
      </c>
      <c r="G2001" s="76">
        <v>29</v>
      </c>
      <c r="H2001" s="76">
        <v>2</v>
      </c>
      <c r="I2001" s="76">
        <v>2</v>
      </c>
      <c r="J2001" s="76">
        <v>0</v>
      </c>
      <c r="K2001" s="76">
        <v>2</v>
      </c>
      <c r="L2001" s="76">
        <v>1</v>
      </c>
      <c r="M2001" s="76">
        <v>1</v>
      </c>
      <c r="N2001" s="76">
        <v>1</v>
      </c>
      <c r="O2001" s="76">
        <v>1</v>
      </c>
      <c r="P2001" s="76">
        <v>1</v>
      </c>
      <c r="Q2001" s="76">
        <v>2</v>
      </c>
      <c r="R2001" s="76">
        <v>1</v>
      </c>
      <c r="S2001" s="76">
        <v>14</v>
      </c>
    </row>
    <row r="2002" spans="1:19" x14ac:dyDescent="0.25">
      <c r="A2002" s="76" t="s">
        <v>11</v>
      </c>
      <c r="B2002" s="76" t="s">
        <v>67</v>
      </c>
      <c r="C2002" s="76">
        <v>11594</v>
      </c>
      <c r="D2002" s="76" t="s">
        <v>113</v>
      </c>
      <c r="E2002" s="76" t="s">
        <v>15</v>
      </c>
      <c r="F2002" s="76">
        <v>30</v>
      </c>
      <c r="G2002" s="76">
        <v>29</v>
      </c>
      <c r="H2002" s="76">
        <v>1</v>
      </c>
      <c r="I2002" s="76">
        <v>2</v>
      </c>
      <c r="J2002" s="76">
        <v>1</v>
      </c>
      <c r="K2002" s="76">
        <v>2</v>
      </c>
      <c r="L2002" s="76">
        <v>1</v>
      </c>
      <c r="M2002" s="76">
        <v>1</v>
      </c>
      <c r="N2002" s="76">
        <v>0</v>
      </c>
      <c r="O2002" s="76">
        <v>1</v>
      </c>
      <c r="P2002" s="76">
        <v>1</v>
      </c>
      <c r="Q2002" s="76">
        <v>2</v>
      </c>
      <c r="R2002" s="76">
        <v>1</v>
      </c>
      <c r="S2002" s="76">
        <v>13</v>
      </c>
    </row>
    <row r="2003" spans="1:19" x14ac:dyDescent="0.25">
      <c r="A2003" s="76" t="s">
        <v>11</v>
      </c>
      <c r="B2003" s="76" t="s">
        <v>67</v>
      </c>
      <c r="C2003" s="76">
        <v>11594</v>
      </c>
      <c r="D2003" s="76" t="s">
        <v>113</v>
      </c>
      <c r="E2003" s="76" t="s">
        <v>15</v>
      </c>
      <c r="F2003" s="76">
        <v>30</v>
      </c>
      <c r="G2003" s="76">
        <v>29</v>
      </c>
      <c r="H2003" s="76">
        <v>1</v>
      </c>
      <c r="I2003" s="76">
        <v>2</v>
      </c>
      <c r="J2003" s="76">
        <v>1</v>
      </c>
      <c r="K2003" s="76">
        <v>2</v>
      </c>
      <c r="L2003" s="76">
        <v>1</v>
      </c>
      <c r="M2003" s="76">
        <v>1</v>
      </c>
      <c r="N2003" s="76">
        <v>0</v>
      </c>
      <c r="O2003" s="76">
        <v>1</v>
      </c>
      <c r="P2003" s="76">
        <v>1</v>
      </c>
      <c r="Q2003" s="76">
        <v>0</v>
      </c>
      <c r="R2003" s="76">
        <v>1</v>
      </c>
      <c r="S2003" s="76">
        <v>11</v>
      </c>
    </row>
    <row r="2004" spans="1:19" x14ac:dyDescent="0.25">
      <c r="A2004" s="76" t="s">
        <v>11</v>
      </c>
      <c r="B2004" s="76" t="s">
        <v>67</v>
      </c>
      <c r="C2004" s="76">
        <v>11594</v>
      </c>
      <c r="D2004" s="76" t="s">
        <v>113</v>
      </c>
      <c r="E2004" s="76" t="s">
        <v>15</v>
      </c>
      <c r="F2004" s="76">
        <v>30</v>
      </c>
      <c r="G2004" s="76">
        <v>29</v>
      </c>
      <c r="H2004" s="76">
        <v>1</v>
      </c>
      <c r="I2004" s="76">
        <v>1</v>
      </c>
      <c r="J2004" s="76">
        <v>0</v>
      </c>
      <c r="K2004" s="76">
        <v>2</v>
      </c>
      <c r="L2004" s="76">
        <v>1</v>
      </c>
      <c r="M2004" s="76">
        <v>0</v>
      </c>
      <c r="N2004" s="76">
        <v>1</v>
      </c>
      <c r="O2004" s="76">
        <v>1</v>
      </c>
      <c r="P2004" s="76">
        <v>1</v>
      </c>
      <c r="Q2004" s="76">
        <v>0</v>
      </c>
      <c r="R2004" s="76">
        <v>1</v>
      </c>
      <c r="S2004" s="76">
        <v>9</v>
      </c>
    </row>
    <row r="2005" spans="1:19" x14ac:dyDescent="0.25">
      <c r="A2005" s="76" t="s">
        <v>11</v>
      </c>
      <c r="B2005" s="76" t="s">
        <v>67</v>
      </c>
      <c r="C2005" s="76">
        <v>11594</v>
      </c>
      <c r="D2005" s="76" t="s">
        <v>113</v>
      </c>
      <c r="E2005" s="76" t="s">
        <v>15</v>
      </c>
      <c r="F2005" s="76">
        <v>30</v>
      </c>
      <c r="G2005" s="76">
        <v>29</v>
      </c>
      <c r="H2005" s="76">
        <v>0</v>
      </c>
      <c r="I2005" s="76">
        <v>0</v>
      </c>
      <c r="J2005" s="76">
        <v>0</v>
      </c>
      <c r="K2005" s="76">
        <v>1</v>
      </c>
      <c r="L2005" s="76">
        <v>2</v>
      </c>
      <c r="M2005" s="76">
        <v>1</v>
      </c>
      <c r="N2005" s="76">
        <v>1</v>
      </c>
      <c r="O2005" s="76">
        <v>0</v>
      </c>
      <c r="P2005" s="76">
        <v>1</v>
      </c>
      <c r="Q2005" s="76">
        <v>2</v>
      </c>
      <c r="R2005" s="76">
        <v>1</v>
      </c>
      <c r="S2005" s="76">
        <v>9</v>
      </c>
    </row>
    <row r="2006" spans="1:19" x14ac:dyDescent="0.25">
      <c r="A2006" s="76" t="s">
        <v>11</v>
      </c>
      <c r="B2006" s="76" t="s">
        <v>67</v>
      </c>
      <c r="C2006" s="76">
        <v>11594</v>
      </c>
      <c r="D2006" s="76" t="s">
        <v>113</v>
      </c>
      <c r="E2006" s="76" t="s">
        <v>15</v>
      </c>
      <c r="F2006" s="76">
        <v>30</v>
      </c>
      <c r="G2006" s="76">
        <v>29</v>
      </c>
      <c r="H2006" s="76">
        <v>1</v>
      </c>
      <c r="I2006" s="76">
        <v>1</v>
      </c>
      <c r="J2006" s="76">
        <v>0</v>
      </c>
      <c r="K2006" s="76">
        <v>2</v>
      </c>
      <c r="L2006" s="76">
        <v>1</v>
      </c>
      <c r="M2006" s="76">
        <v>1</v>
      </c>
      <c r="N2006" s="76">
        <v>1</v>
      </c>
      <c r="O2006" s="76">
        <v>1</v>
      </c>
      <c r="P2006" s="76">
        <v>1</v>
      </c>
      <c r="Q2006" s="76">
        <v>2</v>
      </c>
      <c r="R2006" s="76">
        <v>1</v>
      </c>
      <c r="S2006" s="76">
        <v>12</v>
      </c>
    </row>
    <row r="2007" spans="1:19" x14ac:dyDescent="0.25">
      <c r="A2007" s="76" t="s">
        <v>11</v>
      </c>
      <c r="B2007" s="76" t="s">
        <v>67</v>
      </c>
      <c r="C2007" s="76">
        <v>11594</v>
      </c>
      <c r="D2007" s="76" t="s">
        <v>113</v>
      </c>
      <c r="E2007" s="76" t="s">
        <v>15</v>
      </c>
      <c r="F2007" s="76">
        <v>30</v>
      </c>
      <c r="G2007" s="76">
        <v>29</v>
      </c>
      <c r="H2007" s="76">
        <v>0</v>
      </c>
      <c r="I2007" s="76">
        <v>2</v>
      </c>
      <c r="J2007" s="76">
        <v>0</v>
      </c>
      <c r="K2007" s="76">
        <v>2</v>
      </c>
      <c r="L2007" s="76">
        <v>1</v>
      </c>
      <c r="M2007" s="76">
        <v>1</v>
      </c>
      <c r="N2007" s="76">
        <v>0</v>
      </c>
      <c r="O2007" s="76">
        <v>1</v>
      </c>
      <c r="P2007" s="76">
        <v>1</v>
      </c>
      <c r="Q2007" s="76">
        <v>2</v>
      </c>
      <c r="R2007" s="76">
        <v>1</v>
      </c>
      <c r="S2007" s="76">
        <v>11</v>
      </c>
    </row>
    <row r="2008" spans="1:19" x14ac:dyDescent="0.25">
      <c r="A2008" s="76" t="s">
        <v>11</v>
      </c>
      <c r="B2008" s="76" t="s">
        <v>67</v>
      </c>
      <c r="C2008" s="76">
        <v>11594</v>
      </c>
      <c r="D2008" s="76" t="s">
        <v>113</v>
      </c>
      <c r="E2008" s="76" t="s">
        <v>15</v>
      </c>
      <c r="F2008" s="76">
        <v>30</v>
      </c>
      <c r="G2008" s="76">
        <v>29</v>
      </c>
      <c r="H2008" s="76">
        <v>0</v>
      </c>
      <c r="I2008" s="76">
        <v>2</v>
      </c>
      <c r="J2008" s="76">
        <v>0</v>
      </c>
      <c r="K2008" s="76">
        <v>2</v>
      </c>
      <c r="L2008" s="76">
        <v>1</v>
      </c>
      <c r="M2008" s="76">
        <v>1</v>
      </c>
      <c r="N2008" s="76">
        <v>0</v>
      </c>
      <c r="O2008" s="76">
        <v>1</v>
      </c>
      <c r="P2008" s="76">
        <v>1</v>
      </c>
      <c r="Q2008" s="76">
        <v>2</v>
      </c>
      <c r="R2008" s="76">
        <v>1</v>
      </c>
      <c r="S2008" s="76">
        <v>11</v>
      </c>
    </row>
    <row r="2009" spans="1:19" x14ac:dyDescent="0.25">
      <c r="A2009" s="76" t="s">
        <v>11</v>
      </c>
      <c r="B2009" s="76" t="s">
        <v>67</v>
      </c>
      <c r="C2009" s="76">
        <v>11594</v>
      </c>
      <c r="D2009" s="76" t="s">
        <v>113</v>
      </c>
      <c r="E2009" s="76" t="s">
        <v>15</v>
      </c>
      <c r="F2009" s="76">
        <v>30</v>
      </c>
      <c r="G2009" s="76">
        <v>29</v>
      </c>
      <c r="H2009" s="76">
        <v>2</v>
      </c>
      <c r="I2009" s="76">
        <v>1</v>
      </c>
      <c r="J2009" s="76">
        <v>0</v>
      </c>
      <c r="K2009" s="76">
        <v>2</v>
      </c>
      <c r="L2009" s="76">
        <v>0</v>
      </c>
      <c r="M2009" s="76">
        <v>1</v>
      </c>
      <c r="N2009" s="76">
        <v>1</v>
      </c>
      <c r="O2009" s="76">
        <v>0</v>
      </c>
      <c r="P2009" s="76">
        <v>0</v>
      </c>
      <c r="Q2009" s="76">
        <v>0</v>
      </c>
      <c r="R2009" s="76">
        <v>1</v>
      </c>
      <c r="S2009" s="76">
        <v>8</v>
      </c>
    </row>
    <row r="2010" spans="1:19" x14ac:dyDescent="0.25">
      <c r="A2010" s="76" t="s">
        <v>11</v>
      </c>
      <c r="B2010" s="76" t="s">
        <v>67</v>
      </c>
      <c r="C2010" s="76">
        <v>11594</v>
      </c>
      <c r="D2010" s="76" t="s">
        <v>113</v>
      </c>
      <c r="E2010" s="76" t="s">
        <v>15</v>
      </c>
      <c r="F2010" s="76">
        <v>30</v>
      </c>
      <c r="G2010" s="76">
        <v>29</v>
      </c>
      <c r="H2010" s="76">
        <v>1</v>
      </c>
      <c r="I2010" s="76">
        <v>0</v>
      </c>
      <c r="J2010" s="76">
        <v>0</v>
      </c>
      <c r="K2010" s="76">
        <v>0</v>
      </c>
      <c r="L2010" s="76">
        <v>1</v>
      </c>
      <c r="M2010" s="76">
        <v>1</v>
      </c>
      <c r="N2010" s="76">
        <v>0</v>
      </c>
      <c r="O2010" s="76">
        <v>1</v>
      </c>
      <c r="P2010" s="76">
        <v>1</v>
      </c>
      <c r="Q2010" s="76">
        <v>2</v>
      </c>
      <c r="R2010" s="76">
        <v>1</v>
      </c>
      <c r="S2010" s="76">
        <v>8</v>
      </c>
    </row>
    <row r="2011" spans="1:19" x14ac:dyDescent="0.25">
      <c r="A2011" s="76" t="s">
        <v>11</v>
      </c>
      <c r="B2011" s="76" t="s">
        <v>67</v>
      </c>
      <c r="C2011" s="76">
        <v>11594</v>
      </c>
      <c r="D2011" s="76" t="s">
        <v>113</v>
      </c>
      <c r="E2011" s="76" t="s">
        <v>15</v>
      </c>
      <c r="F2011" s="76">
        <v>30</v>
      </c>
      <c r="G2011" s="76">
        <v>29</v>
      </c>
      <c r="H2011" s="76">
        <v>0</v>
      </c>
      <c r="I2011" s="76">
        <v>0</v>
      </c>
      <c r="J2011" s="76">
        <v>0</v>
      </c>
      <c r="K2011" s="76">
        <v>2</v>
      </c>
      <c r="L2011" s="76">
        <v>1</v>
      </c>
      <c r="M2011" s="76">
        <v>1</v>
      </c>
      <c r="N2011" s="76">
        <v>0</v>
      </c>
      <c r="O2011" s="76">
        <v>1</v>
      </c>
      <c r="P2011" s="76">
        <v>0</v>
      </c>
      <c r="Q2011" s="76">
        <v>0</v>
      </c>
      <c r="R2011" s="76">
        <v>1</v>
      </c>
      <c r="S2011" s="76">
        <v>6</v>
      </c>
    </row>
    <row r="2012" spans="1:19" x14ac:dyDescent="0.25">
      <c r="A2012" s="76" t="s">
        <v>11</v>
      </c>
      <c r="B2012" s="76" t="s">
        <v>67</v>
      </c>
      <c r="C2012" s="76">
        <v>11594</v>
      </c>
      <c r="D2012" s="76" t="s">
        <v>113</v>
      </c>
      <c r="E2012" s="76" t="s">
        <v>15</v>
      </c>
      <c r="F2012" s="76">
        <v>30</v>
      </c>
      <c r="G2012" s="76">
        <v>29</v>
      </c>
      <c r="H2012" s="76">
        <v>2</v>
      </c>
      <c r="I2012" s="76">
        <v>0</v>
      </c>
      <c r="J2012" s="76">
        <v>0</v>
      </c>
      <c r="K2012" s="76">
        <v>2</v>
      </c>
      <c r="L2012" s="76">
        <v>0</v>
      </c>
      <c r="M2012" s="76">
        <v>1</v>
      </c>
      <c r="N2012" s="76">
        <v>1</v>
      </c>
      <c r="O2012" s="76">
        <v>1</v>
      </c>
      <c r="P2012" s="76">
        <v>1</v>
      </c>
      <c r="Q2012" s="76">
        <v>2</v>
      </c>
      <c r="R2012" s="76">
        <v>1</v>
      </c>
      <c r="S2012" s="76">
        <v>11</v>
      </c>
    </row>
    <row r="2013" spans="1:19" x14ac:dyDescent="0.25">
      <c r="A2013" s="76" t="s">
        <v>11</v>
      </c>
      <c r="B2013" s="76" t="s">
        <v>67</v>
      </c>
      <c r="C2013" s="76">
        <v>11594</v>
      </c>
      <c r="D2013" s="76" t="s">
        <v>113</v>
      </c>
      <c r="E2013" s="76" t="s">
        <v>15</v>
      </c>
      <c r="F2013" s="76">
        <v>30</v>
      </c>
      <c r="G2013" s="76">
        <v>29</v>
      </c>
      <c r="H2013" s="76">
        <v>0</v>
      </c>
      <c r="I2013" s="76">
        <v>1</v>
      </c>
      <c r="J2013" s="76">
        <v>0</v>
      </c>
      <c r="K2013" s="76">
        <v>2</v>
      </c>
      <c r="L2013" s="76">
        <v>0</v>
      </c>
      <c r="M2013" s="76">
        <v>0</v>
      </c>
      <c r="N2013" s="76">
        <v>1</v>
      </c>
      <c r="O2013" s="76">
        <v>1</v>
      </c>
      <c r="P2013" s="76">
        <v>1</v>
      </c>
      <c r="Q2013" s="76">
        <v>0</v>
      </c>
      <c r="R2013" s="76">
        <v>1</v>
      </c>
      <c r="S2013" s="76">
        <v>7</v>
      </c>
    </row>
    <row r="2014" spans="1:19" x14ac:dyDescent="0.25">
      <c r="A2014" s="76" t="s">
        <v>11</v>
      </c>
      <c r="B2014" s="76" t="s">
        <v>67</v>
      </c>
      <c r="C2014" s="76">
        <v>11594</v>
      </c>
      <c r="D2014" s="76" t="s">
        <v>113</v>
      </c>
      <c r="E2014" s="76" t="s">
        <v>15</v>
      </c>
      <c r="F2014" s="76">
        <v>30</v>
      </c>
      <c r="G2014" s="76">
        <v>29</v>
      </c>
      <c r="H2014" s="76">
        <v>1</v>
      </c>
      <c r="I2014" s="76">
        <v>1</v>
      </c>
      <c r="J2014" s="76">
        <v>0</v>
      </c>
      <c r="K2014" s="76">
        <v>2</v>
      </c>
      <c r="L2014" s="76">
        <v>0</v>
      </c>
      <c r="M2014" s="76">
        <v>1</v>
      </c>
      <c r="N2014" s="76">
        <v>1</v>
      </c>
      <c r="O2014" s="76">
        <v>1</v>
      </c>
      <c r="P2014" s="76">
        <v>0</v>
      </c>
      <c r="Q2014" s="76">
        <v>0</v>
      </c>
      <c r="R2014" s="76">
        <v>1</v>
      </c>
      <c r="S2014" s="76">
        <v>8</v>
      </c>
    </row>
    <row r="2015" spans="1:19" x14ac:dyDescent="0.25">
      <c r="A2015" s="76" t="s">
        <v>11</v>
      </c>
      <c r="B2015" s="76" t="s">
        <v>67</v>
      </c>
      <c r="C2015" s="76">
        <v>11594</v>
      </c>
      <c r="D2015" s="76" t="s">
        <v>113</v>
      </c>
      <c r="E2015" s="76" t="s">
        <v>15</v>
      </c>
      <c r="F2015" s="76">
        <v>30</v>
      </c>
      <c r="G2015" s="76">
        <v>29</v>
      </c>
      <c r="H2015" s="76">
        <v>0</v>
      </c>
      <c r="I2015" s="76">
        <v>0</v>
      </c>
      <c r="J2015" s="76">
        <v>0</v>
      </c>
      <c r="K2015" s="76">
        <v>2</v>
      </c>
      <c r="L2015" s="76">
        <v>0</v>
      </c>
      <c r="M2015" s="76">
        <v>1</v>
      </c>
      <c r="N2015" s="76">
        <v>1</v>
      </c>
      <c r="O2015" s="76">
        <v>1</v>
      </c>
      <c r="P2015" s="76">
        <v>1</v>
      </c>
      <c r="Q2015" s="76">
        <v>0</v>
      </c>
      <c r="R2015" s="76">
        <v>1</v>
      </c>
      <c r="S2015" s="76">
        <v>7</v>
      </c>
    </row>
    <row r="2016" spans="1:19" x14ac:dyDescent="0.25">
      <c r="A2016" s="76" t="s">
        <v>11</v>
      </c>
      <c r="B2016" s="76" t="s">
        <v>67</v>
      </c>
      <c r="C2016" s="76">
        <v>11594</v>
      </c>
      <c r="D2016" s="76" t="s">
        <v>113</v>
      </c>
      <c r="E2016" s="76" t="s">
        <v>15</v>
      </c>
      <c r="F2016" s="76">
        <v>30</v>
      </c>
      <c r="G2016" s="76">
        <v>29</v>
      </c>
      <c r="H2016" s="76">
        <v>0</v>
      </c>
      <c r="I2016" s="76">
        <v>2</v>
      </c>
      <c r="J2016" s="76">
        <v>0</v>
      </c>
      <c r="K2016" s="76">
        <v>2</v>
      </c>
      <c r="L2016" s="76">
        <v>0</v>
      </c>
      <c r="M2016" s="76">
        <v>0</v>
      </c>
      <c r="N2016" s="76">
        <v>1</v>
      </c>
      <c r="O2016" s="76">
        <v>1</v>
      </c>
      <c r="P2016" s="76">
        <v>1</v>
      </c>
      <c r="Q2016" s="76">
        <v>0</v>
      </c>
      <c r="R2016" s="76">
        <v>1</v>
      </c>
      <c r="S2016" s="76">
        <v>8</v>
      </c>
    </row>
    <row r="2017" spans="1:19" x14ac:dyDescent="0.25">
      <c r="A2017" s="76" t="s">
        <v>11</v>
      </c>
      <c r="B2017" s="76" t="s">
        <v>67</v>
      </c>
      <c r="C2017" s="76">
        <v>11594</v>
      </c>
      <c r="D2017" s="76" t="s">
        <v>113</v>
      </c>
      <c r="E2017" s="76" t="s">
        <v>15</v>
      </c>
      <c r="F2017" s="76">
        <v>30</v>
      </c>
      <c r="G2017" s="76">
        <v>29</v>
      </c>
      <c r="H2017" s="76">
        <v>1</v>
      </c>
      <c r="I2017" s="76">
        <v>0</v>
      </c>
      <c r="J2017" s="76">
        <v>0</v>
      </c>
      <c r="K2017" s="76">
        <v>0</v>
      </c>
      <c r="L2017" s="76">
        <v>0</v>
      </c>
      <c r="M2017" s="76">
        <v>1</v>
      </c>
      <c r="N2017" s="76">
        <v>1</v>
      </c>
      <c r="O2017" s="76">
        <v>1</v>
      </c>
      <c r="P2017" s="76">
        <v>1</v>
      </c>
      <c r="Q2017" s="76">
        <v>0</v>
      </c>
      <c r="R2017" s="76">
        <v>1</v>
      </c>
      <c r="S2017" s="76">
        <v>6</v>
      </c>
    </row>
    <row r="2018" spans="1:19" x14ac:dyDescent="0.25">
      <c r="A2018" s="76" t="s">
        <v>11</v>
      </c>
      <c r="B2018" s="76" t="s">
        <v>67</v>
      </c>
      <c r="C2018" s="76">
        <v>11594</v>
      </c>
      <c r="D2018" s="76" t="s">
        <v>113</v>
      </c>
      <c r="E2018" s="76" t="s">
        <v>15</v>
      </c>
      <c r="F2018" s="76">
        <v>30</v>
      </c>
      <c r="G2018" s="76">
        <v>29</v>
      </c>
      <c r="H2018" s="76">
        <v>0</v>
      </c>
      <c r="I2018" s="76">
        <v>2</v>
      </c>
      <c r="J2018" s="76">
        <v>0</v>
      </c>
      <c r="K2018" s="76">
        <v>2</v>
      </c>
      <c r="L2018" s="76">
        <v>0</v>
      </c>
      <c r="M2018" s="76">
        <v>0</v>
      </c>
      <c r="N2018" s="76">
        <v>0</v>
      </c>
      <c r="O2018" s="76">
        <v>0</v>
      </c>
      <c r="P2018" s="76">
        <v>1</v>
      </c>
      <c r="Q2018" s="76">
        <v>0</v>
      </c>
      <c r="R2018" s="76">
        <v>1</v>
      </c>
      <c r="S2018" s="76">
        <v>6</v>
      </c>
    </row>
    <row r="2019" spans="1:19" x14ac:dyDescent="0.25">
      <c r="A2019" s="76" t="s">
        <v>11</v>
      </c>
      <c r="B2019" s="76" t="s">
        <v>68</v>
      </c>
      <c r="C2019" s="76">
        <v>11643</v>
      </c>
      <c r="D2019" s="76" t="s">
        <v>113</v>
      </c>
      <c r="E2019" s="76" t="s">
        <v>15</v>
      </c>
      <c r="F2019" s="76">
        <v>48</v>
      </c>
      <c r="G2019" s="76">
        <v>45</v>
      </c>
      <c r="H2019" s="76">
        <v>0</v>
      </c>
      <c r="I2019" s="76">
        <v>0</v>
      </c>
      <c r="J2019" s="76">
        <v>1</v>
      </c>
      <c r="K2019" s="76">
        <v>2</v>
      </c>
      <c r="L2019" s="76">
        <v>2</v>
      </c>
      <c r="M2019" s="76">
        <v>1</v>
      </c>
      <c r="N2019" s="76">
        <v>1</v>
      </c>
      <c r="O2019" s="76">
        <v>2</v>
      </c>
      <c r="P2019" s="76">
        <v>2</v>
      </c>
      <c r="Q2019" s="76">
        <v>0</v>
      </c>
      <c r="R2019" s="76">
        <v>2</v>
      </c>
      <c r="S2019" s="76">
        <v>13</v>
      </c>
    </row>
    <row r="2020" spans="1:19" x14ac:dyDescent="0.25">
      <c r="A2020" s="76" t="s">
        <v>11</v>
      </c>
      <c r="B2020" s="76" t="s">
        <v>68</v>
      </c>
      <c r="C2020" s="76">
        <v>11643</v>
      </c>
      <c r="D2020" s="76" t="s">
        <v>113</v>
      </c>
      <c r="E2020" s="76" t="s">
        <v>15</v>
      </c>
      <c r="F2020" s="76">
        <v>48</v>
      </c>
      <c r="G2020" s="76">
        <v>45</v>
      </c>
      <c r="H2020" s="76">
        <v>0</v>
      </c>
      <c r="I2020" s="76">
        <v>1</v>
      </c>
      <c r="J2020" s="76">
        <v>0</v>
      </c>
      <c r="K2020" s="76">
        <v>2</v>
      </c>
      <c r="L2020" s="76">
        <v>1</v>
      </c>
      <c r="M2020" s="76">
        <v>1</v>
      </c>
      <c r="N2020" s="76">
        <v>0</v>
      </c>
      <c r="O2020" s="76">
        <v>2</v>
      </c>
      <c r="P2020" s="76">
        <v>0</v>
      </c>
      <c r="Q2020" s="76">
        <v>1</v>
      </c>
      <c r="R2020" s="76">
        <v>1</v>
      </c>
      <c r="S2020" s="76">
        <v>9</v>
      </c>
    </row>
    <row r="2021" spans="1:19" x14ac:dyDescent="0.25">
      <c r="A2021" s="76" t="s">
        <v>11</v>
      </c>
      <c r="B2021" s="76" t="s">
        <v>68</v>
      </c>
      <c r="C2021" s="76">
        <v>11643</v>
      </c>
      <c r="D2021" s="76" t="s">
        <v>113</v>
      </c>
      <c r="E2021" s="76" t="s">
        <v>15</v>
      </c>
      <c r="F2021" s="76">
        <v>48</v>
      </c>
      <c r="G2021" s="76">
        <v>45</v>
      </c>
      <c r="H2021" s="76">
        <v>0</v>
      </c>
      <c r="I2021" s="76">
        <v>1</v>
      </c>
      <c r="J2021" s="76">
        <v>1</v>
      </c>
      <c r="K2021" s="76">
        <v>2</v>
      </c>
      <c r="L2021" s="76">
        <v>1</v>
      </c>
      <c r="M2021" s="76">
        <v>1</v>
      </c>
      <c r="N2021" s="76">
        <v>1</v>
      </c>
      <c r="O2021" s="76">
        <v>1</v>
      </c>
      <c r="P2021" s="76">
        <v>1</v>
      </c>
      <c r="Q2021" s="76">
        <v>2</v>
      </c>
      <c r="R2021" s="76">
        <v>2</v>
      </c>
      <c r="S2021" s="76">
        <v>13</v>
      </c>
    </row>
    <row r="2022" spans="1:19" x14ac:dyDescent="0.25">
      <c r="A2022" s="76" t="s">
        <v>11</v>
      </c>
      <c r="B2022" s="76" t="s">
        <v>68</v>
      </c>
      <c r="C2022" s="76">
        <v>11643</v>
      </c>
      <c r="D2022" s="76" t="s">
        <v>113</v>
      </c>
      <c r="E2022" s="76" t="s">
        <v>15</v>
      </c>
      <c r="F2022" s="76">
        <v>48</v>
      </c>
      <c r="G2022" s="76">
        <v>45</v>
      </c>
      <c r="H2022" s="76">
        <v>2</v>
      </c>
      <c r="I2022" s="76">
        <v>2</v>
      </c>
      <c r="J2022" s="76">
        <v>1</v>
      </c>
      <c r="K2022" s="76">
        <v>2</v>
      </c>
      <c r="L2022" s="76">
        <v>2</v>
      </c>
      <c r="M2022" s="76">
        <v>1</v>
      </c>
      <c r="N2022" s="76">
        <v>0</v>
      </c>
      <c r="O2022" s="76">
        <v>2</v>
      </c>
      <c r="P2022" s="76">
        <v>1</v>
      </c>
      <c r="Q2022" s="76">
        <v>2</v>
      </c>
      <c r="R2022" s="76">
        <v>2</v>
      </c>
      <c r="S2022" s="76">
        <v>17</v>
      </c>
    </row>
    <row r="2023" spans="1:19" x14ac:dyDescent="0.25">
      <c r="A2023" s="76" t="s">
        <v>11</v>
      </c>
      <c r="B2023" s="76" t="s">
        <v>68</v>
      </c>
      <c r="C2023" s="76">
        <v>11643</v>
      </c>
      <c r="D2023" s="76" t="s">
        <v>113</v>
      </c>
      <c r="E2023" s="76" t="s">
        <v>15</v>
      </c>
      <c r="F2023" s="76">
        <v>48</v>
      </c>
      <c r="G2023" s="76">
        <v>45</v>
      </c>
      <c r="H2023" s="76">
        <v>2</v>
      </c>
      <c r="I2023" s="76">
        <v>0</v>
      </c>
      <c r="J2023" s="76">
        <v>0</v>
      </c>
      <c r="K2023" s="76">
        <v>2</v>
      </c>
      <c r="L2023" s="76">
        <v>1</v>
      </c>
      <c r="M2023" s="76">
        <v>1</v>
      </c>
      <c r="N2023" s="76">
        <v>1</v>
      </c>
      <c r="O2023" s="76">
        <v>1</v>
      </c>
      <c r="P2023" s="76">
        <v>0</v>
      </c>
      <c r="Q2023" s="76">
        <v>0</v>
      </c>
      <c r="R2023" s="76">
        <v>2</v>
      </c>
      <c r="S2023" s="76">
        <v>10</v>
      </c>
    </row>
    <row r="2024" spans="1:19" x14ac:dyDescent="0.25">
      <c r="A2024" s="76" t="s">
        <v>11</v>
      </c>
      <c r="B2024" s="76" t="s">
        <v>68</v>
      </c>
      <c r="C2024" s="76">
        <v>11643</v>
      </c>
      <c r="D2024" s="76" t="s">
        <v>113</v>
      </c>
      <c r="E2024" s="76" t="s">
        <v>15</v>
      </c>
      <c r="F2024" s="76">
        <v>48</v>
      </c>
      <c r="G2024" s="76">
        <v>45</v>
      </c>
      <c r="H2024" s="76">
        <v>0</v>
      </c>
      <c r="I2024" s="76">
        <v>1</v>
      </c>
      <c r="J2024" s="76">
        <v>0</v>
      </c>
      <c r="K2024" s="76">
        <v>1</v>
      </c>
      <c r="L2024" s="76">
        <v>2</v>
      </c>
      <c r="M2024" s="76">
        <v>0</v>
      </c>
      <c r="N2024" s="76">
        <v>0</v>
      </c>
      <c r="O2024" s="76">
        <v>2</v>
      </c>
      <c r="P2024" s="76">
        <v>0</v>
      </c>
      <c r="Q2024" s="76">
        <v>0</v>
      </c>
      <c r="R2024" s="76">
        <v>0</v>
      </c>
      <c r="S2024" s="76">
        <v>6</v>
      </c>
    </row>
    <row r="2025" spans="1:19" x14ac:dyDescent="0.25">
      <c r="A2025" s="76" t="s">
        <v>11</v>
      </c>
      <c r="B2025" s="76" t="s">
        <v>68</v>
      </c>
      <c r="C2025" s="76">
        <v>11643</v>
      </c>
      <c r="D2025" s="76" t="s">
        <v>113</v>
      </c>
      <c r="E2025" s="76" t="s">
        <v>15</v>
      </c>
      <c r="F2025" s="76">
        <v>48</v>
      </c>
      <c r="G2025" s="76">
        <v>45</v>
      </c>
      <c r="H2025" s="76">
        <v>2</v>
      </c>
      <c r="I2025" s="76">
        <v>0</v>
      </c>
      <c r="J2025" s="76">
        <v>0</v>
      </c>
      <c r="K2025" s="76">
        <v>2</v>
      </c>
      <c r="L2025" s="76">
        <v>2</v>
      </c>
      <c r="M2025" s="76">
        <v>1</v>
      </c>
      <c r="N2025" s="76">
        <v>0</v>
      </c>
      <c r="O2025" s="76">
        <v>1</v>
      </c>
      <c r="P2025" s="76">
        <v>2</v>
      </c>
      <c r="Q2025" s="76">
        <v>2</v>
      </c>
      <c r="R2025" s="76">
        <v>2</v>
      </c>
      <c r="S2025" s="76">
        <v>14</v>
      </c>
    </row>
    <row r="2026" spans="1:19" x14ac:dyDescent="0.25">
      <c r="A2026" s="76" t="s">
        <v>11</v>
      </c>
      <c r="B2026" s="76" t="s">
        <v>68</v>
      </c>
      <c r="C2026" s="76">
        <v>11643</v>
      </c>
      <c r="D2026" s="76" t="s">
        <v>113</v>
      </c>
      <c r="E2026" s="76" t="s">
        <v>15</v>
      </c>
      <c r="F2026" s="76">
        <v>48</v>
      </c>
      <c r="G2026" s="76">
        <v>45</v>
      </c>
      <c r="H2026" s="76">
        <v>2</v>
      </c>
      <c r="I2026" s="76">
        <v>0</v>
      </c>
      <c r="J2026" s="76">
        <v>0</v>
      </c>
      <c r="K2026" s="76">
        <v>2</v>
      </c>
      <c r="L2026" s="76">
        <v>2</v>
      </c>
      <c r="M2026" s="76">
        <v>0</v>
      </c>
      <c r="N2026" s="76">
        <v>1</v>
      </c>
      <c r="O2026" s="76">
        <v>2</v>
      </c>
      <c r="P2026" s="76">
        <v>2</v>
      </c>
      <c r="Q2026" s="76">
        <v>2</v>
      </c>
      <c r="R2026" s="76">
        <v>1</v>
      </c>
      <c r="S2026" s="76">
        <v>14</v>
      </c>
    </row>
    <row r="2027" spans="1:19" x14ac:dyDescent="0.25">
      <c r="A2027" s="76" t="s">
        <v>11</v>
      </c>
      <c r="B2027" s="76" t="s">
        <v>68</v>
      </c>
      <c r="C2027" s="76">
        <v>11643</v>
      </c>
      <c r="D2027" s="76" t="s">
        <v>113</v>
      </c>
      <c r="E2027" s="76" t="s">
        <v>15</v>
      </c>
      <c r="F2027" s="76">
        <v>48</v>
      </c>
      <c r="G2027" s="76">
        <v>45</v>
      </c>
      <c r="H2027" s="76">
        <v>2</v>
      </c>
      <c r="I2027" s="76">
        <v>1</v>
      </c>
      <c r="J2027" s="76">
        <v>0</v>
      </c>
      <c r="K2027" s="76">
        <v>2</v>
      </c>
      <c r="L2027" s="76">
        <v>2</v>
      </c>
      <c r="M2027" s="76">
        <v>0</v>
      </c>
      <c r="N2027" s="76">
        <v>0</v>
      </c>
      <c r="O2027" s="76">
        <v>2</v>
      </c>
      <c r="P2027" s="76">
        <v>1</v>
      </c>
      <c r="Q2027" s="76">
        <v>2</v>
      </c>
      <c r="R2027" s="76">
        <v>2</v>
      </c>
      <c r="S2027" s="76">
        <v>14</v>
      </c>
    </row>
    <row r="2028" spans="1:19" x14ac:dyDescent="0.25">
      <c r="A2028" s="76" t="s">
        <v>11</v>
      </c>
      <c r="B2028" s="76" t="s">
        <v>68</v>
      </c>
      <c r="C2028" s="76">
        <v>11643</v>
      </c>
      <c r="D2028" s="76" t="s">
        <v>113</v>
      </c>
      <c r="E2028" s="76" t="s">
        <v>15</v>
      </c>
      <c r="F2028" s="76">
        <v>48</v>
      </c>
      <c r="G2028" s="76">
        <v>45</v>
      </c>
      <c r="H2028" s="76">
        <v>0</v>
      </c>
      <c r="I2028" s="76">
        <v>0</v>
      </c>
      <c r="J2028" s="76">
        <v>0</v>
      </c>
      <c r="K2028" s="76">
        <v>1</v>
      </c>
      <c r="L2028" s="76">
        <v>2</v>
      </c>
      <c r="M2028" s="76">
        <v>0</v>
      </c>
      <c r="N2028" s="76">
        <v>0</v>
      </c>
      <c r="O2028" s="76">
        <v>2</v>
      </c>
      <c r="P2028" s="76">
        <v>0</v>
      </c>
      <c r="Q2028" s="76">
        <v>1</v>
      </c>
      <c r="R2028" s="76">
        <v>0</v>
      </c>
      <c r="S2028" s="76">
        <v>6</v>
      </c>
    </row>
    <row r="2029" spans="1:19" x14ac:dyDescent="0.25">
      <c r="A2029" s="76" t="s">
        <v>11</v>
      </c>
      <c r="B2029" s="76" t="s">
        <v>68</v>
      </c>
      <c r="C2029" s="76">
        <v>11643</v>
      </c>
      <c r="D2029" s="76" t="s">
        <v>113</v>
      </c>
      <c r="E2029" s="76" t="s">
        <v>15</v>
      </c>
      <c r="F2029" s="76">
        <v>48</v>
      </c>
      <c r="G2029" s="76">
        <v>45</v>
      </c>
      <c r="H2029" s="76">
        <v>0</v>
      </c>
      <c r="I2029" s="76">
        <v>0</v>
      </c>
      <c r="J2029" s="76">
        <v>1</v>
      </c>
      <c r="K2029" s="76">
        <v>2</v>
      </c>
      <c r="L2029" s="76">
        <v>2</v>
      </c>
      <c r="M2029" s="76">
        <v>0</v>
      </c>
      <c r="N2029" s="76">
        <v>0</v>
      </c>
      <c r="O2029" s="76">
        <v>1</v>
      </c>
      <c r="P2029" s="76">
        <v>1</v>
      </c>
      <c r="Q2029" s="76">
        <v>0</v>
      </c>
      <c r="R2029" s="76">
        <v>2</v>
      </c>
      <c r="S2029" s="76">
        <v>9</v>
      </c>
    </row>
    <row r="2030" spans="1:19" x14ac:dyDescent="0.25">
      <c r="A2030" s="76" t="s">
        <v>11</v>
      </c>
      <c r="B2030" s="76" t="s">
        <v>68</v>
      </c>
      <c r="C2030" s="76">
        <v>11643</v>
      </c>
      <c r="D2030" s="76" t="s">
        <v>113</v>
      </c>
      <c r="E2030" s="76" t="s">
        <v>15</v>
      </c>
      <c r="F2030" s="76">
        <v>48</v>
      </c>
      <c r="G2030" s="76">
        <v>45</v>
      </c>
      <c r="H2030" s="76">
        <v>2</v>
      </c>
      <c r="I2030" s="76">
        <v>1</v>
      </c>
      <c r="J2030" s="76">
        <v>1</v>
      </c>
      <c r="K2030" s="76">
        <v>2</v>
      </c>
      <c r="L2030" s="76">
        <v>1</v>
      </c>
      <c r="M2030" s="76">
        <v>0</v>
      </c>
      <c r="N2030" s="76">
        <v>1</v>
      </c>
      <c r="O2030" s="76">
        <v>2</v>
      </c>
      <c r="P2030" s="76">
        <v>2</v>
      </c>
      <c r="Q2030" s="76">
        <v>1</v>
      </c>
      <c r="R2030" s="76">
        <v>1</v>
      </c>
      <c r="S2030" s="76">
        <v>14</v>
      </c>
    </row>
    <row r="2031" spans="1:19" x14ac:dyDescent="0.25">
      <c r="A2031" s="76" t="s">
        <v>11</v>
      </c>
      <c r="B2031" s="76" t="s">
        <v>68</v>
      </c>
      <c r="C2031" s="76">
        <v>11643</v>
      </c>
      <c r="D2031" s="76" t="s">
        <v>113</v>
      </c>
      <c r="E2031" s="76" t="s">
        <v>15</v>
      </c>
      <c r="F2031" s="76">
        <v>48</v>
      </c>
      <c r="G2031" s="76">
        <v>45</v>
      </c>
      <c r="H2031" s="76">
        <v>0</v>
      </c>
      <c r="I2031" s="76">
        <v>1</v>
      </c>
      <c r="J2031" s="76">
        <v>0</v>
      </c>
      <c r="K2031" s="76">
        <v>2</v>
      </c>
      <c r="L2031" s="76">
        <v>1</v>
      </c>
      <c r="M2031" s="76">
        <v>0</v>
      </c>
      <c r="N2031" s="76">
        <v>0</v>
      </c>
      <c r="O2031" s="76">
        <v>2</v>
      </c>
      <c r="P2031" s="76">
        <v>1</v>
      </c>
      <c r="Q2031" s="76">
        <v>0</v>
      </c>
      <c r="R2031" s="76">
        <v>2</v>
      </c>
      <c r="S2031" s="76">
        <v>9</v>
      </c>
    </row>
    <row r="2032" spans="1:19" x14ac:dyDescent="0.25">
      <c r="A2032" s="76" t="s">
        <v>11</v>
      </c>
      <c r="B2032" s="76" t="s">
        <v>68</v>
      </c>
      <c r="C2032" s="76">
        <v>11643</v>
      </c>
      <c r="D2032" s="76" t="s">
        <v>113</v>
      </c>
      <c r="E2032" s="76" t="s">
        <v>15</v>
      </c>
      <c r="F2032" s="76">
        <v>48</v>
      </c>
      <c r="G2032" s="76">
        <v>45</v>
      </c>
      <c r="H2032" s="76">
        <v>0</v>
      </c>
      <c r="I2032" s="76">
        <v>0</v>
      </c>
      <c r="J2032" s="76">
        <v>0</v>
      </c>
      <c r="K2032" s="76">
        <v>2</v>
      </c>
      <c r="L2032" s="76">
        <v>1</v>
      </c>
      <c r="M2032" s="76">
        <v>1</v>
      </c>
      <c r="N2032" s="76">
        <v>0</v>
      </c>
      <c r="O2032" s="76">
        <v>2</v>
      </c>
      <c r="P2032" s="76">
        <v>0</v>
      </c>
      <c r="Q2032" s="76">
        <v>1</v>
      </c>
      <c r="R2032" s="76">
        <v>0</v>
      </c>
      <c r="S2032" s="76">
        <v>7</v>
      </c>
    </row>
    <row r="2033" spans="1:19" x14ac:dyDescent="0.25">
      <c r="A2033" s="76" t="s">
        <v>11</v>
      </c>
      <c r="B2033" s="76" t="s">
        <v>68</v>
      </c>
      <c r="C2033" s="76">
        <v>11643</v>
      </c>
      <c r="D2033" s="76" t="s">
        <v>113</v>
      </c>
      <c r="E2033" s="76" t="s">
        <v>15</v>
      </c>
      <c r="F2033" s="76">
        <v>48</v>
      </c>
      <c r="G2033" s="76">
        <v>45</v>
      </c>
      <c r="H2033" s="76">
        <v>0</v>
      </c>
      <c r="I2033" s="76">
        <v>1</v>
      </c>
      <c r="J2033" s="76">
        <v>1</v>
      </c>
      <c r="K2033" s="76">
        <v>2</v>
      </c>
      <c r="L2033" s="76">
        <v>2</v>
      </c>
      <c r="M2033" s="76">
        <v>0</v>
      </c>
      <c r="N2033" s="76">
        <v>0</v>
      </c>
      <c r="O2033" s="76">
        <v>2</v>
      </c>
      <c r="P2033" s="76">
        <v>2</v>
      </c>
      <c r="Q2033" s="76">
        <v>2</v>
      </c>
      <c r="R2033" s="76">
        <v>2</v>
      </c>
      <c r="S2033" s="76">
        <v>14</v>
      </c>
    </row>
    <row r="2034" spans="1:19" x14ac:dyDescent="0.25">
      <c r="A2034" s="76" t="s">
        <v>11</v>
      </c>
      <c r="B2034" s="76" t="s">
        <v>68</v>
      </c>
      <c r="C2034" s="76">
        <v>11643</v>
      </c>
      <c r="D2034" s="76" t="s">
        <v>113</v>
      </c>
      <c r="E2034" s="76" t="s">
        <v>15</v>
      </c>
      <c r="F2034" s="76">
        <v>48</v>
      </c>
      <c r="G2034" s="76">
        <v>45</v>
      </c>
      <c r="H2034" s="76">
        <v>2</v>
      </c>
      <c r="I2034" s="76">
        <v>1</v>
      </c>
      <c r="J2034" s="76">
        <v>1</v>
      </c>
      <c r="K2034" s="76">
        <v>2</v>
      </c>
      <c r="L2034" s="76">
        <v>1</v>
      </c>
      <c r="M2034" s="76">
        <v>0</v>
      </c>
      <c r="N2034" s="76">
        <v>0</v>
      </c>
      <c r="O2034" s="76">
        <v>2</v>
      </c>
      <c r="P2034" s="76">
        <v>1</v>
      </c>
      <c r="Q2034" s="76">
        <v>1</v>
      </c>
      <c r="R2034" s="76">
        <v>2</v>
      </c>
      <c r="S2034" s="76">
        <v>13</v>
      </c>
    </row>
    <row r="2035" spans="1:19" x14ac:dyDescent="0.25">
      <c r="A2035" s="76" t="s">
        <v>11</v>
      </c>
      <c r="B2035" s="76" t="s">
        <v>68</v>
      </c>
      <c r="C2035" s="76">
        <v>11643</v>
      </c>
      <c r="D2035" s="76" t="s">
        <v>113</v>
      </c>
      <c r="E2035" s="76" t="s">
        <v>15</v>
      </c>
      <c r="F2035" s="76">
        <v>48</v>
      </c>
      <c r="G2035" s="76">
        <v>45</v>
      </c>
      <c r="H2035" s="76">
        <v>0</v>
      </c>
      <c r="I2035" s="76">
        <v>2</v>
      </c>
      <c r="J2035" s="76">
        <v>1</v>
      </c>
      <c r="K2035" s="76">
        <v>2</v>
      </c>
      <c r="L2035" s="76">
        <v>2</v>
      </c>
      <c r="M2035" s="76">
        <v>0</v>
      </c>
      <c r="N2035" s="76">
        <v>0</v>
      </c>
      <c r="O2035" s="76">
        <v>2</v>
      </c>
      <c r="P2035" s="76">
        <v>0</v>
      </c>
      <c r="Q2035" s="76">
        <v>0</v>
      </c>
      <c r="R2035" s="76">
        <v>1</v>
      </c>
      <c r="S2035" s="76">
        <v>10</v>
      </c>
    </row>
    <row r="2036" spans="1:19" x14ac:dyDescent="0.25">
      <c r="A2036" s="76" t="s">
        <v>11</v>
      </c>
      <c r="B2036" s="76" t="s">
        <v>68</v>
      </c>
      <c r="C2036" s="76">
        <v>11643</v>
      </c>
      <c r="D2036" s="76" t="s">
        <v>113</v>
      </c>
      <c r="E2036" s="76" t="s">
        <v>15</v>
      </c>
      <c r="F2036" s="76">
        <v>48</v>
      </c>
      <c r="G2036" s="76">
        <v>45</v>
      </c>
      <c r="H2036" s="76">
        <v>2</v>
      </c>
      <c r="I2036" s="76">
        <v>1</v>
      </c>
      <c r="J2036" s="76">
        <v>0</v>
      </c>
      <c r="K2036" s="76">
        <v>2</v>
      </c>
      <c r="L2036" s="76">
        <v>1</v>
      </c>
      <c r="M2036" s="76">
        <v>0</v>
      </c>
      <c r="N2036" s="76">
        <v>0</v>
      </c>
      <c r="O2036" s="76">
        <v>2</v>
      </c>
      <c r="P2036" s="76">
        <v>1</v>
      </c>
      <c r="Q2036" s="76">
        <v>1</v>
      </c>
      <c r="R2036" s="76">
        <v>2</v>
      </c>
      <c r="S2036" s="76">
        <v>12</v>
      </c>
    </row>
    <row r="2037" spans="1:19" x14ac:dyDescent="0.25">
      <c r="A2037" s="76" t="s">
        <v>11</v>
      </c>
      <c r="B2037" s="76" t="s">
        <v>68</v>
      </c>
      <c r="C2037" s="76">
        <v>11643</v>
      </c>
      <c r="D2037" s="76" t="s">
        <v>113</v>
      </c>
      <c r="E2037" s="76" t="s">
        <v>15</v>
      </c>
      <c r="F2037" s="76">
        <v>48</v>
      </c>
      <c r="G2037" s="76">
        <v>45</v>
      </c>
      <c r="H2037" s="76">
        <v>0</v>
      </c>
      <c r="I2037" s="76">
        <v>1</v>
      </c>
      <c r="J2037" s="76">
        <v>0</v>
      </c>
      <c r="K2037" s="76">
        <v>2</v>
      </c>
      <c r="L2037" s="76">
        <v>0</v>
      </c>
      <c r="M2037" s="76">
        <v>0</v>
      </c>
      <c r="N2037" s="76">
        <v>0</v>
      </c>
      <c r="O2037" s="76">
        <v>2</v>
      </c>
      <c r="P2037" s="76">
        <v>1</v>
      </c>
      <c r="Q2037" s="76">
        <v>0</v>
      </c>
      <c r="R2037" s="76">
        <v>1</v>
      </c>
      <c r="S2037" s="76">
        <v>7</v>
      </c>
    </row>
    <row r="2038" spans="1:19" x14ac:dyDescent="0.25">
      <c r="A2038" s="76" t="s">
        <v>11</v>
      </c>
      <c r="B2038" s="76" t="s">
        <v>68</v>
      </c>
      <c r="C2038" s="76">
        <v>11643</v>
      </c>
      <c r="D2038" s="76" t="s">
        <v>113</v>
      </c>
      <c r="E2038" s="76" t="s">
        <v>15</v>
      </c>
      <c r="F2038" s="76">
        <v>48</v>
      </c>
      <c r="G2038" s="76">
        <v>45</v>
      </c>
      <c r="H2038" s="76">
        <v>2</v>
      </c>
      <c r="I2038" s="76">
        <v>2</v>
      </c>
      <c r="J2038" s="76">
        <v>0</v>
      </c>
      <c r="K2038" s="76">
        <v>2</v>
      </c>
      <c r="L2038" s="76">
        <v>0</v>
      </c>
      <c r="M2038" s="76">
        <v>1</v>
      </c>
      <c r="N2038" s="76">
        <v>1</v>
      </c>
      <c r="O2038" s="76">
        <v>2</v>
      </c>
      <c r="P2038" s="76">
        <v>0</v>
      </c>
      <c r="Q2038" s="76">
        <v>1</v>
      </c>
      <c r="R2038" s="76">
        <v>2</v>
      </c>
      <c r="S2038" s="76">
        <v>13</v>
      </c>
    </row>
    <row r="2039" spans="1:19" x14ac:dyDescent="0.25">
      <c r="A2039" s="76" t="s">
        <v>11</v>
      </c>
      <c r="B2039" s="76" t="s">
        <v>68</v>
      </c>
      <c r="C2039" s="76">
        <v>11643</v>
      </c>
      <c r="D2039" s="76" t="s">
        <v>113</v>
      </c>
      <c r="E2039" s="76" t="s">
        <v>15</v>
      </c>
      <c r="F2039" s="76">
        <v>48</v>
      </c>
      <c r="G2039" s="76">
        <v>45</v>
      </c>
      <c r="H2039" s="76">
        <v>0</v>
      </c>
      <c r="I2039" s="76">
        <v>1</v>
      </c>
      <c r="J2039" s="76">
        <v>0</v>
      </c>
      <c r="K2039" s="76">
        <v>2</v>
      </c>
      <c r="L2039" s="76">
        <v>1</v>
      </c>
      <c r="M2039" s="76">
        <v>1</v>
      </c>
      <c r="N2039" s="76">
        <v>1</v>
      </c>
      <c r="O2039" s="76">
        <v>2</v>
      </c>
      <c r="P2039" s="76">
        <v>0</v>
      </c>
      <c r="Q2039" s="76">
        <v>0</v>
      </c>
      <c r="R2039" s="76">
        <v>1</v>
      </c>
      <c r="S2039" s="76">
        <v>9</v>
      </c>
    </row>
    <row r="2040" spans="1:19" x14ac:dyDescent="0.25">
      <c r="A2040" s="76" t="s">
        <v>11</v>
      </c>
      <c r="B2040" s="76" t="s">
        <v>68</v>
      </c>
      <c r="C2040" s="76">
        <v>11643</v>
      </c>
      <c r="D2040" s="76" t="s">
        <v>113</v>
      </c>
      <c r="E2040" s="76" t="s">
        <v>15</v>
      </c>
      <c r="F2040" s="76">
        <v>48</v>
      </c>
      <c r="G2040" s="76">
        <v>45</v>
      </c>
      <c r="H2040" s="76">
        <v>2</v>
      </c>
      <c r="I2040" s="76">
        <v>1</v>
      </c>
      <c r="J2040" s="76">
        <v>0</v>
      </c>
      <c r="K2040" s="76">
        <v>2</v>
      </c>
      <c r="L2040" s="76">
        <v>2</v>
      </c>
      <c r="M2040" s="76">
        <v>0</v>
      </c>
      <c r="N2040" s="76">
        <v>0</v>
      </c>
      <c r="O2040" s="76">
        <v>0</v>
      </c>
      <c r="P2040" s="76">
        <v>0</v>
      </c>
      <c r="Q2040" s="76">
        <v>0</v>
      </c>
      <c r="R2040" s="76">
        <v>1</v>
      </c>
      <c r="S2040" s="76">
        <v>8</v>
      </c>
    </row>
    <row r="2041" spans="1:19" x14ac:dyDescent="0.25">
      <c r="A2041" s="76" t="s">
        <v>11</v>
      </c>
      <c r="B2041" s="76" t="s">
        <v>68</v>
      </c>
      <c r="C2041" s="76">
        <v>11643</v>
      </c>
      <c r="D2041" s="76" t="s">
        <v>113</v>
      </c>
      <c r="E2041" s="76" t="s">
        <v>15</v>
      </c>
      <c r="F2041" s="76">
        <v>48</v>
      </c>
      <c r="G2041" s="76">
        <v>45</v>
      </c>
      <c r="H2041" s="76">
        <v>0</v>
      </c>
      <c r="I2041" s="76">
        <v>1</v>
      </c>
      <c r="J2041" s="76">
        <v>0</v>
      </c>
      <c r="K2041" s="76">
        <v>2</v>
      </c>
      <c r="L2041" s="76">
        <v>1</v>
      </c>
      <c r="M2041" s="76">
        <v>1</v>
      </c>
      <c r="N2041" s="76">
        <v>1</v>
      </c>
      <c r="O2041" s="76">
        <v>2</v>
      </c>
      <c r="P2041" s="76">
        <v>2</v>
      </c>
      <c r="Q2041" s="76">
        <v>0</v>
      </c>
      <c r="R2041" s="76">
        <v>2</v>
      </c>
      <c r="S2041" s="76">
        <v>12</v>
      </c>
    </row>
    <row r="2042" spans="1:19" x14ac:dyDescent="0.25">
      <c r="A2042" s="76" t="s">
        <v>11</v>
      </c>
      <c r="B2042" s="76" t="s">
        <v>68</v>
      </c>
      <c r="C2042" s="76">
        <v>11643</v>
      </c>
      <c r="D2042" s="76" t="s">
        <v>113</v>
      </c>
      <c r="E2042" s="76" t="s">
        <v>16</v>
      </c>
      <c r="F2042" s="76">
        <v>48</v>
      </c>
      <c r="G2042" s="76">
        <v>45</v>
      </c>
      <c r="H2042" s="76">
        <v>1</v>
      </c>
      <c r="I2042" s="76">
        <v>0</v>
      </c>
      <c r="J2042" s="76">
        <v>1</v>
      </c>
      <c r="K2042" s="76">
        <v>2</v>
      </c>
      <c r="L2042" s="76">
        <v>1</v>
      </c>
      <c r="M2042" s="76">
        <v>0</v>
      </c>
      <c r="N2042" s="76">
        <v>0</v>
      </c>
      <c r="O2042" s="76">
        <v>2</v>
      </c>
      <c r="P2042" s="76">
        <v>1</v>
      </c>
      <c r="Q2042" s="76">
        <v>2</v>
      </c>
      <c r="R2042" s="76">
        <v>0</v>
      </c>
      <c r="S2042" s="76">
        <v>10</v>
      </c>
    </row>
    <row r="2043" spans="1:19" x14ac:dyDescent="0.25">
      <c r="A2043" s="76" t="s">
        <v>11</v>
      </c>
      <c r="B2043" s="76" t="s">
        <v>68</v>
      </c>
      <c r="C2043" s="76">
        <v>11643</v>
      </c>
      <c r="D2043" s="76" t="s">
        <v>113</v>
      </c>
      <c r="E2043" s="76" t="s">
        <v>16</v>
      </c>
      <c r="F2043" s="76">
        <v>48</v>
      </c>
      <c r="G2043" s="76">
        <v>45</v>
      </c>
      <c r="H2043" s="76">
        <v>0</v>
      </c>
      <c r="I2043" s="76">
        <v>2</v>
      </c>
      <c r="J2043" s="76">
        <v>0</v>
      </c>
      <c r="K2043" s="76">
        <v>2</v>
      </c>
      <c r="L2043" s="76">
        <v>0</v>
      </c>
      <c r="M2043" s="76">
        <v>0</v>
      </c>
      <c r="N2043" s="76">
        <v>0</v>
      </c>
      <c r="O2043" s="76">
        <v>2</v>
      </c>
      <c r="P2043" s="76">
        <v>2</v>
      </c>
      <c r="Q2043" s="76">
        <v>1</v>
      </c>
      <c r="R2043" s="76">
        <v>2</v>
      </c>
      <c r="S2043" s="76">
        <v>11</v>
      </c>
    </row>
    <row r="2044" spans="1:19" x14ac:dyDescent="0.25">
      <c r="A2044" s="76" t="s">
        <v>11</v>
      </c>
      <c r="B2044" s="76" t="s">
        <v>68</v>
      </c>
      <c r="C2044" s="76">
        <v>11643</v>
      </c>
      <c r="D2044" s="76" t="s">
        <v>113</v>
      </c>
      <c r="E2044" s="76" t="s">
        <v>16</v>
      </c>
      <c r="F2044" s="76">
        <v>48</v>
      </c>
      <c r="G2044" s="76">
        <v>45</v>
      </c>
      <c r="H2044" s="76">
        <v>0</v>
      </c>
      <c r="I2044" s="76">
        <v>0</v>
      </c>
      <c r="J2044" s="76">
        <v>0</v>
      </c>
      <c r="K2044" s="76">
        <v>2</v>
      </c>
      <c r="L2044" s="76">
        <v>1</v>
      </c>
      <c r="M2044" s="76">
        <v>0</v>
      </c>
      <c r="N2044" s="76">
        <v>0</v>
      </c>
      <c r="O2044" s="76">
        <v>0</v>
      </c>
      <c r="P2044" s="76">
        <v>0</v>
      </c>
      <c r="Q2044" s="76">
        <v>0</v>
      </c>
      <c r="R2044" s="76">
        <v>2</v>
      </c>
      <c r="S2044" s="76">
        <v>5</v>
      </c>
    </row>
    <row r="2045" spans="1:19" x14ac:dyDescent="0.25">
      <c r="A2045" s="76" t="s">
        <v>11</v>
      </c>
      <c r="B2045" s="76" t="s">
        <v>68</v>
      </c>
      <c r="C2045" s="76">
        <v>11643</v>
      </c>
      <c r="D2045" s="76" t="s">
        <v>113</v>
      </c>
      <c r="E2045" s="76" t="s">
        <v>16</v>
      </c>
      <c r="F2045" s="76">
        <v>48</v>
      </c>
      <c r="G2045" s="76">
        <v>45</v>
      </c>
      <c r="H2045" s="76">
        <v>1</v>
      </c>
      <c r="I2045" s="76">
        <v>0</v>
      </c>
      <c r="J2045" s="76">
        <v>0</v>
      </c>
      <c r="K2045" s="76">
        <v>2</v>
      </c>
      <c r="L2045" s="76">
        <v>1</v>
      </c>
      <c r="M2045" s="76">
        <v>1</v>
      </c>
      <c r="N2045" s="76">
        <v>0</v>
      </c>
      <c r="O2045" s="76">
        <v>0</v>
      </c>
      <c r="P2045" s="76">
        <v>0</v>
      </c>
      <c r="Q2045" s="76">
        <v>0</v>
      </c>
      <c r="R2045" s="76">
        <v>0</v>
      </c>
      <c r="S2045" s="76">
        <v>5</v>
      </c>
    </row>
    <row r="2046" spans="1:19" x14ac:dyDescent="0.25">
      <c r="A2046" s="76" t="s">
        <v>11</v>
      </c>
      <c r="B2046" s="76" t="s">
        <v>68</v>
      </c>
      <c r="C2046" s="76">
        <v>11643</v>
      </c>
      <c r="D2046" s="76" t="s">
        <v>113</v>
      </c>
      <c r="E2046" s="76" t="s">
        <v>16</v>
      </c>
      <c r="F2046" s="76">
        <v>48</v>
      </c>
      <c r="G2046" s="76">
        <v>45</v>
      </c>
      <c r="H2046" s="76">
        <v>0</v>
      </c>
      <c r="I2046" s="76">
        <v>1</v>
      </c>
      <c r="J2046" s="76">
        <v>0</v>
      </c>
      <c r="K2046" s="76">
        <v>1</v>
      </c>
      <c r="L2046" s="76">
        <v>2</v>
      </c>
      <c r="M2046" s="76">
        <v>0</v>
      </c>
      <c r="N2046" s="76">
        <v>0</v>
      </c>
      <c r="O2046" s="76">
        <v>2</v>
      </c>
      <c r="P2046" s="76">
        <v>1</v>
      </c>
      <c r="Q2046" s="76">
        <v>1</v>
      </c>
      <c r="R2046" s="76">
        <v>1</v>
      </c>
      <c r="S2046" s="76">
        <v>9</v>
      </c>
    </row>
    <row r="2047" spans="1:19" x14ac:dyDescent="0.25">
      <c r="A2047" s="76" t="s">
        <v>11</v>
      </c>
      <c r="B2047" s="76" t="s">
        <v>68</v>
      </c>
      <c r="C2047" s="76">
        <v>11643</v>
      </c>
      <c r="D2047" s="76" t="s">
        <v>113</v>
      </c>
      <c r="E2047" s="76" t="s">
        <v>16</v>
      </c>
      <c r="F2047" s="76">
        <v>48</v>
      </c>
      <c r="G2047" s="76">
        <v>45</v>
      </c>
      <c r="H2047" s="76">
        <v>0</v>
      </c>
      <c r="I2047" s="76">
        <v>2</v>
      </c>
      <c r="J2047" s="76">
        <v>0</v>
      </c>
      <c r="K2047" s="76">
        <v>2</v>
      </c>
      <c r="L2047" s="76">
        <v>1</v>
      </c>
      <c r="M2047" s="76">
        <v>0</v>
      </c>
      <c r="N2047" s="76">
        <v>0</v>
      </c>
      <c r="O2047" s="76">
        <v>2</v>
      </c>
      <c r="P2047" s="76">
        <v>2</v>
      </c>
      <c r="Q2047" s="76">
        <v>2</v>
      </c>
      <c r="R2047" s="76">
        <v>2</v>
      </c>
      <c r="S2047" s="76">
        <v>13</v>
      </c>
    </row>
    <row r="2048" spans="1:19" x14ac:dyDescent="0.25">
      <c r="A2048" s="76" t="s">
        <v>11</v>
      </c>
      <c r="B2048" s="76" t="s">
        <v>68</v>
      </c>
      <c r="C2048" s="76">
        <v>11643</v>
      </c>
      <c r="D2048" s="76" t="s">
        <v>113</v>
      </c>
      <c r="E2048" s="76" t="s">
        <v>16</v>
      </c>
      <c r="F2048" s="76">
        <v>48</v>
      </c>
      <c r="G2048" s="76">
        <v>45</v>
      </c>
      <c r="H2048" s="76">
        <v>1</v>
      </c>
      <c r="I2048" s="76">
        <v>2</v>
      </c>
      <c r="J2048" s="76">
        <v>0</v>
      </c>
      <c r="K2048" s="76">
        <v>2</v>
      </c>
      <c r="L2048" s="76">
        <v>1</v>
      </c>
      <c r="M2048" s="76">
        <v>0</v>
      </c>
      <c r="N2048" s="76">
        <v>0</v>
      </c>
      <c r="O2048" s="76">
        <v>2</v>
      </c>
      <c r="P2048" s="76">
        <v>1</v>
      </c>
      <c r="Q2048" s="76">
        <v>2</v>
      </c>
      <c r="R2048" s="76">
        <v>2</v>
      </c>
      <c r="S2048" s="76">
        <v>13</v>
      </c>
    </row>
    <row r="2049" spans="1:19" x14ac:dyDescent="0.25">
      <c r="A2049" s="76" t="s">
        <v>11</v>
      </c>
      <c r="B2049" s="76" t="s">
        <v>68</v>
      </c>
      <c r="C2049" s="76">
        <v>11643</v>
      </c>
      <c r="D2049" s="76" t="s">
        <v>113</v>
      </c>
      <c r="E2049" s="76" t="s">
        <v>16</v>
      </c>
      <c r="F2049" s="76">
        <v>48</v>
      </c>
      <c r="G2049" s="76">
        <v>45</v>
      </c>
      <c r="H2049" s="76">
        <v>1</v>
      </c>
      <c r="I2049" s="76">
        <v>1</v>
      </c>
      <c r="J2049" s="76">
        <v>0</v>
      </c>
      <c r="K2049" s="76">
        <v>2</v>
      </c>
      <c r="L2049" s="76">
        <v>1</v>
      </c>
      <c r="M2049" s="76">
        <v>1</v>
      </c>
      <c r="N2049" s="76">
        <v>0</v>
      </c>
      <c r="O2049" s="76">
        <v>2</v>
      </c>
      <c r="P2049" s="76">
        <v>1</v>
      </c>
      <c r="Q2049" s="76">
        <v>1</v>
      </c>
      <c r="R2049" s="76">
        <v>1</v>
      </c>
      <c r="S2049" s="76">
        <v>11</v>
      </c>
    </row>
    <row r="2050" spans="1:19" x14ac:dyDescent="0.25">
      <c r="A2050" s="76" t="s">
        <v>11</v>
      </c>
      <c r="B2050" s="76" t="s">
        <v>68</v>
      </c>
      <c r="C2050" s="76">
        <v>11643</v>
      </c>
      <c r="D2050" s="76" t="s">
        <v>113</v>
      </c>
      <c r="E2050" s="76" t="s">
        <v>16</v>
      </c>
      <c r="F2050" s="76">
        <v>48</v>
      </c>
      <c r="G2050" s="76">
        <v>45</v>
      </c>
      <c r="H2050" s="76">
        <v>0</v>
      </c>
      <c r="I2050" s="76">
        <v>0</v>
      </c>
      <c r="J2050" s="76">
        <v>0</v>
      </c>
      <c r="K2050" s="76">
        <v>1</v>
      </c>
      <c r="L2050" s="76">
        <v>1</v>
      </c>
      <c r="M2050" s="76">
        <v>0</v>
      </c>
      <c r="N2050" s="76">
        <v>0</v>
      </c>
      <c r="O2050" s="76">
        <v>0</v>
      </c>
      <c r="P2050" s="76">
        <v>0</v>
      </c>
      <c r="Q2050" s="76">
        <v>1</v>
      </c>
      <c r="R2050" s="76">
        <v>0</v>
      </c>
      <c r="S2050" s="76">
        <v>3</v>
      </c>
    </row>
    <row r="2051" spans="1:19" x14ac:dyDescent="0.25">
      <c r="A2051" s="76" t="s">
        <v>11</v>
      </c>
      <c r="B2051" s="76" t="s">
        <v>68</v>
      </c>
      <c r="C2051" s="76">
        <v>11643</v>
      </c>
      <c r="D2051" s="76" t="s">
        <v>113</v>
      </c>
      <c r="E2051" s="76" t="s">
        <v>16</v>
      </c>
      <c r="F2051" s="76">
        <v>48</v>
      </c>
      <c r="G2051" s="76">
        <v>45</v>
      </c>
      <c r="H2051" s="76">
        <v>0</v>
      </c>
      <c r="I2051" s="76">
        <v>2</v>
      </c>
      <c r="J2051" s="76">
        <v>0</v>
      </c>
      <c r="K2051" s="76">
        <v>1</v>
      </c>
      <c r="L2051" s="76">
        <v>0</v>
      </c>
      <c r="M2051" s="76">
        <v>0</v>
      </c>
      <c r="N2051" s="76">
        <v>0</v>
      </c>
      <c r="O2051" s="76">
        <v>1</v>
      </c>
      <c r="P2051" s="76">
        <v>1</v>
      </c>
      <c r="Q2051" s="76">
        <v>0</v>
      </c>
      <c r="R2051" s="76">
        <v>1</v>
      </c>
      <c r="S2051" s="76">
        <v>6</v>
      </c>
    </row>
    <row r="2052" spans="1:19" x14ac:dyDescent="0.25">
      <c r="A2052" s="76" t="s">
        <v>11</v>
      </c>
      <c r="B2052" s="76" t="s">
        <v>68</v>
      </c>
      <c r="C2052" s="76">
        <v>11643</v>
      </c>
      <c r="D2052" s="76" t="s">
        <v>113</v>
      </c>
      <c r="E2052" s="76" t="s">
        <v>16</v>
      </c>
      <c r="F2052" s="76">
        <v>48</v>
      </c>
      <c r="G2052" s="76">
        <v>45</v>
      </c>
      <c r="H2052" s="76">
        <v>2</v>
      </c>
      <c r="I2052" s="76">
        <v>2</v>
      </c>
      <c r="J2052" s="76">
        <v>1</v>
      </c>
      <c r="K2052" s="76">
        <v>2</v>
      </c>
      <c r="L2052" s="76">
        <v>2</v>
      </c>
      <c r="M2052" s="76">
        <v>0</v>
      </c>
      <c r="N2052" s="76">
        <v>0</v>
      </c>
      <c r="O2052" s="76">
        <v>2</v>
      </c>
      <c r="P2052" s="76">
        <v>0</v>
      </c>
      <c r="Q2052" s="76">
        <v>1</v>
      </c>
      <c r="R2052" s="76">
        <v>2</v>
      </c>
      <c r="S2052" s="76">
        <v>14</v>
      </c>
    </row>
    <row r="2053" spans="1:19" x14ac:dyDescent="0.25">
      <c r="A2053" s="76" t="s">
        <v>11</v>
      </c>
      <c r="B2053" s="76" t="s">
        <v>68</v>
      </c>
      <c r="C2053" s="76">
        <v>11643</v>
      </c>
      <c r="D2053" s="76" t="s">
        <v>113</v>
      </c>
      <c r="E2053" s="76" t="s">
        <v>16</v>
      </c>
      <c r="F2053" s="76">
        <v>48</v>
      </c>
      <c r="G2053" s="76">
        <v>45</v>
      </c>
      <c r="H2053" s="76">
        <v>0</v>
      </c>
      <c r="I2053" s="76">
        <v>1</v>
      </c>
      <c r="J2053" s="76">
        <v>0</v>
      </c>
      <c r="K2053" s="76">
        <v>1</v>
      </c>
      <c r="L2053" s="76">
        <v>0</v>
      </c>
      <c r="M2053" s="76">
        <v>0</v>
      </c>
      <c r="N2053" s="76">
        <v>0</v>
      </c>
      <c r="O2053" s="76">
        <v>1</v>
      </c>
      <c r="P2053" s="76">
        <v>0</v>
      </c>
      <c r="Q2053" s="76">
        <v>0</v>
      </c>
      <c r="R2053" s="76">
        <v>1</v>
      </c>
      <c r="S2053" s="76">
        <v>4</v>
      </c>
    </row>
    <row r="2054" spans="1:19" x14ac:dyDescent="0.25">
      <c r="A2054" s="76" t="s">
        <v>11</v>
      </c>
      <c r="B2054" s="76" t="s">
        <v>68</v>
      </c>
      <c r="C2054" s="76">
        <v>11643</v>
      </c>
      <c r="D2054" s="76" t="s">
        <v>113</v>
      </c>
      <c r="E2054" s="76" t="s">
        <v>16</v>
      </c>
      <c r="F2054" s="76">
        <v>48</v>
      </c>
      <c r="G2054" s="76">
        <v>45</v>
      </c>
      <c r="H2054" s="76">
        <v>0</v>
      </c>
      <c r="I2054" s="76">
        <v>0</v>
      </c>
      <c r="J2054" s="76">
        <v>1</v>
      </c>
      <c r="K2054" s="76">
        <v>2</v>
      </c>
      <c r="L2054" s="76">
        <v>1</v>
      </c>
      <c r="M2054" s="76">
        <v>0</v>
      </c>
      <c r="N2054" s="76">
        <v>0</v>
      </c>
      <c r="O2054" s="76">
        <v>2</v>
      </c>
      <c r="P2054" s="76">
        <v>0</v>
      </c>
      <c r="Q2054" s="76">
        <v>1</v>
      </c>
      <c r="R2054" s="76">
        <v>1</v>
      </c>
      <c r="S2054" s="76">
        <v>8</v>
      </c>
    </row>
    <row r="2055" spans="1:19" x14ac:dyDescent="0.25">
      <c r="A2055" s="76" t="s">
        <v>11</v>
      </c>
      <c r="B2055" s="76" t="s">
        <v>68</v>
      </c>
      <c r="C2055" s="76">
        <v>11643</v>
      </c>
      <c r="D2055" s="76" t="s">
        <v>113</v>
      </c>
      <c r="E2055" s="76" t="s">
        <v>16</v>
      </c>
      <c r="F2055" s="76">
        <v>48</v>
      </c>
      <c r="G2055" s="76">
        <v>45</v>
      </c>
      <c r="H2055" s="76">
        <v>1</v>
      </c>
      <c r="I2055" s="76">
        <v>2</v>
      </c>
      <c r="J2055" s="76">
        <v>1</v>
      </c>
      <c r="K2055" s="76">
        <v>2</v>
      </c>
      <c r="L2055" s="76">
        <v>1</v>
      </c>
      <c r="M2055" s="76">
        <v>1</v>
      </c>
      <c r="N2055" s="76">
        <v>1</v>
      </c>
      <c r="O2055" s="76">
        <v>1</v>
      </c>
      <c r="P2055" s="76">
        <v>2</v>
      </c>
      <c r="Q2055" s="76">
        <v>1</v>
      </c>
      <c r="R2055" s="76">
        <v>2</v>
      </c>
      <c r="S2055" s="76">
        <v>15</v>
      </c>
    </row>
    <row r="2056" spans="1:19" x14ac:dyDescent="0.25">
      <c r="A2056" s="76" t="s">
        <v>11</v>
      </c>
      <c r="B2056" s="76" t="s">
        <v>68</v>
      </c>
      <c r="C2056" s="76">
        <v>11643</v>
      </c>
      <c r="D2056" s="76" t="s">
        <v>113</v>
      </c>
      <c r="E2056" s="76" t="s">
        <v>16</v>
      </c>
      <c r="F2056" s="76">
        <v>48</v>
      </c>
      <c r="G2056" s="76">
        <v>45</v>
      </c>
      <c r="H2056" s="76">
        <v>2</v>
      </c>
      <c r="I2056" s="76">
        <v>2</v>
      </c>
      <c r="J2056" s="76">
        <v>0</v>
      </c>
      <c r="K2056" s="76">
        <v>2</v>
      </c>
      <c r="L2056" s="76">
        <v>2</v>
      </c>
      <c r="M2056" s="76">
        <v>1</v>
      </c>
      <c r="N2056" s="76">
        <v>0</v>
      </c>
      <c r="O2056" s="76">
        <v>2</v>
      </c>
      <c r="P2056" s="76">
        <v>0</v>
      </c>
      <c r="Q2056" s="76">
        <v>0</v>
      </c>
      <c r="R2056" s="76">
        <v>2</v>
      </c>
      <c r="S2056" s="76">
        <v>13</v>
      </c>
    </row>
    <row r="2057" spans="1:19" x14ac:dyDescent="0.25">
      <c r="A2057" s="76" t="s">
        <v>11</v>
      </c>
      <c r="B2057" s="76" t="s">
        <v>68</v>
      </c>
      <c r="C2057" s="76">
        <v>11643</v>
      </c>
      <c r="D2057" s="76" t="s">
        <v>113</v>
      </c>
      <c r="E2057" s="76" t="s">
        <v>16</v>
      </c>
      <c r="F2057" s="76">
        <v>48</v>
      </c>
      <c r="G2057" s="76">
        <v>45</v>
      </c>
      <c r="H2057" s="76">
        <v>0</v>
      </c>
      <c r="I2057" s="76">
        <v>1</v>
      </c>
      <c r="J2057" s="76">
        <v>1</v>
      </c>
      <c r="K2057" s="76">
        <v>2</v>
      </c>
      <c r="L2057" s="76">
        <v>0</v>
      </c>
      <c r="M2057" s="76">
        <v>0</v>
      </c>
      <c r="N2057" s="76">
        <v>0</v>
      </c>
      <c r="O2057" s="76">
        <v>2</v>
      </c>
      <c r="P2057" s="76">
        <v>2</v>
      </c>
      <c r="Q2057" s="76">
        <v>1</v>
      </c>
      <c r="R2057" s="76">
        <v>1</v>
      </c>
      <c r="S2057" s="76">
        <v>10</v>
      </c>
    </row>
    <row r="2058" spans="1:19" x14ac:dyDescent="0.25">
      <c r="A2058" s="76" t="s">
        <v>11</v>
      </c>
      <c r="B2058" s="76" t="s">
        <v>68</v>
      </c>
      <c r="C2058" s="76">
        <v>11643</v>
      </c>
      <c r="D2058" s="76" t="s">
        <v>113</v>
      </c>
      <c r="E2058" s="76" t="s">
        <v>16</v>
      </c>
      <c r="F2058" s="76">
        <v>48</v>
      </c>
      <c r="G2058" s="76">
        <v>45</v>
      </c>
      <c r="H2058" s="76">
        <v>1</v>
      </c>
      <c r="I2058" s="76">
        <v>2</v>
      </c>
      <c r="J2058" s="76">
        <v>1</v>
      </c>
      <c r="K2058" s="76">
        <v>1</v>
      </c>
      <c r="L2058" s="76">
        <v>0</v>
      </c>
      <c r="M2058" s="76">
        <v>0</v>
      </c>
      <c r="N2058" s="76">
        <v>0</v>
      </c>
      <c r="O2058" s="76">
        <v>2</v>
      </c>
      <c r="P2058" s="76">
        <v>1</v>
      </c>
      <c r="Q2058" s="76">
        <v>2</v>
      </c>
      <c r="R2058" s="76">
        <v>2</v>
      </c>
      <c r="S2058" s="76">
        <v>12</v>
      </c>
    </row>
    <row r="2059" spans="1:19" x14ac:dyDescent="0.25">
      <c r="A2059" s="76" t="s">
        <v>11</v>
      </c>
      <c r="B2059" s="76" t="s">
        <v>68</v>
      </c>
      <c r="C2059" s="76">
        <v>11643</v>
      </c>
      <c r="D2059" s="76" t="s">
        <v>113</v>
      </c>
      <c r="E2059" s="76" t="s">
        <v>16</v>
      </c>
      <c r="F2059" s="76">
        <v>48</v>
      </c>
      <c r="G2059" s="76">
        <v>45</v>
      </c>
      <c r="H2059" s="76">
        <v>0</v>
      </c>
      <c r="I2059" s="76">
        <v>0</v>
      </c>
      <c r="J2059" s="76">
        <v>0</v>
      </c>
      <c r="K2059" s="76">
        <v>1</v>
      </c>
      <c r="L2059" s="76">
        <v>1</v>
      </c>
      <c r="M2059" s="76">
        <v>1</v>
      </c>
      <c r="N2059" s="76">
        <v>0</v>
      </c>
      <c r="O2059" s="76">
        <v>1</v>
      </c>
      <c r="P2059" s="76">
        <v>0</v>
      </c>
      <c r="Q2059" s="76">
        <v>0</v>
      </c>
      <c r="R2059" s="76">
        <v>1</v>
      </c>
      <c r="S2059" s="76">
        <v>5</v>
      </c>
    </row>
    <row r="2060" spans="1:19" x14ac:dyDescent="0.25">
      <c r="A2060" s="76" t="s">
        <v>11</v>
      </c>
      <c r="B2060" s="76" t="s">
        <v>68</v>
      </c>
      <c r="C2060" s="76">
        <v>11643</v>
      </c>
      <c r="D2060" s="76" t="s">
        <v>113</v>
      </c>
      <c r="E2060" s="76" t="s">
        <v>16</v>
      </c>
      <c r="F2060" s="76">
        <v>48</v>
      </c>
      <c r="G2060" s="76">
        <v>45</v>
      </c>
      <c r="H2060" s="76">
        <v>2</v>
      </c>
      <c r="I2060" s="76">
        <v>2</v>
      </c>
      <c r="J2060" s="76">
        <v>0</v>
      </c>
      <c r="K2060" s="76">
        <v>2</v>
      </c>
      <c r="L2060" s="76">
        <v>1</v>
      </c>
      <c r="M2060" s="76">
        <v>0</v>
      </c>
      <c r="N2060" s="76">
        <v>0</v>
      </c>
      <c r="O2060" s="76">
        <v>2</v>
      </c>
      <c r="P2060" s="76">
        <v>1</v>
      </c>
      <c r="Q2060" s="76">
        <v>1</v>
      </c>
      <c r="R2060" s="76">
        <v>2</v>
      </c>
      <c r="S2060" s="76">
        <v>13</v>
      </c>
    </row>
    <row r="2061" spans="1:19" x14ac:dyDescent="0.25">
      <c r="A2061" s="76" t="s">
        <v>11</v>
      </c>
      <c r="B2061" s="76" t="s">
        <v>68</v>
      </c>
      <c r="C2061" s="76">
        <v>11643</v>
      </c>
      <c r="D2061" s="76" t="s">
        <v>113</v>
      </c>
      <c r="E2061" s="76" t="s">
        <v>16</v>
      </c>
      <c r="F2061" s="76">
        <v>48</v>
      </c>
      <c r="G2061" s="76">
        <v>45</v>
      </c>
      <c r="H2061" s="76">
        <v>1</v>
      </c>
      <c r="I2061" s="76">
        <v>1</v>
      </c>
      <c r="J2061" s="76">
        <v>0</v>
      </c>
      <c r="K2061" s="76">
        <v>2</v>
      </c>
      <c r="L2061" s="76">
        <v>1</v>
      </c>
      <c r="M2061" s="76">
        <v>1</v>
      </c>
      <c r="N2061" s="76">
        <v>1</v>
      </c>
      <c r="O2061" s="76">
        <v>2</v>
      </c>
      <c r="P2061" s="76">
        <v>2</v>
      </c>
      <c r="Q2061" s="76">
        <v>1</v>
      </c>
      <c r="R2061" s="76">
        <v>1</v>
      </c>
      <c r="S2061" s="76">
        <v>13</v>
      </c>
    </row>
    <row r="2062" spans="1:19" x14ac:dyDescent="0.25">
      <c r="A2062" s="76" t="s">
        <v>11</v>
      </c>
      <c r="B2062" s="76" t="s">
        <v>68</v>
      </c>
      <c r="C2062" s="76">
        <v>11643</v>
      </c>
      <c r="D2062" s="76" t="s">
        <v>113</v>
      </c>
      <c r="E2062" s="76" t="s">
        <v>16</v>
      </c>
      <c r="F2062" s="76">
        <v>48</v>
      </c>
      <c r="G2062" s="76">
        <v>45</v>
      </c>
      <c r="H2062" s="76">
        <v>0</v>
      </c>
      <c r="I2062" s="76">
        <v>0</v>
      </c>
      <c r="J2062" s="76">
        <v>0</v>
      </c>
      <c r="K2062" s="76">
        <v>2</v>
      </c>
      <c r="L2062" s="76">
        <v>1</v>
      </c>
      <c r="M2062" s="76">
        <v>0</v>
      </c>
      <c r="N2062" s="76">
        <v>0</v>
      </c>
      <c r="O2062" s="76">
        <v>2</v>
      </c>
      <c r="P2062" s="76">
        <v>0</v>
      </c>
      <c r="Q2062" s="76">
        <v>0</v>
      </c>
      <c r="R2062" s="76">
        <v>1</v>
      </c>
      <c r="S2062" s="76">
        <v>6</v>
      </c>
    </row>
    <row r="2063" spans="1:19" x14ac:dyDescent="0.25">
      <c r="A2063" s="76" t="s">
        <v>11</v>
      </c>
      <c r="B2063" s="76" t="s">
        <v>68</v>
      </c>
      <c r="C2063" s="76">
        <v>11643</v>
      </c>
      <c r="D2063" s="76" t="s">
        <v>113</v>
      </c>
      <c r="E2063" s="76" t="s">
        <v>16</v>
      </c>
      <c r="F2063" s="76">
        <v>48</v>
      </c>
      <c r="G2063" s="76">
        <v>45</v>
      </c>
      <c r="H2063" s="76">
        <v>1</v>
      </c>
      <c r="I2063" s="76">
        <v>1</v>
      </c>
      <c r="J2063" s="76">
        <v>1</v>
      </c>
      <c r="K2063" s="76">
        <v>2</v>
      </c>
      <c r="L2063" s="76">
        <v>2</v>
      </c>
      <c r="M2063" s="76">
        <v>0</v>
      </c>
      <c r="N2063" s="76">
        <v>0</v>
      </c>
      <c r="O2063" s="76">
        <v>2</v>
      </c>
      <c r="P2063" s="76">
        <v>2</v>
      </c>
      <c r="Q2063" s="76">
        <v>1</v>
      </c>
      <c r="R2063" s="76">
        <v>2</v>
      </c>
      <c r="S2063" s="76">
        <v>14</v>
      </c>
    </row>
    <row r="2064" spans="1:19" x14ac:dyDescent="0.25">
      <c r="A2064" s="76" t="s">
        <v>11</v>
      </c>
      <c r="B2064" s="76" t="s">
        <v>69</v>
      </c>
      <c r="C2064" s="76">
        <v>11684</v>
      </c>
      <c r="D2064" s="76" t="s">
        <v>113</v>
      </c>
      <c r="E2064" s="76" t="s">
        <v>15</v>
      </c>
      <c r="F2064" s="76">
        <v>43</v>
      </c>
      <c r="G2064" s="76">
        <v>40</v>
      </c>
      <c r="H2064" s="76">
        <v>2</v>
      </c>
      <c r="I2064" s="76">
        <v>1</v>
      </c>
      <c r="J2064" s="76">
        <v>1</v>
      </c>
      <c r="K2064" s="76">
        <v>2</v>
      </c>
      <c r="L2064" s="76">
        <v>1</v>
      </c>
      <c r="M2064" s="76">
        <v>1</v>
      </c>
      <c r="N2064" s="76">
        <v>1</v>
      </c>
      <c r="O2064" s="76">
        <v>2</v>
      </c>
      <c r="P2064" s="76">
        <v>2</v>
      </c>
      <c r="Q2064" s="76">
        <v>0</v>
      </c>
      <c r="R2064" s="76">
        <v>2</v>
      </c>
      <c r="S2064" s="76">
        <v>15</v>
      </c>
    </row>
    <row r="2065" spans="1:19" x14ac:dyDescent="0.25">
      <c r="A2065" s="76" t="s">
        <v>11</v>
      </c>
      <c r="B2065" s="76" t="s">
        <v>69</v>
      </c>
      <c r="C2065" s="76">
        <v>11684</v>
      </c>
      <c r="D2065" s="76" t="s">
        <v>113</v>
      </c>
      <c r="E2065" s="76" t="s">
        <v>15</v>
      </c>
      <c r="F2065" s="76">
        <v>43</v>
      </c>
      <c r="G2065" s="76">
        <v>40</v>
      </c>
      <c r="H2065" s="76">
        <v>0</v>
      </c>
      <c r="I2065" s="76">
        <v>2</v>
      </c>
      <c r="J2065" s="76">
        <v>0</v>
      </c>
      <c r="K2065" s="76">
        <v>2</v>
      </c>
      <c r="L2065" s="76">
        <v>1</v>
      </c>
      <c r="M2065" s="76">
        <v>0</v>
      </c>
      <c r="N2065" s="76">
        <v>1</v>
      </c>
      <c r="O2065" s="76">
        <v>2</v>
      </c>
      <c r="P2065" s="76">
        <v>1</v>
      </c>
      <c r="Q2065" s="76">
        <v>0</v>
      </c>
      <c r="R2065" s="76">
        <v>2</v>
      </c>
      <c r="S2065" s="76">
        <v>11</v>
      </c>
    </row>
    <row r="2066" spans="1:19" x14ac:dyDescent="0.25">
      <c r="A2066" s="76" t="s">
        <v>11</v>
      </c>
      <c r="B2066" s="76" t="s">
        <v>69</v>
      </c>
      <c r="C2066" s="76">
        <v>11684</v>
      </c>
      <c r="D2066" s="76" t="s">
        <v>113</v>
      </c>
      <c r="E2066" s="76" t="s">
        <v>15</v>
      </c>
      <c r="F2066" s="76">
        <v>43</v>
      </c>
      <c r="G2066" s="76">
        <v>40</v>
      </c>
      <c r="H2066" s="76">
        <v>2</v>
      </c>
      <c r="I2066" s="76">
        <v>1</v>
      </c>
      <c r="J2066" s="76">
        <v>0</v>
      </c>
      <c r="K2066" s="76">
        <v>2</v>
      </c>
      <c r="L2066" s="76">
        <v>1</v>
      </c>
      <c r="M2066" s="76">
        <v>1</v>
      </c>
      <c r="N2066" s="76">
        <v>1</v>
      </c>
      <c r="O2066" s="76">
        <v>2</v>
      </c>
      <c r="P2066" s="76">
        <v>2</v>
      </c>
      <c r="Q2066" s="76">
        <v>1</v>
      </c>
      <c r="R2066" s="76">
        <v>1</v>
      </c>
      <c r="S2066" s="76">
        <v>14</v>
      </c>
    </row>
    <row r="2067" spans="1:19" x14ac:dyDescent="0.25">
      <c r="A2067" s="76" t="s">
        <v>11</v>
      </c>
      <c r="B2067" s="76" t="s">
        <v>69</v>
      </c>
      <c r="C2067" s="76">
        <v>11684</v>
      </c>
      <c r="D2067" s="76" t="s">
        <v>113</v>
      </c>
      <c r="E2067" s="76" t="s">
        <v>15</v>
      </c>
      <c r="F2067" s="76">
        <v>43</v>
      </c>
      <c r="G2067" s="76">
        <v>40</v>
      </c>
      <c r="H2067" s="76">
        <v>0</v>
      </c>
      <c r="I2067" s="76">
        <v>0</v>
      </c>
      <c r="J2067" s="76">
        <v>1</v>
      </c>
      <c r="K2067" s="76">
        <v>2</v>
      </c>
      <c r="L2067" s="76">
        <v>2</v>
      </c>
      <c r="M2067" s="76">
        <v>0</v>
      </c>
      <c r="N2067" s="76">
        <v>0</v>
      </c>
      <c r="O2067" s="76">
        <v>2</v>
      </c>
      <c r="P2067" s="76">
        <v>1</v>
      </c>
      <c r="Q2067" s="76">
        <v>0</v>
      </c>
      <c r="R2067" s="76">
        <v>2</v>
      </c>
      <c r="S2067" s="76">
        <v>10</v>
      </c>
    </row>
    <row r="2068" spans="1:19" x14ac:dyDescent="0.25">
      <c r="A2068" s="76" t="s">
        <v>11</v>
      </c>
      <c r="B2068" s="76" t="s">
        <v>69</v>
      </c>
      <c r="C2068" s="76">
        <v>11684</v>
      </c>
      <c r="D2068" s="76" t="s">
        <v>113</v>
      </c>
      <c r="E2068" s="76" t="s">
        <v>15</v>
      </c>
      <c r="F2068" s="76">
        <v>43</v>
      </c>
      <c r="G2068" s="76">
        <v>40</v>
      </c>
      <c r="H2068" s="76">
        <v>2</v>
      </c>
      <c r="I2068" s="76">
        <v>2</v>
      </c>
      <c r="J2068" s="76">
        <v>0</v>
      </c>
      <c r="K2068" s="76">
        <v>2</v>
      </c>
      <c r="L2068" s="76">
        <v>2</v>
      </c>
      <c r="M2068" s="76">
        <v>1</v>
      </c>
      <c r="N2068" s="76">
        <v>1</v>
      </c>
      <c r="O2068" s="76">
        <v>2</v>
      </c>
      <c r="P2068" s="76">
        <v>2</v>
      </c>
      <c r="Q2068" s="76">
        <v>2</v>
      </c>
      <c r="R2068" s="76">
        <v>2</v>
      </c>
      <c r="S2068" s="76">
        <v>18</v>
      </c>
    </row>
    <row r="2069" spans="1:19" x14ac:dyDescent="0.25">
      <c r="A2069" s="76" t="s">
        <v>11</v>
      </c>
      <c r="B2069" s="76" t="s">
        <v>69</v>
      </c>
      <c r="C2069" s="76">
        <v>11684</v>
      </c>
      <c r="D2069" s="76" t="s">
        <v>113</v>
      </c>
      <c r="E2069" s="76" t="s">
        <v>15</v>
      </c>
      <c r="F2069" s="76">
        <v>43</v>
      </c>
      <c r="G2069" s="76">
        <v>40</v>
      </c>
      <c r="H2069" s="76">
        <v>0</v>
      </c>
      <c r="I2069" s="76">
        <v>2</v>
      </c>
      <c r="J2069" s="76">
        <v>1</v>
      </c>
      <c r="K2069" s="76">
        <v>2</v>
      </c>
      <c r="L2069" s="76">
        <v>1</v>
      </c>
      <c r="M2069" s="76">
        <v>1</v>
      </c>
      <c r="N2069" s="76">
        <v>0</v>
      </c>
      <c r="O2069" s="76">
        <v>2</v>
      </c>
      <c r="P2069" s="76">
        <v>1</v>
      </c>
      <c r="Q2069" s="76">
        <v>0</v>
      </c>
      <c r="R2069" s="76">
        <v>0</v>
      </c>
      <c r="S2069" s="76">
        <v>10</v>
      </c>
    </row>
    <row r="2070" spans="1:19" x14ac:dyDescent="0.25">
      <c r="A2070" s="76" t="s">
        <v>11</v>
      </c>
      <c r="B2070" s="76" t="s">
        <v>69</v>
      </c>
      <c r="C2070" s="76">
        <v>11684</v>
      </c>
      <c r="D2070" s="76" t="s">
        <v>113</v>
      </c>
      <c r="E2070" s="76" t="s">
        <v>15</v>
      </c>
      <c r="F2070" s="76">
        <v>43</v>
      </c>
      <c r="G2070" s="76">
        <v>40</v>
      </c>
      <c r="H2070" s="76">
        <v>0</v>
      </c>
      <c r="I2070" s="76">
        <v>2</v>
      </c>
      <c r="J2070" s="76">
        <v>1</v>
      </c>
      <c r="K2070" s="76">
        <v>2</v>
      </c>
      <c r="L2070" s="76">
        <v>2</v>
      </c>
      <c r="M2070" s="76">
        <v>1</v>
      </c>
      <c r="N2070" s="76">
        <v>0</v>
      </c>
      <c r="O2070" s="76">
        <v>2</v>
      </c>
      <c r="P2070" s="76">
        <v>1</v>
      </c>
      <c r="Q2070" s="76">
        <v>0</v>
      </c>
      <c r="R2070" s="76">
        <v>2</v>
      </c>
      <c r="S2070" s="76">
        <v>13</v>
      </c>
    </row>
    <row r="2071" spans="1:19" x14ac:dyDescent="0.25">
      <c r="A2071" s="76" t="s">
        <v>11</v>
      </c>
      <c r="B2071" s="76" t="s">
        <v>69</v>
      </c>
      <c r="C2071" s="76">
        <v>11684</v>
      </c>
      <c r="D2071" s="76" t="s">
        <v>113</v>
      </c>
      <c r="E2071" s="76" t="s">
        <v>15</v>
      </c>
      <c r="F2071" s="76">
        <v>43</v>
      </c>
      <c r="G2071" s="76">
        <v>40</v>
      </c>
      <c r="H2071" s="76">
        <v>2</v>
      </c>
      <c r="I2071" s="76">
        <v>1</v>
      </c>
      <c r="J2071" s="76">
        <v>1</v>
      </c>
      <c r="K2071" s="76">
        <v>2</v>
      </c>
      <c r="L2071" s="76">
        <v>1</v>
      </c>
      <c r="M2071" s="76">
        <v>0</v>
      </c>
      <c r="N2071" s="76">
        <v>1</v>
      </c>
      <c r="O2071" s="76">
        <v>2</v>
      </c>
      <c r="P2071" s="76">
        <v>2</v>
      </c>
      <c r="Q2071" s="76">
        <v>0</v>
      </c>
      <c r="R2071" s="76">
        <v>2</v>
      </c>
      <c r="S2071" s="76">
        <v>14</v>
      </c>
    </row>
    <row r="2072" spans="1:19" x14ac:dyDescent="0.25">
      <c r="A2072" s="76" t="s">
        <v>11</v>
      </c>
      <c r="B2072" s="76" t="s">
        <v>69</v>
      </c>
      <c r="C2072" s="76">
        <v>11684</v>
      </c>
      <c r="D2072" s="76" t="s">
        <v>113</v>
      </c>
      <c r="E2072" s="76" t="s">
        <v>15</v>
      </c>
      <c r="F2072" s="76">
        <v>43</v>
      </c>
      <c r="G2072" s="76">
        <v>40</v>
      </c>
      <c r="H2072" s="76">
        <v>0</v>
      </c>
      <c r="I2072" s="76">
        <v>1</v>
      </c>
      <c r="J2072" s="76">
        <v>1</v>
      </c>
      <c r="K2072" s="76">
        <v>2</v>
      </c>
      <c r="L2072" s="76">
        <v>1</v>
      </c>
      <c r="M2072" s="76">
        <v>0</v>
      </c>
      <c r="N2072" s="76">
        <v>1</v>
      </c>
      <c r="O2072" s="76">
        <v>2</v>
      </c>
      <c r="P2072" s="76">
        <v>1</v>
      </c>
      <c r="Q2072" s="76">
        <v>1</v>
      </c>
      <c r="R2072" s="76">
        <v>1</v>
      </c>
      <c r="S2072" s="76">
        <v>11</v>
      </c>
    </row>
    <row r="2073" spans="1:19" x14ac:dyDescent="0.25">
      <c r="A2073" s="76" t="s">
        <v>11</v>
      </c>
      <c r="B2073" s="76" t="s">
        <v>69</v>
      </c>
      <c r="C2073" s="76">
        <v>11684</v>
      </c>
      <c r="D2073" s="76" t="s">
        <v>113</v>
      </c>
      <c r="E2073" s="76" t="s">
        <v>15</v>
      </c>
      <c r="F2073" s="76">
        <v>43</v>
      </c>
      <c r="G2073" s="76">
        <v>40</v>
      </c>
      <c r="H2073" s="76">
        <v>2</v>
      </c>
      <c r="I2073" s="76">
        <v>2</v>
      </c>
      <c r="J2073" s="76">
        <v>1</v>
      </c>
      <c r="K2073" s="76">
        <v>2</v>
      </c>
      <c r="L2073" s="76">
        <v>2</v>
      </c>
      <c r="M2073" s="76">
        <v>1</v>
      </c>
      <c r="N2073" s="76">
        <v>1</v>
      </c>
      <c r="O2073" s="76">
        <v>2</v>
      </c>
      <c r="P2073" s="76">
        <v>1</v>
      </c>
      <c r="Q2073" s="76">
        <v>0</v>
      </c>
      <c r="R2073" s="76">
        <v>2</v>
      </c>
      <c r="S2073" s="76">
        <v>16</v>
      </c>
    </row>
    <row r="2074" spans="1:19" x14ac:dyDescent="0.25">
      <c r="A2074" s="76" t="s">
        <v>11</v>
      </c>
      <c r="B2074" s="76" t="s">
        <v>69</v>
      </c>
      <c r="C2074" s="76">
        <v>11684</v>
      </c>
      <c r="D2074" s="76" t="s">
        <v>113</v>
      </c>
      <c r="E2074" s="76" t="s">
        <v>15</v>
      </c>
      <c r="F2074" s="76">
        <v>43</v>
      </c>
      <c r="G2074" s="76">
        <v>40</v>
      </c>
      <c r="H2074" s="76">
        <v>2</v>
      </c>
      <c r="I2074" s="76">
        <v>2</v>
      </c>
      <c r="J2074" s="76">
        <v>0</v>
      </c>
      <c r="K2074" s="76">
        <v>2</v>
      </c>
      <c r="L2074" s="76">
        <v>1</v>
      </c>
      <c r="M2074" s="76">
        <v>0</v>
      </c>
      <c r="N2074" s="76">
        <v>0</v>
      </c>
      <c r="O2074" s="76">
        <v>0</v>
      </c>
      <c r="P2074" s="76">
        <v>2</v>
      </c>
      <c r="Q2074" s="76">
        <v>0</v>
      </c>
      <c r="R2074" s="76">
        <v>2</v>
      </c>
      <c r="S2074" s="76">
        <v>11</v>
      </c>
    </row>
    <row r="2075" spans="1:19" x14ac:dyDescent="0.25">
      <c r="A2075" s="76" t="s">
        <v>11</v>
      </c>
      <c r="B2075" s="76" t="s">
        <v>69</v>
      </c>
      <c r="C2075" s="76">
        <v>11684</v>
      </c>
      <c r="D2075" s="76" t="s">
        <v>113</v>
      </c>
      <c r="E2075" s="76" t="s">
        <v>15</v>
      </c>
      <c r="F2075" s="76">
        <v>43</v>
      </c>
      <c r="G2075" s="76">
        <v>40</v>
      </c>
      <c r="H2075" s="76">
        <v>2</v>
      </c>
      <c r="I2075" s="76">
        <v>2</v>
      </c>
      <c r="J2075" s="76">
        <v>1</v>
      </c>
      <c r="K2075" s="76">
        <v>2</v>
      </c>
      <c r="L2075" s="76">
        <v>1</v>
      </c>
      <c r="M2075" s="76">
        <v>1</v>
      </c>
      <c r="N2075" s="76">
        <v>0</v>
      </c>
      <c r="O2075" s="76">
        <v>2</v>
      </c>
      <c r="P2075" s="76">
        <v>2</v>
      </c>
      <c r="Q2075" s="76">
        <v>1</v>
      </c>
      <c r="R2075" s="76">
        <v>2</v>
      </c>
      <c r="S2075" s="76">
        <v>16</v>
      </c>
    </row>
    <row r="2076" spans="1:19" x14ac:dyDescent="0.25">
      <c r="A2076" s="76" t="s">
        <v>11</v>
      </c>
      <c r="B2076" s="76" t="s">
        <v>69</v>
      </c>
      <c r="C2076" s="76">
        <v>11684</v>
      </c>
      <c r="D2076" s="76" t="s">
        <v>113</v>
      </c>
      <c r="E2076" s="76" t="s">
        <v>15</v>
      </c>
      <c r="F2076" s="76">
        <v>43</v>
      </c>
      <c r="G2076" s="76">
        <v>40</v>
      </c>
      <c r="H2076" s="76">
        <v>2</v>
      </c>
      <c r="I2076" s="76">
        <v>1</v>
      </c>
      <c r="J2076" s="76">
        <v>1</v>
      </c>
      <c r="K2076" s="76">
        <v>2</v>
      </c>
      <c r="L2076" s="76">
        <v>1</v>
      </c>
      <c r="M2076" s="76">
        <v>0</v>
      </c>
      <c r="N2076" s="76">
        <v>0</v>
      </c>
      <c r="O2076" s="76">
        <v>2</v>
      </c>
      <c r="P2076" s="76">
        <v>0</v>
      </c>
      <c r="Q2076" s="76">
        <v>0</v>
      </c>
      <c r="R2076" s="76">
        <v>1</v>
      </c>
      <c r="S2076" s="76">
        <v>10</v>
      </c>
    </row>
    <row r="2077" spans="1:19" x14ac:dyDescent="0.25">
      <c r="A2077" s="76" t="s">
        <v>11</v>
      </c>
      <c r="B2077" s="76" t="s">
        <v>69</v>
      </c>
      <c r="C2077" s="76">
        <v>11684</v>
      </c>
      <c r="D2077" s="76" t="s">
        <v>113</v>
      </c>
      <c r="E2077" s="76" t="s">
        <v>15</v>
      </c>
      <c r="F2077" s="76">
        <v>43</v>
      </c>
      <c r="G2077" s="76">
        <v>40</v>
      </c>
      <c r="H2077" s="76">
        <v>0</v>
      </c>
      <c r="I2077" s="76">
        <v>1</v>
      </c>
      <c r="J2077" s="76">
        <v>0</v>
      </c>
      <c r="K2077" s="76">
        <v>2</v>
      </c>
      <c r="L2077" s="76">
        <v>0</v>
      </c>
      <c r="M2077" s="76">
        <v>1</v>
      </c>
      <c r="N2077" s="76">
        <v>1</v>
      </c>
      <c r="O2077" s="76">
        <v>1</v>
      </c>
      <c r="P2077" s="76">
        <v>2</v>
      </c>
      <c r="Q2077" s="76">
        <v>2</v>
      </c>
      <c r="R2077" s="76">
        <v>2</v>
      </c>
      <c r="S2077" s="76">
        <v>12</v>
      </c>
    </row>
    <row r="2078" spans="1:19" x14ac:dyDescent="0.25">
      <c r="A2078" s="76" t="s">
        <v>11</v>
      </c>
      <c r="B2078" s="76" t="s">
        <v>69</v>
      </c>
      <c r="C2078" s="76">
        <v>11684</v>
      </c>
      <c r="D2078" s="76" t="s">
        <v>113</v>
      </c>
      <c r="E2078" s="76" t="s">
        <v>15</v>
      </c>
      <c r="F2078" s="76">
        <v>43</v>
      </c>
      <c r="G2078" s="76">
        <v>40</v>
      </c>
      <c r="H2078" s="76">
        <v>0</v>
      </c>
      <c r="I2078" s="76">
        <v>2</v>
      </c>
      <c r="J2078" s="76">
        <v>0</v>
      </c>
      <c r="K2078" s="76">
        <v>2</v>
      </c>
      <c r="L2078" s="76">
        <v>1</v>
      </c>
      <c r="M2078" s="76">
        <v>1</v>
      </c>
      <c r="N2078" s="76">
        <v>1</v>
      </c>
      <c r="O2078" s="76">
        <v>2</v>
      </c>
      <c r="P2078" s="76">
        <v>2</v>
      </c>
      <c r="Q2078" s="76">
        <v>1</v>
      </c>
      <c r="R2078" s="76">
        <v>2</v>
      </c>
      <c r="S2078" s="76">
        <v>14</v>
      </c>
    </row>
    <row r="2079" spans="1:19" x14ac:dyDescent="0.25">
      <c r="A2079" s="76" t="s">
        <v>11</v>
      </c>
      <c r="B2079" s="76" t="s">
        <v>69</v>
      </c>
      <c r="C2079" s="76">
        <v>11684</v>
      </c>
      <c r="D2079" s="76" t="s">
        <v>113</v>
      </c>
      <c r="E2079" s="76" t="s">
        <v>15</v>
      </c>
      <c r="F2079" s="76">
        <v>43</v>
      </c>
      <c r="G2079" s="76">
        <v>40</v>
      </c>
      <c r="H2079" s="76">
        <v>2</v>
      </c>
      <c r="I2079" s="76">
        <v>1</v>
      </c>
      <c r="J2079" s="76">
        <v>1</v>
      </c>
      <c r="K2079" s="76">
        <v>2</v>
      </c>
      <c r="L2079" s="76">
        <v>0</v>
      </c>
      <c r="M2079" s="76">
        <v>1</v>
      </c>
      <c r="N2079" s="76">
        <v>0</v>
      </c>
      <c r="O2079" s="76">
        <v>0</v>
      </c>
      <c r="P2079" s="76">
        <v>1</v>
      </c>
      <c r="Q2079" s="76">
        <v>1</v>
      </c>
      <c r="R2079" s="76">
        <v>1</v>
      </c>
      <c r="S2079" s="76">
        <v>10</v>
      </c>
    </row>
    <row r="2080" spans="1:19" x14ac:dyDescent="0.25">
      <c r="A2080" s="76" t="s">
        <v>11</v>
      </c>
      <c r="B2080" s="76" t="s">
        <v>69</v>
      </c>
      <c r="C2080" s="76">
        <v>11684</v>
      </c>
      <c r="D2080" s="76" t="s">
        <v>113</v>
      </c>
      <c r="E2080" s="76" t="s">
        <v>15</v>
      </c>
      <c r="F2080" s="76">
        <v>43</v>
      </c>
      <c r="G2080" s="76">
        <v>40</v>
      </c>
      <c r="H2080" s="76">
        <v>0</v>
      </c>
      <c r="I2080" s="76">
        <v>1</v>
      </c>
      <c r="J2080" s="76">
        <v>0</v>
      </c>
      <c r="K2080" s="76">
        <v>2</v>
      </c>
      <c r="L2080" s="76">
        <v>1</v>
      </c>
      <c r="M2080" s="76">
        <v>1</v>
      </c>
      <c r="N2080" s="76">
        <v>1</v>
      </c>
      <c r="O2080" s="76">
        <v>2</v>
      </c>
      <c r="P2080" s="76">
        <v>2</v>
      </c>
      <c r="Q2080" s="76">
        <v>0</v>
      </c>
      <c r="R2080" s="76">
        <v>1</v>
      </c>
      <c r="S2080" s="76">
        <v>11</v>
      </c>
    </row>
    <row r="2081" spans="1:19" x14ac:dyDescent="0.25">
      <c r="A2081" s="76" t="s">
        <v>11</v>
      </c>
      <c r="B2081" s="76" t="s">
        <v>69</v>
      </c>
      <c r="C2081" s="76">
        <v>11684</v>
      </c>
      <c r="D2081" s="76" t="s">
        <v>113</v>
      </c>
      <c r="E2081" s="76" t="s">
        <v>16</v>
      </c>
      <c r="F2081" s="76">
        <v>43</v>
      </c>
      <c r="G2081" s="76">
        <v>40</v>
      </c>
      <c r="H2081" s="76">
        <v>2</v>
      </c>
      <c r="I2081" s="76">
        <v>2</v>
      </c>
      <c r="J2081" s="76">
        <v>1</v>
      </c>
      <c r="K2081" s="76">
        <v>2</v>
      </c>
      <c r="L2081" s="76">
        <v>1</v>
      </c>
      <c r="M2081" s="76">
        <v>1</v>
      </c>
      <c r="N2081" s="76">
        <v>1</v>
      </c>
      <c r="O2081" s="76">
        <v>2</v>
      </c>
      <c r="P2081" s="76">
        <v>0</v>
      </c>
      <c r="Q2081" s="76">
        <v>1</v>
      </c>
      <c r="R2081" s="76">
        <v>2</v>
      </c>
      <c r="S2081" s="76">
        <v>15</v>
      </c>
    </row>
    <row r="2082" spans="1:19" x14ac:dyDescent="0.25">
      <c r="A2082" s="76" t="s">
        <v>11</v>
      </c>
      <c r="B2082" s="76" t="s">
        <v>69</v>
      </c>
      <c r="C2082" s="76">
        <v>11684</v>
      </c>
      <c r="D2082" s="76" t="s">
        <v>113</v>
      </c>
      <c r="E2082" s="76" t="s">
        <v>16</v>
      </c>
      <c r="F2082" s="76">
        <v>43</v>
      </c>
      <c r="G2082" s="76">
        <v>40</v>
      </c>
      <c r="H2082" s="76">
        <v>2</v>
      </c>
      <c r="I2082" s="76">
        <v>2</v>
      </c>
      <c r="J2082" s="76">
        <v>1</v>
      </c>
      <c r="K2082" s="76">
        <v>2</v>
      </c>
      <c r="L2082" s="76">
        <v>1</v>
      </c>
      <c r="M2082" s="76">
        <v>1</v>
      </c>
      <c r="N2082" s="76">
        <v>1</v>
      </c>
      <c r="O2082" s="76">
        <v>2</v>
      </c>
      <c r="P2082" s="76">
        <v>2</v>
      </c>
      <c r="Q2082" s="76">
        <v>1</v>
      </c>
      <c r="R2082" s="76">
        <v>2</v>
      </c>
      <c r="S2082" s="76">
        <v>17</v>
      </c>
    </row>
    <row r="2083" spans="1:19" x14ac:dyDescent="0.25">
      <c r="A2083" s="76" t="s">
        <v>11</v>
      </c>
      <c r="B2083" s="76" t="s">
        <v>69</v>
      </c>
      <c r="C2083" s="76">
        <v>11684</v>
      </c>
      <c r="D2083" s="76" t="s">
        <v>113</v>
      </c>
      <c r="E2083" s="76" t="s">
        <v>16</v>
      </c>
      <c r="F2083" s="76">
        <v>43</v>
      </c>
      <c r="G2083" s="76">
        <v>40</v>
      </c>
      <c r="H2083" s="76">
        <v>1</v>
      </c>
      <c r="I2083" s="76">
        <v>2</v>
      </c>
      <c r="J2083" s="76">
        <v>1</v>
      </c>
      <c r="K2083" s="76">
        <v>2</v>
      </c>
      <c r="L2083" s="76">
        <v>2</v>
      </c>
      <c r="M2083" s="76">
        <v>1</v>
      </c>
      <c r="N2083" s="76">
        <v>1</v>
      </c>
      <c r="O2083" s="76">
        <v>2</v>
      </c>
      <c r="P2083" s="76">
        <v>2</v>
      </c>
      <c r="Q2083" s="76">
        <v>2</v>
      </c>
      <c r="R2083" s="76">
        <v>2</v>
      </c>
      <c r="S2083" s="76">
        <v>18</v>
      </c>
    </row>
    <row r="2084" spans="1:19" x14ac:dyDescent="0.25">
      <c r="A2084" s="76" t="s">
        <v>11</v>
      </c>
      <c r="B2084" s="76" t="s">
        <v>69</v>
      </c>
      <c r="C2084" s="76">
        <v>11684</v>
      </c>
      <c r="D2084" s="76" t="s">
        <v>113</v>
      </c>
      <c r="E2084" s="76" t="s">
        <v>16</v>
      </c>
      <c r="F2084" s="76">
        <v>43</v>
      </c>
      <c r="G2084" s="76">
        <v>40</v>
      </c>
      <c r="H2084" s="76">
        <v>0</v>
      </c>
      <c r="I2084" s="76">
        <v>2</v>
      </c>
      <c r="J2084" s="76">
        <v>1</v>
      </c>
      <c r="K2084" s="76">
        <v>2</v>
      </c>
      <c r="L2084" s="76">
        <v>1</v>
      </c>
      <c r="M2084" s="76">
        <v>1</v>
      </c>
      <c r="N2084" s="76">
        <v>1</v>
      </c>
      <c r="O2084" s="76">
        <v>2</v>
      </c>
      <c r="P2084" s="76">
        <v>2</v>
      </c>
      <c r="Q2084" s="76">
        <v>2</v>
      </c>
      <c r="R2084" s="76">
        <v>2</v>
      </c>
      <c r="S2084" s="76">
        <v>16</v>
      </c>
    </row>
    <row r="2085" spans="1:19" x14ac:dyDescent="0.25">
      <c r="A2085" s="76" t="s">
        <v>11</v>
      </c>
      <c r="B2085" s="76" t="s">
        <v>69</v>
      </c>
      <c r="C2085" s="76">
        <v>11684</v>
      </c>
      <c r="D2085" s="76" t="s">
        <v>113</v>
      </c>
      <c r="E2085" s="76" t="s">
        <v>16</v>
      </c>
      <c r="F2085" s="76">
        <v>43</v>
      </c>
      <c r="G2085" s="76">
        <v>40</v>
      </c>
      <c r="H2085" s="76">
        <v>0</v>
      </c>
      <c r="I2085" s="76">
        <v>1</v>
      </c>
      <c r="J2085" s="76">
        <v>0</v>
      </c>
      <c r="K2085" s="76">
        <v>2</v>
      </c>
      <c r="L2085" s="76">
        <v>1</v>
      </c>
      <c r="M2085" s="76">
        <v>1</v>
      </c>
      <c r="N2085" s="76">
        <v>0</v>
      </c>
      <c r="O2085" s="76">
        <v>2</v>
      </c>
      <c r="P2085" s="76">
        <v>0</v>
      </c>
      <c r="Q2085" s="76">
        <v>1</v>
      </c>
      <c r="R2085" s="76">
        <v>1</v>
      </c>
      <c r="S2085" s="76">
        <v>9</v>
      </c>
    </row>
    <row r="2086" spans="1:19" x14ac:dyDescent="0.25">
      <c r="A2086" s="76" t="s">
        <v>11</v>
      </c>
      <c r="B2086" s="76" t="s">
        <v>69</v>
      </c>
      <c r="C2086" s="76">
        <v>11684</v>
      </c>
      <c r="D2086" s="76" t="s">
        <v>113</v>
      </c>
      <c r="E2086" s="76" t="s">
        <v>16</v>
      </c>
      <c r="F2086" s="76">
        <v>43</v>
      </c>
      <c r="G2086" s="76">
        <v>40</v>
      </c>
      <c r="H2086" s="76">
        <v>0</v>
      </c>
      <c r="I2086" s="76">
        <v>2</v>
      </c>
      <c r="J2086" s="76">
        <v>1</v>
      </c>
      <c r="K2086" s="76">
        <v>2</v>
      </c>
      <c r="L2086" s="76">
        <v>2</v>
      </c>
      <c r="M2086" s="76">
        <v>1</v>
      </c>
      <c r="N2086" s="76">
        <v>1</v>
      </c>
      <c r="O2086" s="76">
        <v>1</v>
      </c>
      <c r="P2086" s="76">
        <v>1</v>
      </c>
      <c r="Q2086" s="76">
        <v>2</v>
      </c>
      <c r="R2086" s="76">
        <v>2</v>
      </c>
      <c r="S2086" s="76">
        <v>15</v>
      </c>
    </row>
    <row r="2087" spans="1:19" x14ac:dyDescent="0.25">
      <c r="A2087" s="76" t="s">
        <v>11</v>
      </c>
      <c r="B2087" s="76" t="s">
        <v>69</v>
      </c>
      <c r="C2087" s="76">
        <v>11684</v>
      </c>
      <c r="D2087" s="76" t="s">
        <v>113</v>
      </c>
      <c r="E2087" s="76" t="s">
        <v>16</v>
      </c>
      <c r="F2087" s="76">
        <v>43</v>
      </c>
      <c r="G2087" s="76">
        <v>40</v>
      </c>
      <c r="H2087" s="76">
        <v>2</v>
      </c>
      <c r="I2087" s="76">
        <v>2</v>
      </c>
      <c r="J2087" s="76">
        <v>1</v>
      </c>
      <c r="K2087" s="76">
        <v>1</v>
      </c>
      <c r="L2087" s="76">
        <v>1</v>
      </c>
      <c r="M2087" s="76">
        <v>1</v>
      </c>
      <c r="N2087" s="76">
        <v>1</v>
      </c>
      <c r="O2087" s="76">
        <v>2</v>
      </c>
      <c r="P2087" s="76">
        <v>2</v>
      </c>
      <c r="Q2087" s="76">
        <v>2</v>
      </c>
      <c r="R2087" s="76">
        <v>2</v>
      </c>
      <c r="S2087" s="76">
        <v>17</v>
      </c>
    </row>
    <row r="2088" spans="1:19" x14ac:dyDescent="0.25">
      <c r="A2088" s="76" t="s">
        <v>11</v>
      </c>
      <c r="B2088" s="76" t="s">
        <v>69</v>
      </c>
      <c r="C2088" s="76">
        <v>11684</v>
      </c>
      <c r="D2088" s="76" t="s">
        <v>113</v>
      </c>
      <c r="E2088" s="76" t="s">
        <v>16</v>
      </c>
      <c r="F2088" s="76">
        <v>43</v>
      </c>
      <c r="G2088" s="76">
        <v>40</v>
      </c>
      <c r="H2088" s="76">
        <v>2</v>
      </c>
      <c r="I2088" s="76">
        <v>2</v>
      </c>
      <c r="J2088" s="76">
        <v>1</v>
      </c>
      <c r="K2088" s="76">
        <v>2</v>
      </c>
      <c r="L2088" s="76">
        <v>2</v>
      </c>
      <c r="M2088" s="76">
        <v>1</v>
      </c>
      <c r="N2088" s="76">
        <v>1</v>
      </c>
      <c r="O2088" s="76">
        <v>2</v>
      </c>
      <c r="P2088" s="76">
        <v>2</v>
      </c>
      <c r="Q2088" s="76">
        <v>2</v>
      </c>
      <c r="R2088" s="76">
        <v>2</v>
      </c>
      <c r="S2088" s="76">
        <v>19</v>
      </c>
    </row>
    <row r="2089" spans="1:19" x14ac:dyDescent="0.25">
      <c r="A2089" s="76" t="s">
        <v>11</v>
      </c>
      <c r="B2089" s="76" t="s">
        <v>69</v>
      </c>
      <c r="C2089" s="76">
        <v>11684</v>
      </c>
      <c r="D2089" s="76" t="s">
        <v>113</v>
      </c>
      <c r="E2089" s="76" t="s">
        <v>16</v>
      </c>
      <c r="F2089" s="76">
        <v>43</v>
      </c>
      <c r="G2089" s="76">
        <v>40</v>
      </c>
      <c r="H2089" s="76">
        <v>0</v>
      </c>
      <c r="I2089" s="76">
        <v>2</v>
      </c>
      <c r="J2089" s="76">
        <v>1</v>
      </c>
      <c r="K2089" s="76">
        <v>2</v>
      </c>
      <c r="L2089" s="76">
        <v>2</v>
      </c>
      <c r="M2089" s="76">
        <v>1</v>
      </c>
      <c r="N2089" s="76">
        <v>0</v>
      </c>
      <c r="O2089" s="76">
        <v>2</v>
      </c>
      <c r="P2089" s="76">
        <v>1</v>
      </c>
      <c r="Q2089" s="76">
        <v>1</v>
      </c>
      <c r="R2089" s="76">
        <v>2</v>
      </c>
      <c r="S2089" s="76">
        <v>14</v>
      </c>
    </row>
    <row r="2090" spans="1:19" x14ac:dyDescent="0.25">
      <c r="A2090" s="76" t="s">
        <v>11</v>
      </c>
      <c r="B2090" s="76" t="s">
        <v>69</v>
      </c>
      <c r="C2090" s="76">
        <v>11684</v>
      </c>
      <c r="D2090" s="76" t="s">
        <v>113</v>
      </c>
      <c r="E2090" s="76" t="s">
        <v>16</v>
      </c>
      <c r="F2090" s="76">
        <v>43</v>
      </c>
      <c r="G2090" s="76">
        <v>40</v>
      </c>
      <c r="H2090" s="76">
        <v>0</v>
      </c>
      <c r="I2090" s="76">
        <v>0</v>
      </c>
      <c r="J2090" s="76">
        <v>1</v>
      </c>
      <c r="K2090" s="76">
        <v>2</v>
      </c>
      <c r="L2090" s="76">
        <v>1</v>
      </c>
      <c r="M2090" s="76">
        <v>0</v>
      </c>
      <c r="N2090" s="76">
        <v>0</v>
      </c>
      <c r="O2090" s="76">
        <v>1</v>
      </c>
      <c r="P2090" s="76">
        <v>1</v>
      </c>
      <c r="Q2090" s="76">
        <v>0</v>
      </c>
      <c r="R2090" s="76">
        <v>1</v>
      </c>
      <c r="S2090" s="76">
        <v>7</v>
      </c>
    </row>
    <row r="2091" spans="1:19" x14ac:dyDescent="0.25">
      <c r="A2091" s="76" t="s">
        <v>11</v>
      </c>
      <c r="B2091" s="76" t="s">
        <v>69</v>
      </c>
      <c r="C2091" s="76">
        <v>11684</v>
      </c>
      <c r="D2091" s="76" t="s">
        <v>113</v>
      </c>
      <c r="E2091" s="76" t="s">
        <v>16</v>
      </c>
      <c r="F2091" s="76">
        <v>43</v>
      </c>
      <c r="G2091" s="76">
        <v>40</v>
      </c>
      <c r="H2091" s="76">
        <v>2</v>
      </c>
      <c r="I2091" s="76">
        <v>2</v>
      </c>
      <c r="J2091" s="76">
        <v>1</v>
      </c>
      <c r="K2091" s="76">
        <v>2</v>
      </c>
      <c r="L2091" s="76">
        <v>2</v>
      </c>
      <c r="M2091" s="76">
        <v>1</v>
      </c>
      <c r="N2091" s="76">
        <v>1</v>
      </c>
      <c r="O2091" s="76">
        <v>2</v>
      </c>
      <c r="P2091" s="76">
        <v>2</v>
      </c>
      <c r="Q2091" s="76">
        <v>1</v>
      </c>
      <c r="R2091" s="76">
        <v>2</v>
      </c>
      <c r="S2091" s="76">
        <v>18</v>
      </c>
    </row>
    <row r="2092" spans="1:19" x14ac:dyDescent="0.25">
      <c r="A2092" s="76" t="s">
        <v>11</v>
      </c>
      <c r="B2092" s="76" t="s">
        <v>69</v>
      </c>
      <c r="C2092" s="76">
        <v>11684</v>
      </c>
      <c r="D2092" s="76" t="s">
        <v>113</v>
      </c>
      <c r="E2092" s="76" t="s">
        <v>16</v>
      </c>
      <c r="F2092" s="76">
        <v>43</v>
      </c>
      <c r="G2092" s="76">
        <v>40</v>
      </c>
      <c r="H2092" s="76">
        <v>2</v>
      </c>
      <c r="I2092" s="76">
        <v>2</v>
      </c>
      <c r="J2092" s="76">
        <v>1</v>
      </c>
      <c r="K2092" s="76">
        <v>2</v>
      </c>
      <c r="L2092" s="76">
        <v>2</v>
      </c>
      <c r="M2092" s="76">
        <v>1</v>
      </c>
      <c r="N2092" s="76">
        <v>1</v>
      </c>
      <c r="O2092" s="76">
        <v>2</v>
      </c>
      <c r="P2092" s="76">
        <v>2</v>
      </c>
      <c r="Q2092" s="76">
        <v>0</v>
      </c>
      <c r="R2092" s="76">
        <v>2</v>
      </c>
      <c r="S2092" s="76">
        <v>17</v>
      </c>
    </row>
    <row r="2093" spans="1:19" x14ac:dyDescent="0.25">
      <c r="A2093" s="76" t="s">
        <v>11</v>
      </c>
      <c r="B2093" s="76" t="s">
        <v>69</v>
      </c>
      <c r="C2093" s="76">
        <v>11684</v>
      </c>
      <c r="D2093" s="76" t="s">
        <v>113</v>
      </c>
      <c r="E2093" s="76" t="s">
        <v>16</v>
      </c>
      <c r="F2093" s="76">
        <v>43</v>
      </c>
      <c r="G2093" s="76">
        <v>40</v>
      </c>
      <c r="H2093" s="76">
        <v>0</v>
      </c>
      <c r="I2093" s="76">
        <v>2</v>
      </c>
      <c r="J2093" s="76">
        <v>0</v>
      </c>
      <c r="K2093" s="76">
        <v>2</v>
      </c>
      <c r="L2093" s="76">
        <v>0</v>
      </c>
      <c r="M2093" s="76">
        <v>0</v>
      </c>
      <c r="N2093" s="76">
        <v>0</v>
      </c>
      <c r="O2093" s="76">
        <v>0</v>
      </c>
      <c r="P2093" s="76">
        <v>1</v>
      </c>
      <c r="Q2093" s="76">
        <v>0</v>
      </c>
      <c r="R2093" s="76">
        <v>1</v>
      </c>
      <c r="S2093" s="76">
        <v>6</v>
      </c>
    </row>
    <row r="2094" spans="1:19" x14ac:dyDescent="0.25">
      <c r="A2094" s="76" t="s">
        <v>11</v>
      </c>
      <c r="B2094" s="76" t="s">
        <v>69</v>
      </c>
      <c r="C2094" s="76">
        <v>11684</v>
      </c>
      <c r="D2094" s="76" t="s">
        <v>113</v>
      </c>
      <c r="E2094" s="76" t="s">
        <v>16</v>
      </c>
      <c r="F2094" s="76">
        <v>43</v>
      </c>
      <c r="G2094" s="76">
        <v>40</v>
      </c>
      <c r="H2094" s="76">
        <v>2</v>
      </c>
      <c r="I2094" s="76">
        <v>2</v>
      </c>
      <c r="J2094" s="76">
        <v>1</v>
      </c>
      <c r="K2094" s="76">
        <v>2</v>
      </c>
      <c r="L2094" s="76">
        <v>1</v>
      </c>
      <c r="M2094" s="76">
        <v>1</v>
      </c>
      <c r="N2094" s="76">
        <v>0</v>
      </c>
      <c r="O2094" s="76">
        <v>2</v>
      </c>
      <c r="P2094" s="76">
        <v>0</v>
      </c>
      <c r="Q2094" s="76">
        <v>0</v>
      </c>
      <c r="R2094" s="76">
        <v>2</v>
      </c>
      <c r="S2094" s="76">
        <v>13</v>
      </c>
    </row>
    <row r="2095" spans="1:19" x14ac:dyDescent="0.25">
      <c r="A2095" s="76" t="s">
        <v>11</v>
      </c>
      <c r="B2095" s="76" t="s">
        <v>69</v>
      </c>
      <c r="C2095" s="76">
        <v>11684</v>
      </c>
      <c r="D2095" s="76" t="s">
        <v>113</v>
      </c>
      <c r="E2095" s="76" t="s">
        <v>16</v>
      </c>
      <c r="F2095" s="76">
        <v>43</v>
      </c>
      <c r="G2095" s="76">
        <v>40</v>
      </c>
      <c r="H2095" s="76">
        <v>2</v>
      </c>
      <c r="I2095" s="76">
        <v>2</v>
      </c>
      <c r="J2095" s="76">
        <v>0</v>
      </c>
      <c r="K2095" s="76">
        <v>2</v>
      </c>
      <c r="L2095" s="76">
        <v>2</v>
      </c>
      <c r="M2095" s="76">
        <v>1</v>
      </c>
      <c r="N2095" s="76">
        <v>1</v>
      </c>
      <c r="O2095" s="76">
        <v>2</v>
      </c>
      <c r="P2095" s="76">
        <v>1</v>
      </c>
      <c r="Q2095" s="76">
        <v>2</v>
      </c>
      <c r="R2095" s="76">
        <v>2</v>
      </c>
      <c r="S2095" s="76">
        <v>17</v>
      </c>
    </row>
    <row r="2096" spans="1:19" x14ac:dyDescent="0.25">
      <c r="A2096" s="76" t="s">
        <v>11</v>
      </c>
      <c r="B2096" s="76" t="s">
        <v>69</v>
      </c>
      <c r="C2096" s="76">
        <v>11684</v>
      </c>
      <c r="D2096" s="76" t="s">
        <v>113</v>
      </c>
      <c r="E2096" s="76" t="s">
        <v>16</v>
      </c>
      <c r="F2096" s="76">
        <v>43</v>
      </c>
      <c r="G2096" s="76">
        <v>40</v>
      </c>
      <c r="H2096" s="76">
        <v>2</v>
      </c>
      <c r="I2096" s="76">
        <v>0</v>
      </c>
      <c r="J2096" s="76">
        <v>0</v>
      </c>
      <c r="K2096" s="76">
        <v>2</v>
      </c>
      <c r="L2096" s="76">
        <v>1</v>
      </c>
      <c r="M2096" s="76">
        <v>1</v>
      </c>
      <c r="N2096" s="76">
        <v>1</v>
      </c>
      <c r="O2096" s="76">
        <v>2</v>
      </c>
      <c r="P2096" s="76">
        <v>2</v>
      </c>
      <c r="Q2096" s="76">
        <v>1</v>
      </c>
      <c r="R2096" s="76">
        <v>2</v>
      </c>
      <c r="S2096" s="76">
        <v>14</v>
      </c>
    </row>
    <row r="2097" spans="1:19" x14ac:dyDescent="0.25">
      <c r="A2097" s="76" t="s">
        <v>11</v>
      </c>
      <c r="B2097" s="76" t="s">
        <v>69</v>
      </c>
      <c r="C2097" s="76">
        <v>11684</v>
      </c>
      <c r="D2097" s="76" t="s">
        <v>113</v>
      </c>
      <c r="E2097" s="76" t="s">
        <v>16</v>
      </c>
      <c r="F2097" s="76">
        <v>43</v>
      </c>
      <c r="G2097" s="76">
        <v>40</v>
      </c>
      <c r="H2097" s="76">
        <v>2</v>
      </c>
      <c r="I2097" s="76">
        <v>2</v>
      </c>
      <c r="J2097" s="76">
        <v>0</v>
      </c>
      <c r="K2097" s="76">
        <v>2</v>
      </c>
      <c r="L2097" s="76">
        <v>2</v>
      </c>
      <c r="M2097" s="76">
        <v>1</v>
      </c>
      <c r="N2097" s="76">
        <v>1</v>
      </c>
      <c r="O2097" s="76">
        <v>2</v>
      </c>
      <c r="P2097" s="76">
        <v>2</v>
      </c>
      <c r="Q2097" s="76">
        <v>1</v>
      </c>
      <c r="R2097" s="76">
        <v>2</v>
      </c>
      <c r="S2097" s="76">
        <v>17</v>
      </c>
    </row>
    <row r="2098" spans="1:19" x14ac:dyDescent="0.25">
      <c r="A2098" s="76" t="s">
        <v>11</v>
      </c>
      <c r="B2098" s="76" t="s">
        <v>69</v>
      </c>
      <c r="C2098" s="76">
        <v>11684</v>
      </c>
      <c r="D2098" s="76" t="s">
        <v>113</v>
      </c>
      <c r="E2098" s="76" t="s">
        <v>16</v>
      </c>
      <c r="F2098" s="76">
        <v>43</v>
      </c>
      <c r="G2098" s="76">
        <v>40</v>
      </c>
      <c r="H2098" s="76">
        <v>0</v>
      </c>
      <c r="I2098" s="76">
        <v>2</v>
      </c>
      <c r="J2098" s="76">
        <v>1</v>
      </c>
      <c r="K2098" s="76">
        <v>2</v>
      </c>
      <c r="L2098" s="76">
        <v>2</v>
      </c>
      <c r="M2098" s="76">
        <v>1</v>
      </c>
      <c r="N2098" s="76">
        <v>0</v>
      </c>
      <c r="O2098" s="76">
        <v>2</v>
      </c>
      <c r="P2098" s="76">
        <v>2</v>
      </c>
      <c r="Q2098" s="76">
        <v>2</v>
      </c>
      <c r="R2098" s="76">
        <v>1</v>
      </c>
      <c r="S2098" s="76">
        <v>15</v>
      </c>
    </row>
    <row r="2099" spans="1:19" x14ac:dyDescent="0.25">
      <c r="A2099" s="76" t="s">
        <v>11</v>
      </c>
      <c r="B2099" s="76" t="s">
        <v>69</v>
      </c>
      <c r="C2099" s="76">
        <v>11684</v>
      </c>
      <c r="D2099" s="76" t="s">
        <v>113</v>
      </c>
      <c r="E2099" s="76" t="s">
        <v>16</v>
      </c>
      <c r="F2099" s="76">
        <v>43</v>
      </c>
      <c r="G2099" s="76">
        <v>40</v>
      </c>
      <c r="H2099" s="76">
        <v>2</v>
      </c>
      <c r="I2099" s="76">
        <v>1</v>
      </c>
      <c r="J2099" s="76">
        <v>0</v>
      </c>
      <c r="K2099" s="76">
        <v>2</v>
      </c>
      <c r="L2099" s="76">
        <v>2</v>
      </c>
      <c r="M2099" s="76">
        <v>1</v>
      </c>
      <c r="N2099" s="76">
        <v>0</v>
      </c>
      <c r="O2099" s="76">
        <v>1</v>
      </c>
      <c r="P2099" s="76">
        <v>2</v>
      </c>
      <c r="Q2099" s="76">
        <v>2</v>
      </c>
      <c r="R2099" s="76">
        <v>1</v>
      </c>
      <c r="S2099" s="76">
        <v>14</v>
      </c>
    </row>
    <row r="2100" spans="1:19" x14ac:dyDescent="0.25">
      <c r="A2100" s="76" t="s">
        <v>11</v>
      </c>
      <c r="B2100" s="76" t="s">
        <v>69</v>
      </c>
      <c r="C2100" s="76">
        <v>11684</v>
      </c>
      <c r="D2100" s="76" t="s">
        <v>113</v>
      </c>
      <c r="E2100" s="76" t="s">
        <v>16</v>
      </c>
      <c r="F2100" s="76">
        <v>43</v>
      </c>
      <c r="G2100" s="76">
        <v>40</v>
      </c>
      <c r="H2100" s="76">
        <v>2</v>
      </c>
      <c r="I2100" s="76">
        <v>2</v>
      </c>
      <c r="J2100" s="76">
        <v>1</v>
      </c>
      <c r="K2100" s="76">
        <v>2</v>
      </c>
      <c r="L2100" s="76">
        <v>2</v>
      </c>
      <c r="M2100" s="76">
        <v>1</v>
      </c>
      <c r="N2100" s="76">
        <v>1</v>
      </c>
      <c r="O2100" s="76">
        <v>2</v>
      </c>
      <c r="P2100" s="76">
        <v>1</v>
      </c>
      <c r="Q2100" s="76">
        <v>1</v>
      </c>
      <c r="R2100" s="76">
        <v>2</v>
      </c>
      <c r="S2100" s="76">
        <v>17</v>
      </c>
    </row>
    <row r="2101" spans="1:19" x14ac:dyDescent="0.25">
      <c r="A2101" s="76" t="s">
        <v>11</v>
      </c>
      <c r="B2101" s="76" t="s">
        <v>69</v>
      </c>
      <c r="C2101" s="76">
        <v>11684</v>
      </c>
      <c r="D2101" s="76" t="s">
        <v>113</v>
      </c>
      <c r="E2101" s="76" t="s">
        <v>16</v>
      </c>
      <c r="F2101" s="76">
        <v>43</v>
      </c>
      <c r="G2101" s="76">
        <v>40</v>
      </c>
      <c r="H2101" s="76">
        <v>0</v>
      </c>
      <c r="I2101" s="76">
        <v>2</v>
      </c>
      <c r="J2101" s="76">
        <v>1</v>
      </c>
      <c r="K2101" s="76">
        <v>1</v>
      </c>
      <c r="L2101" s="76">
        <v>1</v>
      </c>
      <c r="M2101" s="76">
        <v>1</v>
      </c>
      <c r="N2101" s="76">
        <v>1</v>
      </c>
      <c r="O2101" s="76">
        <v>2</v>
      </c>
      <c r="P2101" s="76">
        <v>1</v>
      </c>
      <c r="Q2101" s="76">
        <v>0</v>
      </c>
      <c r="R2101" s="76">
        <v>2</v>
      </c>
      <c r="S2101" s="76">
        <v>12</v>
      </c>
    </row>
    <row r="2102" spans="1:19" x14ac:dyDescent="0.25">
      <c r="A2102" s="76" t="s">
        <v>11</v>
      </c>
      <c r="B2102" s="76" t="s">
        <v>69</v>
      </c>
      <c r="C2102" s="76">
        <v>11684</v>
      </c>
      <c r="D2102" s="76" t="s">
        <v>113</v>
      </c>
      <c r="E2102" s="76" t="s">
        <v>16</v>
      </c>
      <c r="F2102" s="76">
        <v>43</v>
      </c>
      <c r="G2102" s="76">
        <v>40</v>
      </c>
      <c r="H2102" s="76">
        <v>0</v>
      </c>
      <c r="I2102" s="76">
        <v>0</v>
      </c>
      <c r="J2102" s="76">
        <v>0</v>
      </c>
      <c r="K2102" s="76">
        <v>2</v>
      </c>
      <c r="L2102" s="76">
        <v>1</v>
      </c>
      <c r="M2102" s="76">
        <v>0</v>
      </c>
      <c r="N2102" s="76">
        <v>1</v>
      </c>
      <c r="O2102" s="76">
        <v>0</v>
      </c>
      <c r="P2102" s="76">
        <v>0</v>
      </c>
      <c r="Q2102" s="76">
        <v>1</v>
      </c>
      <c r="R2102" s="76">
        <v>2</v>
      </c>
      <c r="S2102" s="76">
        <v>7</v>
      </c>
    </row>
    <row r="2103" spans="1:19" x14ac:dyDescent="0.25">
      <c r="A2103" s="76" t="s">
        <v>11</v>
      </c>
      <c r="B2103" s="76" t="s">
        <v>69</v>
      </c>
      <c r="C2103" s="76">
        <v>11684</v>
      </c>
      <c r="D2103" s="76" t="s">
        <v>113</v>
      </c>
      <c r="E2103" s="76" t="s">
        <v>16</v>
      </c>
      <c r="F2103" s="76">
        <v>43</v>
      </c>
      <c r="G2103" s="76">
        <v>40</v>
      </c>
      <c r="H2103" s="76">
        <v>2</v>
      </c>
      <c r="I2103" s="76">
        <v>1</v>
      </c>
      <c r="J2103" s="76">
        <v>1</v>
      </c>
      <c r="K2103" s="76">
        <v>2</v>
      </c>
      <c r="L2103" s="76">
        <v>2</v>
      </c>
      <c r="M2103" s="76">
        <v>1</v>
      </c>
      <c r="N2103" s="76">
        <v>1</v>
      </c>
      <c r="O2103" s="76">
        <v>2</v>
      </c>
      <c r="P2103" s="76">
        <v>2</v>
      </c>
      <c r="Q2103" s="76">
        <v>2</v>
      </c>
      <c r="R2103" s="76">
        <v>2</v>
      </c>
      <c r="S2103" s="76">
        <v>18</v>
      </c>
    </row>
    <row r="2104" spans="1:19" x14ac:dyDescent="0.25">
      <c r="A2104" s="76" t="s">
        <v>11</v>
      </c>
      <c r="B2104" s="76" t="s">
        <v>70</v>
      </c>
      <c r="C2104" s="76">
        <v>11901</v>
      </c>
      <c r="D2104" s="76" t="s">
        <v>113</v>
      </c>
      <c r="E2104" s="76" t="s">
        <v>13</v>
      </c>
      <c r="F2104" s="76">
        <v>1</v>
      </c>
      <c r="G2104" s="76">
        <v>1</v>
      </c>
      <c r="H2104" s="76">
        <v>2</v>
      </c>
      <c r="I2104" s="76">
        <v>2</v>
      </c>
      <c r="J2104" s="76">
        <v>1</v>
      </c>
      <c r="K2104" s="76">
        <v>2</v>
      </c>
      <c r="L2104" s="76">
        <v>1</v>
      </c>
      <c r="M2104" s="76">
        <v>1</v>
      </c>
      <c r="N2104" s="76">
        <v>1</v>
      </c>
      <c r="O2104" s="76">
        <v>1</v>
      </c>
      <c r="P2104" s="76">
        <v>0</v>
      </c>
      <c r="Q2104" s="76">
        <v>1</v>
      </c>
      <c r="R2104" s="76">
        <v>1</v>
      </c>
      <c r="S2104" s="76">
        <v>13</v>
      </c>
    </row>
    <row r="2105" spans="1:19" x14ac:dyDescent="0.25">
      <c r="A2105" s="76" t="s">
        <v>11</v>
      </c>
      <c r="B2105" s="76" t="s">
        <v>71</v>
      </c>
      <c r="C2105" s="76">
        <v>11902</v>
      </c>
      <c r="D2105" s="76" t="s">
        <v>113</v>
      </c>
      <c r="E2105" s="76" t="s">
        <v>13</v>
      </c>
      <c r="F2105" s="76">
        <v>2</v>
      </c>
      <c r="G2105" s="76">
        <v>1</v>
      </c>
      <c r="H2105" s="76">
        <v>2</v>
      </c>
      <c r="I2105" s="76">
        <v>2</v>
      </c>
      <c r="J2105" s="76">
        <v>1</v>
      </c>
      <c r="K2105" s="76">
        <v>2</v>
      </c>
      <c r="L2105" s="76">
        <v>2</v>
      </c>
      <c r="M2105" s="76">
        <v>1</v>
      </c>
      <c r="N2105" s="76">
        <v>1</v>
      </c>
      <c r="O2105" s="76">
        <v>1</v>
      </c>
      <c r="P2105" s="76">
        <v>2</v>
      </c>
      <c r="Q2105" s="76">
        <v>2</v>
      </c>
      <c r="R2105" s="76">
        <v>2</v>
      </c>
      <c r="S2105" s="76">
        <v>18</v>
      </c>
    </row>
    <row r="2106" spans="1:19" x14ac:dyDescent="0.25">
      <c r="H2106">
        <f>COUNTA(H3:H2105)</f>
        <v>2103</v>
      </c>
      <c r="I2106" s="58">
        <f t="shared" ref="I2106:S2106" si="0">COUNTA(I3:I2105)</f>
        <v>2103</v>
      </c>
      <c r="J2106" s="58">
        <f t="shared" si="0"/>
        <v>2103</v>
      </c>
      <c r="K2106" s="58">
        <f t="shared" si="0"/>
        <v>2103</v>
      </c>
      <c r="L2106" s="58">
        <f t="shared" si="0"/>
        <v>2103</v>
      </c>
      <c r="M2106" s="58">
        <f t="shared" si="0"/>
        <v>2103</v>
      </c>
      <c r="N2106" s="58">
        <f t="shared" si="0"/>
        <v>2103</v>
      </c>
      <c r="O2106" s="58">
        <f t="shared" si="0"/>
        <v>2103</v>
      </c>
      <c r="P2106" s="58">
        <f t="shared" si="0"/>
        <v>2103</v>
      </c>
      <c r="Q2106" s="58">
        <f t="shared" si="0"/>
        <v>2103</v>
      </c>
      <c r="R2106" s="58">
        <f t="shared" si="0"/>
        <v>2103</v>
      </c>
      <c r="S2106" s="58">
        <f t="shared" si="0"/>
        <v>2103</v>
      </c>
    </row>
    <row r="2107" spans="1:19" x14ac:dyDescent="0.25">
      <c r="A2107" t="s">
        <v>118</v>
      </c>
      <c r="H2107">
        <v>2</v>
      </c>
      <c r="I2107">
        <v>2</v>
      </c>
      <c r="J2107">
        <v>1</v>
      </c>
      <c r="K2107">
        <v>2</v>
      </c>
      <c r="L2107">
        <v>2</v>
      </c>
      <c r="M2107">
        <v>1</v>
      </c>
      <c r="N2107">
        <v>1</v>
      </c>
      <c r="O2107">
        <v>2</v>
      </c>
      <c r="P2107">
        <v>2</v>
      </c>
      <c r="Q2107">
        <v>2</v>
      </c>
      <c r="R2107">
        <v>2</v>
      </c>
      <c r="S2107">
        <f>SUM(H2107:R2107)</f>
        <v>19</v>
      </c>
    </row>
    <row r="2108" spans="1:19" x14ac:dyDescent="0.25">
      <c r="A2108" t="s">
        <v>0</v>
      </c>
      <c r="G2108">
        <v>2103</v>
      </c>
      <c r="H2108" s="78">
        <f>SUM(H3:H2105)/(H2106*H2107)</f>
        <v>0.39657631954350925</v>
      </c>
      <c r="I2108" s="78">
        <f t="shared" ref="I2108:S2108" si="1">SUM(I3:I2105)/(I2106*I2107)</f>
        <v>0.62149310508796962</v>
      </c>
      <c r="J2108" s="78">
        <f t="shared" si="1"/>
        <v>0.55492154065620547</v>
      </c>
      <c r="K2108" s="78">
        <f t="shared" si="1"/>
        <v>0.9384213029006182</v>
      </c>
      <c r="L2108" s="78">
        <f t="shared" si="1"/>
        <v>0.58939610080836902</v>
      </c>
      <c r="M2108" s="78">
        <f t="shared" si="1"/>
        <v>0.65002377555872559</v>
      </c>
      <c r="N2108" s="78">
        <f t="shared" si="1"/>
        <v>0.49453162149310509</v>
      </c>
      <c r="O2108" s="78">
        <f t="shared" si="1"/>
        <v>0.75748930099857348</v>
      </c>
      <c r="P2108" s="78">
        <f t="shared" si="1"/>
        <v>0.65977175463623394</v>
      </c>
      <c r="Q2108" s="78">
        <f t="shared" si="1"/>
        <v>0.68093200190204473</v>
      </c>
      <c r="R2108" s="78">
        <f t="shared" si="1"/>
        <v>0.70946267237280081</v>
      </c>
      <c r="S2108" s="78">
        <f t="shared" si="1"/>
        <v>0.65297695022148805</v>
      </c>
    </row>
  </sheetData>
  <mergeCells count="8">
    <mergeCell ref="G1:G2"/>
    <mergeCell ref="S1:S2"/>
    <mergeCell ref="A1:A2"/>
    <mergeCell ref="B1:B2"/>
    <mergeCell ref="C1:C2"/>
    <mergeCell ref="D1:D2"/>
    <mergeCell ref="E1:E2"/>
    <mergeCell ref="F1:F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dimension ref="A1:Y68"/>
  <sheetViews>
    <sheetView topLeftCell="E1" workbookViewId="0">
      <selection activeCell="W1" sqref="W1:X21"/>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s>
  <sheetData>
    <row r="1" spans="1:25" x14ac:dyDescent="0.25">
      <c r="A1" s="117" t="s">
        <v>0</v>
      </c>
      <c r="B1" s="117" t="s">
        <v>1</v>
      </c>
      <c r="C1" s="117" t="s">
        <v>2</v>
      </c>
      <c r="D1" s="117" t="s">
        <v>3</v>
      </c>
      <c r="E1" s="117" t="s">
        <v>40</v>
      </c>
      <c r="F1" s="117" t="s">
        <v>41</v>
      </c>
      <c r="G1" s="117" t="s">
        <v>42</v>
      </c>
      <c r="H1" s="117" t="s">
        <v>7</v>
      </c>
      <c r="I1" s="1">
        <v>1</v>
      </c>
      <c r="J1" s="1">
        <v>2</v>
      </c>
      <c r="K1" s="1">
        <v>3</v>
      </c>
      <c r="L1" s="1">
        <v>4</v>
      </c>
      <c r="M1" s="1">
        <v>5</v>
      </c>
      <c r="N1" s="1">
        <v>6</v>
      </c>
      <c r="O1" s="1">
        <v>7</v>
      </c>
      <c r="P1" s="1">
        <v>8</v>
      </c>
      <c r="Q1" s="1">
        <v>9</v>
      </c>
      <c r="R1" s="1">
        <v>10</v>
      </c>
      <c r="S1" s="1">
        <v>11</v>
      </c>
      <c r="T1" s="132" t="s">
        <v>8</v>
      </c>
      <c r="W1" s="58" t="s">
        <v>158</v>
      </c>
      <c r="X1" s="58" t="s">
        <v>159</v>
      </c>
      <c r="Y1" s="58" t="s">
        <v>160</v>
      </c>
    </row>
    <row r="2" spans="1:25" x14ac:dyDescent="0.25">
      <c r="A2" s="118"/>
      <c r="B2" s="118"/>
      <c r="C2" s="118"/>
      <c r="D2" s="118"/>
      <c r="E2" s="135"/>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COUNTIF(T$3:T$66,W2)</f>
        <v>0</v>
      </c>
      <c r="Y2" s="83">
        <f>X2/$X$22</f>
        <v>0</v>
      </c>
    </row>
    <row r="3" spans="1:25" x14ac:dyDescent="0.25">
      <c r="A3" s="3" t="s">
        <v>11</v>
      </c>
      <c r="B3" s="4" t="s">
        <v>43</v>
      </c>
      <c r="C3" s="5">
        <f>VLOOKUP(B3,[14]Списки!$C$1:$E$70,2,FALSE)</f>
        <v>11376</v>
      </c>
      <c r="D3" s="5" t="str">
        <f>VLOOKUP(B3,[14]Списки!$C$1:$E$70,3,FALSE)</f>
        <v>СОШ</v>
      </c>
      <c r="E3" s="6" t="s">
        <v>15</v>
      </c>
      <c r="F3" s="7">
        <v>70</v>
      </c>
      <c r="G3" s="7">
        <v>64</v>
      </c>
      <c r="H3" s="8">
        <f>C3*1000+1</f>
        <v>11376001</v>
      </c>
      <c r="I3" s="9">
        <v>0</v>
      </c>
      <c r="J3" s="9">
        <v>2</v>
      </c>
      <c r="K3" s="9">
        <v>1</v>
      </c>
      <c r="L3" s="9">
        <v>2</v>
      </c>
      <c r="M3" s="9">
        <v>1</v>
      </c>
      <c r="N3" s="9">
        <v>1</v>
      </c>
      <c r="O3" s="9">
        <v>1</v>
      </c>
      <c r="P3" s="9">
        <v>2</v>
      </c>
      <c r="Q3" s="9">
        <v>2</v>
      </c>
      <c r="R3" s="9">
        <v>2</v>
      </c>
      <c r="S3" s="9">
        <v>2</v>
      </c>
      <c r="T3" s="10">
        <f>IF(COUNTBLANK(I3:S3)&gt;=1,"Не писал",SUM(I3:S3))</f>
        <v>16</v>
      </c>
      <c r="W3" s="76">
        <v>1</v>
      </c>
      <c r="X3" s="76">
        <f t="shared" ref="X3:X21" si="0">COUNTIF(T$3:T$66,W3)</f>
        <v>0</v>
      </c>
      <c r="Y3" s="83">
        <f t="shared" ref="Y3:Y21" si="1">X3/$X$22</f>
        <v>0</v>
      </c>
    </row>
    <row r="4" spans="1:25" x14ac:dyDescent="0.25">
      <c r="A4" s="3" t="s">
        <v>11</v>
      </c>
      <c r="B4" s="4" t="str">
        <f t="shared" ref="B4:G19" si="2">B3</f>
        <v>ГБОУ СОШ №376</v>
      </c>
      <c r="C4" s="5">
        <f t="shared" si="2"/>
        <v>11376</v>
      </c>
      <c r="D4" s="5" t="str">
        <f t="shared" si="2"/>
        <v>СОШ</v>
      </c>
      <c r="E4" s="11" t="str">
        <f t="shared" si="2"/>
        <v>5а</v>
      </c>
      <c r="F4" s="7">
        <f t="shared" si="2"/>
        <v>70</v>
      </c>
      <c r="G4" s="7">
        <f t="shared" si="2"/>
        <v>64</v>
      </c>
      <c r="H4" s="8">
        <f>H3+1</f>
        <v>11376002</v>
      </c>
      <c r="I4" s="9">
        <v>1</v>
      </c>
      <c r="J4" s="9">
        <v>2</v>
      </c>
      <c r="K4" s="9">
        <v>1</v>
      </c>
      <c r="L4" s="9">
        <v>2</v>
      </c>
      <c r="M4" s="9">
        <v>2</v>
      </c>
      <c r="N4" s="9">
        <v>1</v>
      </c>
      <c r="O4" s="9">
        <v>1</v>
      </c>
      <c r="P4" s="9">
        <v>2</v>
      </c>
      <c r="Q4" s="9">
        <v>1</v>
      </c>
      <c r="R4" s="9">
        <v>2</v>
      </c>
      <c r="S4" s="9">
        <v>0</v>
      </c>
      <c r="T4" s="10">
        <f t="shared" ref="T4:T66" si="3">IF(COUNTBLANK(I4:S4)&gt;=1,"Не писал",SUM(I4:S4))</f>
        <v>15</v>
      </c>
      <c r="W4" s="76">
        <v>2</v>
      </c>
      <c r="X4" s="76">
        <f t="shared" si="0"/>
        <v>0</v>
      </c>
      <c r="Y4" s="83">
        <f t="shared" si="1"/>
        <v>0</v>
      </c>
    </row>
    <row r="5" spans="1:25" x14ac:dyDescent="0.25">
      <c r="A5" s="3" t="s">
        <v>11</v>
      </c>
      <c r="B5" s="4" t="str">
        <f t="shared" si="2"/>
        <v>ГБОУ СОШ №376</v>
      </c>
      <c r="C5" s="5">
        <f t="shared" si="2"/>
        <v>11376</v>
      </c>
      <c r="D5" s="5" t="str">
        <f t="shared" si="2"/>
        <v>СОШ</v>
      </c>
      <c r="E5" s="11" t="str">
        <f t="shared" si="2"/>
        <v>5а</v>
      </c>
      <c r="F5" s="7">
        <f t="shared" si="2"/>
        <v>70</v>
      </c>
      <c r="G5" s="7">
        <f t="shared" si="2"/>
        <v>64</v>
      </c>
      <c r="H5" s="8">
        <f t="shared" ref="H5:H66" si="4">H4+1</f>
        <v>11376003</v>
      </c>
      <c r="I5" s="9">
        <v>1</v>
      </c>
      <c r="J5" s="9">
        <v>2</v>
      </c>
      <c r="K5" s="9">
        <v>1</v>
      </c>
      <c r="L5" s="9">
        <v>2</v>
      </c>
      <c r="M5" s="9">
        <v>1</v>
      </c>
      <c r="N5" s="9">
        <v>1</v>
      </c>
      <c r="O5" s="9">
        <v>1</v>
      </c>
      <c r="P5" s="9">
        <v>2</v>
      </c>
      <c r="Q5" s="9">
        <v>1</v>
      </c>
      <c r="R5" s="9">
        <v>2</v>
      </c>
      <c r="S5" s="9">
        <v>2</v>
      </c>
      <c r="T5" s="10">
        <f t="shared" si="3"/>
        <v>16</v>
      </c>
      <c r="W5" s="76">
        <v>3</v>
      </c>
      <c r="X5" s="76">
        <f t="shared" si="0"/>
        <v>0</v>
      </c>
      <c r="Y5" s="83">
        <f t="shared" si="1"/>
        <v>0</v>
      </c>
    </row>
    <row r="6" spans="1:25" x14ac:dyDescent="0.25">
      <c r="A6" s="3" t="s">
        <v>11</v>
      </c>
      <c r="B6" s="4" t="str">
        <f t="shared" si="2"/>
        <v>ГБОУ СОШ №376</v>
      </c>
      <c r="C6" s="5">
        <f t="shared" si="2"/>
        <v>11376</v>
      </c>
      <c r="D6" s="5" t="str">
        <f t="shared" si="2"/>
        <v>СОШ</v>
      </c>
      <c r="E6" s="11" t="str">
        <f t="shared" si="2"/>
        <v>5а</v>
      </c>
      <c r="F6" s="7">
        <f t="shared" si="2"/>
        <v>70</v>
      </c>
      <c r="G6" s="7">
        <f t="shared" si="2"/>
        <v>64</v>
      </c>
      <c r="H6" s="8">
        <f t="shared" si="4"/>
        <v>11376004</v>
      </c>
      <c r="I6" s="9">
        <v>1</v>
      </c>
      <c r="J6" s="9">
        <v>2</v>
      </c>
      <c r="K6" s="9">
        <v>1</v>
      </c>
      <c r="L6" s="9">
        <v>2</v>
      </c>
      <c r="M6" s="9">
        <v>2</v>
      </c>
      <c r="N6" s="9">
        <v>1</v>
      </c>
      <c r="O6" s="9">
        <v>1</v>
      </c>
      <c r="P6" s="9">
        <v>2</v>
      </c>
      <c r="Q6" s="9">
        <v>1</v>
      </c>
      <c r="R6" s="9">
        <v>2</v>
      </c>
      <c r="S6" s="9">
        <v>2</v>
      </c>
      <c r="T6" s="10">
        <f t="shared" si="3"/>
        <v>17</v>
      </c>
      <c r="W6" s="76">
        <v>4</v>
      </c>
      <c r="X6" s="76">
        <f t="shared" si="0"/>
        <v>0</v>
      </c>
      <c r="Y6" s="83">
        <f t="shared" si="1"/>
        <v>0</v>
      </c>
    </row>
    <row r="7" spans="1:25" x14ac:dyDescent="0.25">
      <c r="A7" s="3" t="s">
        <v>11</v>
      </c>
      <c r="B7" s="4" t="str">
        <f t="shared" si="2"/>
        <v>ГБОУ СОШ №376</v>
      </c>
      <c r="C7" s="5">
        <f t="shared" si="2"/>
        <v>11376</v>
      </c>
      <c r="D7" s="5" t="str">
        <f t="shared" si="2"/>
        <v>СОШ</v>
      </c>
      <c r="E7" s="11" t="str">
        <f t="shared" si="2"/>
        <v>5а</v>
      </c>
      <c r="F7" s="7">
        <f t="shared" si="2"/>
        <v>70</v>
      </c>
      <c r="G7" s="7">
        <f t="shared" si="2"/>
        <v>64</v>
      </c>
      <c r="H7" s="8">
        <f t="shared" si="4"/>
        <v>11376005</v>
      </c>
      <c r="I7" s="9">
        <v>1</v>
      </c>
      <c r="J7" s="9">
        <v>1</v>
      </c>
      <c r="K7" s="9">
        <v>1</v>
      </c>
      <c r="L7" s="9">
        <v>2</v>
      </c>
      <c r="M7" s="9">
        <v>1</v>
      </c>
      <c r="N7" s="9">
        <v>0</v>
      </c>
      <c r="O7" s="9">
        <v>1</v>
      </c>
      <c r="P7" s="9">
        <v>2</v>
      </c>
      <c r="Q7" s="9">
        <v>2</v>
      </c>
      <c r="R7" s="9">
        <v>2</v>
      </c>
      <c r="S7" s="9">
        <v>2</v>
      </c>
      <c r="T7" s="10">
        <f t="shared" si="3"/>
        <v>15</v>
      </c>
      <c r="W7" s="76">
        <v>5</v>
      </c>
      <c r="X7" s="76">
        <f t="shared" si="0"/>
        <v>0</v>
      </c>
      <c r="Y7" s="83">
        <f t="shared" si="1"/>
        <v>0</v>
      </c>
    </row>
    <row r="8" spans="1:25" x14ac:dyDescent="0.25">
      <c r="A8" s="3" t="s">
        <v>11</v>
      </c>
      <c r="B8" s="4" t="str">
        <f t="shared" si="2"/>
        <v>ГБОУ СОШ №376</v>
      </c>
      <c r="C8" s="5">
        <f t="shared" si="2"/>
        <v>11376</v>
      </c>
      <c r="D8" s="5" t="str">
        <f t="shared" si="2"/>
        <v>СОШ</v>
      </c>
      <c r="E8" s="11" t="str">
        <f t="shared" si="2"/>
        <v>5а</v>
      </c>
      <c r="F8" s="7">
        <f t="shared" si="2"/>
        <v>70</v>
      </c>
      <c r="G8" s="7">
        <f t="shared" si="2"/>
        <v>64</v>
      </c>
      <c r="H8" s="8">
        <f t="shared" si="4"/>
        <v>11376006</v>
      </c>
      <c r="I8" s="9">
        <v>2</v>
      </c>
      <c r="J8" s="9">
        <v>2</v>
      </c>
      <c r="K8" s="9">
        <v>1</v>
      </c>
      <c r="L8" s="9">
        <v>2</v>
      </c>
      <c r="M8" s="9">
        <v>2</v>
      </c>
      <c r="N8" s="9">
        <v>1</v>
      </c>
      <c r="O8" s="9">
        <v>1</v>
      </c>
      <c r="P8" s="9">
        <v>2</v>
      </c>
      <c r="Q8" s="9">
        <v>2</v>
      </c>
      <c r="R8" s="9">
        <v>2</v>
      </c>
      <c r="S8" s="9">
        <v>2</v>
      </c>
      <c r="T8" s="10">
        <f t="shared" si="3"/>
        <v>19</v>
      </c>
      <c r="W8" s="76">
        <v>6</v>
      </c>
      <c r="X8" s="76">
        <f t="shared" si="0"/>
        <v>0</v>
      </c>
      <c r="Y8" s="83">
        <f t="shared" si="1"/>
        <v>0</v>
      </c>
    </row>
    <row r="9" spans="1:25" x14ac:dyDescent="0.25">
      <c r="A9" s="3" t="s">
        <v>11</v>
      </c>
      <c r="B9" s="4" t="str">
        <f t="shared" si="2"/>
        <v>ГБОУ СОШ №376</v>
      </c>
      <c r="C9" s="5">
        <f t="shared" si="2"/>
        <v>11376</v>
      </c>
      <c r="D9" s="5" t="str">
        <f t="shared" si="2"/>
        <v>СОШ</v>
      </c>
      <c r="E9" s="11" t="str">
        <f t="shared" si="2"/>
        <v>5а</v>
      </c>
      <c r="F9" s="7">
        <f t="shared" si="2"/>
        <v>70</v>
      </c>
      <c r="G9" s="7">
        <f t="shared" si="2"/>
        <v>64</v>
      </c>
      <c r="H9" s="8">
        <f t="shared" si="4"/>
        <v>11376007</v>
      </c>
      <c r="I9" s="9">
        <v>2</v>
      </c>
      <c r="J9" s="9">
        <v>2</v>
      </c>
      <c r="K9" s="9">
        <v>1</v>
      </c>
      <c r="L9" s="9">
        <v>2</v>
      </c>
      <c r="M9" s="9">
        <v>2</v>
      </c>
      <c r="N9" s="9">
        <v>1</v>
      </c>
      <c r="O9" s="9">
        <v>0</v>
      </c>
      <c r="P9" s="9">
        <v>2</v>
      </c>
      <c r="Q9" s="9">
        <v>1</v>
      </c>
      <c r="R9" s="9">
        <v>2</v>
      </c>
      <c r="S9" s="9">
        <v>2</v>
      </c>
      <c r="T9" s="10">
        <f t="shared" si="3"/>
        <v>17</v>
      </c>
      <c r="W9" s="76">
        <v>7</v>
      </c>
      <c r="X9" s="76">
        <f t="shared" si="0"/>
        <v>1</v>
      </c>
      <c r="Y9" s="83">
        <f t="shared" si="1"/>
        <v>1.5625E-2</v>
      </c>
    </row>
    <row r="10" spans="1:25" x14ac:dyDescent="0.25">
      <c r="A10" s="3" t="s">
        <v>11</v>
      </c>
      <c r="B10" s="4" t="str">
        <f t="shared" si="2"/>
        <v>ГБОУ СОШ №376</v>
      </c>
      <c r="C10" s="5">
        <f t="shared" si="2"/>
        <v>11376</v>
      </c>
      <c r="D10" s="5" t="str">
        <f t="shared" si="2"/>
        <v>СОШ</v>
      </c>
      <c r="E10" s="11" t="str">
        <f t="shared" si="2"/>
        <v>5а</v>
      </c>
      <c r="F10" s="7">
        <f t="shared" si="2"/>
        <v>70</v>
      </c>
      <c r="G10" s="7">
        <f t="shared" si="2"/>
        <v>64</v>
      </c>
      <c r="H10" s="8">
        <f t="shared" si="4"/>
        <v>11376008</v>
      </c>
      <c r="I10" s="9">
        <v>1</v>
      </c>
      <c r="J10" s="9">
        <v>2</v>
      </c>
      <c r="K10" s="9">
        <v>1</v>
      </c>
      <c r="L10" s="9">
        <v>2</v>
      </c>
      <c r="M10" s="9">
        <v>1</v>
      </c>
      <c r="N10" s="9">
        <v>0</v>
      </c>
      <c r="O10" s="9">
        <v>1</v>
      </c>
      <c r="P10" s="9">
        <v>2</v>
      </c>
      <c r="Q10" s="9">
        <v>2</v>
      </c>
      <c r="R10" s="9">
        <v>2</v>
      </c>
      <c r="S10" s="9">
        <v>2</v>
      </c>
      <c r="T10" s="10">
        <f t="shared" si="3"/>
        <v>16</v>
      </c>
      <c r="W10" s="76">
        <v>8</v>
      </c>
      <c r="X10" s="76">
        <f t="shared" si="0"/>
        <v>1</v>
      </c>
      <c r="Y10" s="83">
        <f t="shared" si="1"/>
        <v>1.5625E-2</v>
      </c>
    </row>
    <row r="11" spans="1:25" x14ac:dyDescent="0.25">
      <c r="A11" s="3" t="s">
        <v>11</v>
      </c>
      <c r="B11" s="4" t="str">
        <f t="shared" si="2"/>
        <v>ГБОУ СОШ №376</v>
      </c>
      <c r="C11" s="5">
        <f t="shared" si="2"/>
        <v>11376</v>
      </c>
      <c r="D11" s="5" t="str">
        <f t="shared" si="2"/>
        <v>СОШ</v>
      </c>
      <c r="E11" s="11" t="str">
        <f t="shared" si="2"/>
        <v>5а</v>
      </c>
      <c r="F11" s="7">
        <f t="shared" si="2"/>
        <v>70</v>
      </c>
      <c r="G11" s="7">
        <f t="shared" si="2"/>
        <v>64</v>
      </c>
      <c r="H11" s="8">
        <f t="shared" si="4"/>
        <v>11376009</v>
      </c>
      <c r="I11" s="9">
        <v>2</v>
      </c>
      <c r="J11" s="9">
        <v>2</v>
      </c>
      <c r="K11" s="9">
        <v>1</v>
      </c>
      <c r="L11" s="9">
        <v>2</v>
      </c>
      <c r="M11" s="9">
        <v>1</v>
      </c>
      <c r="N11" s="9">
        <v>0</v>
      </c>
      <c r="O11" s="9">
        <v>1</v>
      </c>
      <c r="P11" s="9">
        <v>2</v>
      </c>
      <c r="Q11" s="9">
        <v>1</v>
      </c>
      <c r="R11" s="9">
        <v>1</v>
      </c>
      <c r="S11" s="9">
        <v>2</v>
      </c>
      <c r="T11" s="10">
        <f t="shared" si="3"/>
        <v>15</v>
      </c>
      <c r="W11" s="76">
        <v>9</v>
      </c>
      <c r="X11" s="76">
        <f t="shared" si="0"/>
        <v>1</v>
      </c>
      <c r="Y11" s="83">
        <f t="shared" si="1"/>
        <v>1.5625E-2</v>
      </c>
    </row>
    <row r="12" spans="1:25" x14ac:dyDescent="0.25">
      <c r="A12" s="3" t="s">
        <v>11</v>
      </c>
      <c r="B12" s="4" t="str">
        <f t="shared" si="2"/>
        <v>ГБОУ СОШ №376</v>
      </c>
      <c r="C12" s="5">
        <f t="shared" si="2"/>
        <v>11376</v>
      </c>
      <c r="D12" s="5" t="str">
        <f t="shared" si="2"/>
        <v>СОШ</v>
      </c>
      <c r="E12" s="11" t="str">
        <f t="shared" si="2"/>
        <v>5а</v>
      </c>
      <c r="F12" s="7">
        <f t="shared" si="2"/>
        <v>70</v>
      </c>
      <c r="G12" s="7">
        <f t="shared" si="2"/>
        <v>64</v>
      </c>
      <c r="H12" s="8">
        <f t="shared" si="4"/>
        <v>11376010</v>
      </c>
      <c r="I12" s="9">
        <v>1</v>
      </c>
      <c r="J12" s="9">
        <v>2</v>
      </c>
      <c r="K12" s="9">
        <v>1</v>
      </c>
      <c r="L12" s="9">
        <v>2</v>
      </c>
      <c r="M12" s="9">
        <v>2</v>
      </c>
      <c r="N12" s="9">
        <v>1</v>
      </c>
      <c r="O12" s="9">
        <v>1</v>
      </c>
      <c r="P12" s="9">
        <v>2</v>
      </c>
      <c r="Q12" s="9">
        <v>2</v>
      </c>
      <c r="R12" s="9">
        <v>2</v>
      </c>
      <c r="S12" s="9">
        <v>2</v>
      </c>
      <c r="T12" s="10">
        <f t="shared" si="3"/>
        <v>18</v>
      </c>
      <c r="W12" s="76">
        <v>10</v>
      </c>
      <c r="X12" s="76">
        <f t="shared" si="0"/>
        <v>1</v>
      </c>
      <c r="Y12" s="83">
        <f t="shared" si="1"/>
        <v>1.5625E-2</v>
      </c>
    </row>
    <row r="13" spans="1:25" x14ac:dyDescent="0.25">
      <c r="A13" s="3" t="s">
        <v>11</v>
      </c>
      <c r="B13" s="4" t="str">
        <f t="shared" si="2"/>
        <v>ГБОУ СОШ №376</v>
      </c>
      <c r="C13" s="5">
        <f t="shared" si="2"/>
        <v>11376</v>
      </c>
      <c r="D13" s="5" t="str">
        <f t="shared" si="2"/>
        <v>СОШ</v>
      </c>
      <c r="E13" s="11" t="str">
        <f t="shared" si="2"/>
        <v>5а</v>
      </c>
      <c r="F13" s="7">
        <f t="shared" si="2"/>
        <v>70</v>
      </c>
      <c r="G13" s="7">
        <f t="shared" si="2"/>
        <v>64</v>
      </c>
      <c r="H13" s="8">
        <f t="shared" si="4"/>
        <v>11376011</v>
      </c>
      <c r="I13" s="9">
        <v>0</v>
      </c>
      <c r="J13" s="9">
        <v>2</v>
      </c>
      <c r="K13" s="9">
        <v>1</v>
      </c>
      <c r="L13" s="9">
        <v>2</v>
      </c>
      <c r="M13" s="9">
        <v>1</v>
      </c>
      <c r="N13" s="9">
        <v>1</v>
      </c>
      <c r="O13" s="9">
        <v>0</v>
      </c>
      <c r="P13" s="9">
        <v>2</v>
      </c>
      <c r="Q13" s="9">
        <v>2</v>
      </c>
      <c r="R13" s="9">
        <v>2</v>
      </c>
      <c r="S13" s="9">
        <v>0</v>
      </c>
      <c r="T13" s="10">
        <f t="shared" si="3"/>
        <v>13</v>
      </c>
      <c r="W13" s="76">
        <v>11</v>
      </c>
      <c r="X13" s="76">
        <f t="shared" si="0"/>
        <v>3</v>
      </c>
      <c r="Y13" s="83">
        <f t="shared" si="1"/>
        <v>4.6875E-2</v>
      </c>
    </row>
    <row r="14" spans="1:25" x14ac:dyDescent="0.25">
      <c r="A14" s="3" t="s">
        <v>11</v>
      </c>
      <c r="B14" s="4" t="str">
        <f t="shared" si="2"/>
        <v>ГБОУ СОШ №376</v>
      </c>
      <c r="C14" s="5">
        <f t="shared" si="2"/>
        <v>11376</v>
      </c>
      <c r="D14" s="5" t="str">
        <f t="shared" si="2"/>
        <v>СОШ</v>
      </c>
      <c r="E14" s="11" t="str">
        <f t="shared" si="2"/>
        <v>5а</v>
      </c>
      <c r="F14" s="7">
        <f t="shared" si="2"/>
        <v>70</v>
      </c>
      <c r="G14" s="7">
        <f t="shared" si="2"/>
        <v>64</v>
      </c>
      <c r="H14" s="8">
        <f t="shared" si="4"/>
        <v>11376012</v>
      </c>
      <c r="I14" s="9">
        <v>0</v>
      </c>
      <c r="J14" s="9">
        <v>2</v>
      </c>
      <c r="K14" s="9">
        <v>0</v>
      </c>
      <c r="L14" s="9">
        <v>2</v>
      </c>
      <c r="M14" s="9">
        <v>2</v>
      </c>
      <c r="N14" s="9">
        <v>0</v>
      </c>
      <c r="O14" s="9">
        <v>1</v>
      </c>
      <c r="P14" s="9">
        <v>2</v>
      </c>
      <c r="Q14" s="9">
        <v>2</v>
      </c>
      <c r="R14" s="9">
        <v>2</v>
      </c>
      <c r="S14" s="9">
        <v>2</v>
      </c>
      <c r="T14" s="10">
        <f t="shared" si="3"/>
        <v>15</v>
      </c>
      <c r="W14" s="76">
        <v>12</v>
      </c>
      <c r="X14" s="76">
        <f t="shared" si="0"/>
        <v>3</v>
      </c>
      <c r="Y14" s="83">
        <f t="shared" si="1"/>
        <v>4.6875E-2</v>
      </c>
    </row>
    <row r="15" spans="1:25" x14ac:dyDescent="0.25">
      <c r="A15" s="3" t="s">
        <v>11</v>
      </c>
      <c r="B15" s="4" t="str">
        <f t="shared" si="2"/>
        <v>ГБОУ СОШ №376</v>
      </c>
      <c r="C15" s="5">
        <f t="shared" si="2"/>
        <v>11376</v>
      </c>
      <c r="D15" s="5" t="str">
        <f t="shared" si="2"/>
        <v>СОШ</v>
      </c>
      <c r="E15" s="11" t="str">
        <f t="shared" si="2"/>
        <v>5а</v>
      </c>
      <c r="F15" s="7">
        <f t="shared" si="2"/>
        <v>70</v>
      </c>
      <c r="G15" s="7">
        <f t="shared" si="2"/>
        <v>64</v>
      </c>
      <c r="H15" s="8">
        <f t="shared" si="4"/>
        <v>11376013</v>
      </c>
      <c r="I15" s="9">
        <v>0</v>
      </c>
      <c r="J15" s="9">
        <v>2</v>
      </c>
      <c r="K15" s="9">
        <v>0</v>
      </c>
      <c r="L15" s="9">
        <v>2</v>
      </c>
      <c r="M15" s="9">
        <v>2</v>
      </c>
      <c r="N15" s="9">
        <v>1</v>
      </c>
      <c r="O15" s="9">
        <v>1</v>
      </c>
      <c r="P15" s="9">
        <v>2</v>
      </c>
      <c r="Q15" s="9">
        <v>2</v>
      </c>
      <c r="R15" s="9">
        <v>2</v>
      </c>
      <c r="S15" s="9">
        <v>2</v>
      </c>
      <c r="T15" s="10">
        <f t="shared" si="3"/>
        <v>16</v>
      </c>
      <c r="W15" s="76">
        <v>13</v>
      </c>
      <c r="X15" s="76">
        <f t="shared" si="0"/>
        <v>5</v>
      </c>
      <c r="Y15" s="83">
        <f t="shared" si="1"/>
        <v>7.8125E-2</v>
      </c>
    </row>
    <row r="16" spans="1:25" x14ac:dyDescent="0.25">
      <c r="A16" s="3" t="s">
        <v>11</v>
      </c>
      <c r="B16" s="4" t="str">
        <f t="shared" si="2"/>
        <v>ГБОУ СОШ №376</v>
      </c>
      <c r="C16" s="5">
        <f t="shared" si="2"/>
        <v>11376</v>
      </c>
      <c r="D16" s="5" t="str">
        <f t="shared" si="2"/>
        <v>СОШ</v>
      </c>
      <c r="E16" s="11" t="str">
        <f t="shared" si="2"/>
        <v>5а</v>
      </c>
      <c r="F16" s="7">
        <f t="shared" si="2"/>
        <v>70</v>
      </c>
      <c r="G16" s="7">
        <f t="shared" si="2"/>
        <v>64</v>
      </c>
      <c r="H16" s="8">
        <f t="shared" si="4"/>
        <v>11376014</v>
      </c>
      <c r="I16" s="9">
        <v>2</v>
      </c>
      <c r="J16" s="9">
        <v>2</v>
      </c>
      <c r="K16" s="9">
        <v>1</v>
      </c>
      <c r="L16" s="9">
        <v>2</v>
      </c>
      <c r="M16" s="9">
        <v>2</v>
      </c>
      <c r="N16" s="9">
        <v>1</v>
      </c>
      <c r="O16" s="9">
        <v>1</v>
      </c>
      <c r="P16" s="9">
        <v>2</v>
      </c>
      <c r="Q16" s="9">
        <v>2</v>
      </c>
      <c r="R16" s="9">
        <v>2</v>
      </c>
      <c r="S16" s="9">
        <v>2</v>
      </c>
      <c r="T16" s="10">
        <f t="shared" si="3"/>
        <v>19</v>
      </c>
      <c r="W16" s="76">
        <v>14</v>
      </c>
      <c r="X16" s="76">
        <f t="shared" si="0"/>
        <v>3</v>
      </c>
      <c r="Y16" s="83">
        <f t="shared" si="1"/>
        <v>4.6875E-2</v>
      </c>
    </row>
    <row r="17" spans="1:25" x14ac:dyDescent="0.25">
      <c r="A17" s="3" t="s">
        <v>11</v>
      </c>
      <c r="B17" s="4" t="str">
        <f t="shared" si="2"/>
        <v>ГБОУ СОШ №376</v>
      </c>
      <c r="C17" s="5">
        <f t="shared" si="2"/>
        <v>11376</v>
      </c>
      <c r="D17" s="5" t="str">
        <f t="shared" si="2"/>
        <v>СОШ</v>
      </c>
      <c r="E17" s="11" t="str">
        <f t="shared" si="2"/>
        <v>5а</v>
      </c>
      <c r="F17" s="7">
        <f t="shared" si="2"/>
        <v>70</v>
      </c>
      <c r="G17" s="7">
        <f t="shared" si="2"/>
        <v>64</v>
      </c>
      <c r="H17" s="8">
        <f t="shared" si="4"/>
        <v>11376015</v>
      </c>
      <c r="I17" s="9">
        <v>2</v>
      </c>
      <c r="J17" s="9">
        <v>2</v>
      </c>
      <c r="K17" s="9">
        <v>1</v>
      </c>
      <c r="L17" s="9">
        <v>2</v>
      </c>
      <c r="M17" s="9">
        <v>2</v>
      </c>
      <c r="N17" s="9">
        <v>1</v>
      </c>
      <c r="O17" s="9">
        <v>1</v>
      </c>
      <c r="P17" s="9">
        <v>2</v>
      </c>
      <c r="Q17" s="9">
        <v>2</v>
      </c>
      <c r="R17" s="9">
        <v>2</v>
      </c>
      <c r="S17" s="9">
        <v>2</v>
      </c>
      <c r="T17" s="10">
        <f t="shared" si="3"/>
        <v>19</v>
      </c>
      <c r="W17" s="76">
        <v>15</v>
      </c>
      <c r="X17" s="76">
        <f t="shared" si="0"/>
        <v>12</v>
      </c>
      <c r="Y17" s="83">
        <f t="shared" si="1"/>
        <v>0.1875</v>
      </c>
    </row>
    <row r="18" spans="1:25" x14ac:dyDescent="0.25">
      <c r="A18" s="3" t="s">
        <v>11</v>
      </c>
      <c r="B18" s="4" t="str">
        <f t="shared" si="2"/>
        <v>ГБОУ СОШ №376</v>
      </c>
      <c r="C18" s="5">
        <f t="shared" si="2"/>
        <v>11376</v>
      </c>
      <c r="D18" s="5" t="str">
        <f t="shared" si="2"/>
        <v>СОШ</v>
      </c>
      <c r="E18" s="11" t="str">
        <f t="shared" si="2"/>
        <v>5а</v>
      </c>
      <c r="F18" s="7">
        <f t="shared" si="2"/>
        <v>70</v>
      </c>
      <c r="G18" s="7">
        <f t="shared" si="2"/>
        <v>64</v>
      </c>
      <c r="H18" s="8">
        <f t="shared" si="4"/>
        <v>11376016</v>
      </c>
      <c r="I18" s="9">
        <v>0</v>
      </c>
      <c r="J18" s="9">
        <v>2</v>
      </c>
      <c r="K18" s="9">
        <v>0</v>
      </c>
      <c r="L18" s="9">
        <v>2</v>
      </c>
      <c r="M18" s="9">
        <v>1</v>
      </c>
      <c r="N18" s="9">
        <v>1</v>
      </c>
      <c r="O18" s="9">
        <v>1</v>
      </c>
      <c r="P18" s="9">
        <v>2</v>
      </c>
      <c r="Q18" s="9">
        <v>2</v>
      </c>
      <c r="R18" s="9">
        <v>2</v>
      </c>
      <c r="S18" s="9">
        <v>2</v>
      </c>
      <c r="T18" s="10">
        <f t="shared" si="3"/>
        <v>15</v>
      </c>
      <c r="W18" s="76">
        <v>16</v>
      </c>
      <c r="X18" s="76">
        <f t="shared" si="0"/>
        <v>7</v>
      </c>
      <c r="Y18" s="83">
        <f t="shared" si="1"/>
        <v>0.109375</v>
      </c>
    </row>
    <row r="19" spans="1:25" x14ac:dyDescent="0.25">
      <c r="A19" s="3" t="s">
        <v>11</v>
      </c>
      <c r="B19" s="4" t="str">
        <f t="shared" si="2"/>
        <v>ГБОУ СОШ №376</v>
      </c>
      <c r="C19" s="5">
        <f t="shared" si="2"/>
        <v>11376</v>
      </c>
      <c r="D19" s="5" t="str">
        <f t="shared" si="2"/>
        <v>СОШ</v>
      </c>
      <c r="E19" s="11" t="str">
        <f t="shared" si="2"/>
        <v>5а</v>
      </c>
      <c r="F19" s="7">
        <f t="shared" si="2"/>
        <v>70</v>
      </c>
      <c r="G19" s="7">
        <f t="shared" si="2"/>
        <v>64</v>
      </c>
      <c r="H19" s="8">
        <f t="shared" si="4"/>
        <v>11376017</v>
      </c>
      <c r="I19" s="9">
        <v>1</v>
      </c>
      <c r="J19" s="9">
        <v>1</v>
      </c>
      <c r="K19" s="9">
        <v>1</v>
      </c>
      <c r="L19" s="9">
        <v>2</v>
      </c>
      <c r="M19" s="9">
        <v>1</v>
      </c>
      <c r="N19" s="9">
        <v>1</v>
      </c>
      <c r="O19" s="9">
        <v>1</v>
      </c>
      <c r="P19" s="9">
        <v>2</v>
      </c>
      <c r="Q19" s="9">
        <v>2</v>
      </c>
      <c r="R19" s="9">
        <v>2</v>
      </c>
      <c r="S19" s="9">
        <v>2</v>
      </c>
      <c r="T19" s="10">
        <f t="shared" si="3"/>
        <v>16</v>
      </c>
      <c r="W19" s="76">
        <v>17</v>
      </c>
      <c r="X19" s="76">
        <f t="shared" si="0"/>
        <v>11</v>
      </c>
      <c r="Y19" s="83">
        <f t="shared" si="1"/>
        <v>0.171875</v>
      </c>
    </row>
    <row r="20" spans="1:25" x14ac:dyDescent="0.25">
      <c r="A20" s="3" t="s">
        <v>11</v>
      </c>
      <c r="B20" s="4" t="str">
        <f t="shared" ref="B20:G37" si="5">B19</f>
        <v>ГБОУ СОШ №376</v>
      </c>
      <c r="C20" s="5">
        <f t="shared" si="5"/>
        <v>11376</v>
      </c>
      <c r="D20" s="5" t="str">
        <f t="shared" si="5"/>
        <v>СОШ</v>
      </c>
      <c r="E20" s="11" t="str">
        <f t="shared" si="5"/>
        <v>5а</v>
      </c>
      <c r="F20" s="7">
        <f t="shared" si="5"/>
        <v>70</v>
      </c>
      <c r="G20" s="7">
        <f t="shared" si="5"/>
        <v>64</v>
      </c>
      <c r="H20" s="8">
        <f t="shared" si="4"/>
        <v>11376018</v>
      </c>
      <c r="I20" s="9">
        <v>2</v>
      </c>
      <c r="J20" s="9">
        <v>2</v>
      </c>
      <c r="K20" s="9">
        <v>1</v>
      </c>
      <c r="L20" s="9">
        <v>2</v>
      </c>
      <c r="M20" s="9">
        <v>2</v>
      </c>
      <c r="N20" s="9">
        <v>1</v>
      </c>
      <c r="O20" s="9">
        <v>1</v>
      </c>
      <c r="P20" s="9">
        <v>2</v>
      </c>
      <c r="Q20" s="9">
        <v>2</v>
      </c>
      <c r="R20" s="9">
        <v>2</v>
      </c>
      <c r="S20" s="9">
        <v>2</v>
      </c>
      <c r="T20" s="10">
        <f t="shared" si="3"/>
        <v>19</v>
      </c>
      <c r="W20" s="76">
        <v>18</v>
      </c>
      <c r="X20" s="76">
        <f t="shared" si="0"/>
        <v>8</v>
      </c>
      <c r="Y20" s="83">
        <f t="shared" si="1"/>
        <v>0.125</v>
      </c>
    </row>
    <row r="21" spans="1:25" x14ac:dyDescent="0.25">
      <c r="A21" s="3" t="s">
        <v>11</v>
      </c>
      <c r="B21" s="4" t="str">
        <f t="shared" si="5"/>
        <v>ГБОУ СОШ №376</v>
      </c>
      <c r="C21" s="5">
        <f t="shared" si="5"/>
        <v>11376</v>
      </c>
      <c r="D21" s="5" t="str">
        <f t="shared" si="5"/>
        <v>СОШ</v>
      </c>
      <c r="E21" s="11" t="str">
        <f t="shared" si="5"/>
        <v>5а</v>
      </c>
      <c r="F21" s="7">
        <f t="shared" si="5"/>
        <v>70</v>
      </c>
      <c r="G21" s="7">
        <f t="shared" si="5"/>
        <v>64</v>
      </c>
      <c r="H21" s="8">
        <f t="shared" si="4"/>
        <v>11376019</v>
      </c>
      <c r="I21" s="9">
        <v>1</v>
      </c>
      <c r="J21" s="9">
        <v>2</v>
      </c>
      <c r="K21" s="9">
        <v>1</v>
      </c>
      <c r="L21" s="9">
        <v>1</v>
      </c>
      <c r="M21" s="9">
        <v>1</v>
      </c>
      <c r="N21" s="9">
        <v>1</v>
      </c>
      <c r="O21" s="9">
        <v>1</v>
      </c>
      <c r="P21" s="9">
        <v>2</v>
      </c>
      <c r="Q21" s="9">
        <v>0</v>
      </c>
      <c r="R21" s="9">
        <v>2</v>
      </c>
      <c r="S21" s="9">
        <v>2</v>
      </c>
      <c r="T21" s="10">
        <f t="shared" si="3"/>
        <v>14</v>
      </c>
      <c r="W21" s="76">
        <v>19</v>
      </c>
      <c r="X21" s="76">
        <f t="shared" si="0"/>
        <v>8</v>
      </c>
      <c r="Y21" s="83">
        <f t="shared" si="1"/>
        <v>0.125</v>
      </c>
    </row>
    <row r="22" spans="1:25" x14ac:dyDescent="0.25">
      <c r="A22" s="3" t="s">
        <v>11</v>
      </c>
      <c r="B22" s="4" t="str">
        <f t="shared" si="5"/>
        <v>ГБОУ СОШ №376</v>
      </c>
      <c r="C22" s="5">
        <f t="shared" si="5"/>
        <v>11376</v>
      </c>
      <c r="D22" s="5" t="str">
        <f t="shared" si="5"/>
        <v>СОШ</v>
      </c>
      <c r="E22" s="11" t="str">
        <f t="shared" si="5"/>
        <v>5а</v>
      </c>
      <c r="F22" s="7">
        <f t="shared" si="5"/>
        <v>70</v>
      </c>
      <c r="G22" s="7">
        <f t="shared" si="5"/>
        <v>64</v>
      </c>
      <c r="H22" s="8">
        <f t="shared" si="4"/>
        <v>11376020</v>
      </c>
      <c r="I22" s="9">
        <v>0</v>
      </c>
      <c r="J22" s="9">
        <v>0</v>
      </c>
      <c r="K22" s="9">
        <v>1</v>
      </c>
      <c r="L22" s="9">
        <v>2</v>
      </c>
      <c r="M22" s="9">
        <v>1</v>
      </c>
      <c r="N22" s="9">
        <v>1</v>
      </c>
      <c r="O22" s="9">
        <v>0</v>
      </c>
      <c r="P22" s="9">
        <v>2</v>
      </c>
      <c r="Q22" s="9">
        <v>2</v>
      </c>
      <c r="R22" s="9">
        <v>2</v>
      </c>
      <c r="S22" s="9">
        <v>2</v>
      </c>
      <c r="T22" s="10">
        <f t="shared" si="3"/>
        <v>13</v>
      </c>
      <c r="W22" s="58"/>
      <c r="X22" s="58">
        <f>SUM(X2:X21)</f>
        <v>64</v>
      </c>
      <c r="Y22" s="58"/>
    </row>
    <row r="23" spans="1:25" x14ac:dyDescent="0.25">
      <c r="A23" s="3" t="s">
        <v>11</v>
      </c>
      <c r="B23" s="4" t="str">
        <f t="shared" si="5"/>
        <v>ГБОУ СОШ №376</v>
      </c>
      <c r="C23" s="5">
        <f t="shared" si="5"/>
        <v>11376</v>
      </c>
      <c r="D23" s="5" t="str">
        <f t="shared" si="5"/>
        <v>СОШ</v>
      </c>
      <c r="E23" s="11" t="str">
        <f t="shared" si="5"/>
        <v>5а</v>
      </c>
      <c r="F23" s="7">
        <f t="shared" si="5"/>
        <v>70</v>
      </c>
      <c r="G23" s="7">
        <f t="shared" si="5"/>
        <v>64</v>
      </c>
      <c r="H23" s="8">
        <f t="shared" si="4"/>
        <v>11376021</v>
      </c>
      <c r="I23" s="9">
        <v>2</v>
      </c>
      <c r="J23" s="9">
        <v>2</v>
      </c>
      <c r="K23" s="9">
        <v>1</v>
      </c>
      <c r="L23" s="9">
        <v>2</v>
      </c>
      <c r="M23" s="9">
        <v>1</v>
      </c>
      <c r="N23" s="9">
        <v>1</v>
      </c>
      <c r="O23" s="9">
        <v>0</v>
      </c>
      <c r="P23" s="9">
        <v>2</v>
      </c>
      <c r="Q23" s="9">
        <v>2</v>
      </c>
      <c r="R23" s="9">
        <v>2</v>
      </c>
      <c r="S23" s="9">
        <v>2</v>
      </c>
      <c r="T23" s="10">
        <f t="shared" si="3"/>
        <v>17</v>
      </c>
    </row>
    <row r="24" spans="1:25" x14ac:dyDescent="0.25">
      <c r="A24" s="3" t="s">
        <v>11</v>
      </c>
      <c r="B24" s="4" t="str">
        <f t="shared" si="5"/>
        <v>ГБОУ СОШ №376</v>
      </c>
      <c r="C24" s="5">
        <f t="shared" si="5"/>
        <v>11376</v>
      </c>
      <c r="D24" s="5" t="str">
        <f t="shared" si="5"/>
        <v>СОШ</v>
      </c>
      <c r="E24" s="11" t="str">
        <f t="shared" si="5"/>
        <v>5а</v>
      </c>
      <c r="F24" s="7">
        <f t="shared" si="5"/>
        <v>70</v>
      </c>
      <c r="G24" s="7">
        <f t="shared" si="5"/>
        <v>64</v>
      </c>
      <c r="H24" s="8">
        <f t="shared" si="4"/>
        <v>11376022</v>
      </c>
      <c r="I24" s="9">
        <v>0</v>
      </c>
      <c r="J24" s="9">
        <v>2</v>
      </c>
      <c r="K24" s="9">
        <v>0</v>
      </c>
      <c r="L24" s="9">
        <v>2</v>
      </c>
      <c r="M24" s="9">
        <v>1</v>
      </c>
      <c r="N24" s="9">
        <v>1</v>
      </c>
      <c r="O24" s="9">
        <v>1</v>
      </c>
      <c r="P24" s="9">
        <v>1</v>
      </c>
      <c r="Q24" s="9">
        <v>0</v>
      </c>
      <c r="R24" s="9">
        <v>0</v>
      </c>
      <c r="S24" s="9">
        <v>2</v>
      </c>
      <c r="T24" s="10">
        <f t="shared" si="3"/>
        <v>10</v>
      </c>
    </row>
    <row r="25" spans="1:25" x14ac:dyDescent="0.25">
      <c r="A25" s="3" t="s">
        <v>11</v>
      </c>
      <c r="B25" s="4" t="str">
        <f t="shared" si="5"/>
        <v>ГБОУ СОШ №376</v>
      </c>
      <c r="C25" s="5">
        <f t="shared" si="5"/>
        <v>11376</v>
      </c>
      <c r="D25" s="5" t="str">
        <f t="shared" si="5"/>
        <v>СОШ</v>
      </c>
      <c r="E25" s="11" t="str">
        <f t="shared" si="5"/>
        <v>5а</v>
      </c>
      <c r="F25" s="7">
        <f t="shared" si="5"/>
        <v>70</v>
      </c>
      <c r="G25" s="7">
        <f t="shared" si="5"/>
        <v>64</v>
      </c>
      <c r="H25" s="8">
        <f t="shared" si="4"/>
        <v>11376023</v>
      </c>
      <c r="I25" s="9">
        <v>0</v>
      </c>
      <c r="J25" s="9">
        <v>2</v>
      </c>
      <c r="K25" s="9">
        <v>1</v>
      </c>
      <c r="L25" s="9">
        <v>2</v>
      </c>
      <c r="M25" s="9">
        <v>1</v>
      </c>
      <c r="N25" s="9">
        <v>1</v>
      </c>
      <c r="O25" s="9">
        <v>1</v>
      </c>
      <c r="P25" s="9">
        <v>2</v>
      </c>
      <c r="Q25" s="9">
        <v>2</v>
      </c>
      <c r="R25" s="9">
        <v>2</v>
      </c>
      <c r="S25" s="9">
        <v>2</v>
      </c>
      <c r="T25" s="10">
        <f t="shared" si="3"/>
        <v>16</v>
      </c>
    </row>
    <row r="26" spans="1:25" x14ac:dyDescent="0.25">
      <c r="A26" s="3" t="s">
        <v>11</v>
      </c>
      <c r="B26" s="4" t="str">
        <f t="shared" si="5"/>
        <v>ГБОУ СОШ №376</v>
      </c>
      <c r="C26" s="5">
        <f t="shared" si="5"/>
        <v>11376</v>
      </c>
      <c r="D26" s="5" t="str">
        <f t="shared" si="5"/>
        <v>СОШ</v>
      </c>
      <c r="E26" s="11" t="str">
        <f t="shared" si="5"/>
        <v>5а</v>
      </c>
      <c r="F26" s="7">
        <f t="shared" si="5"/>
        <v>70</v>
      </c>
      <c r="G26" s="7">
        <f t="shared" si="5"/>
        <v>64</v>
      </c>
      <c r="H26" s="8">
        <f t="shared" si="4"/>
        <v>11376024</v>
      </c>
      <c r="I26" s="9">
        <v>0</v>
      </c>
      <c r="J26" s="9">
        <v>2</v>
      </c>
      <c r="K26" s="9">
        <v>1</v>
      </c>
      <c r="L26" s="9">
        <v>2</v>
      </c>
      <c r="M26" s="9">
        <v>2</v>
      </c>
      <c r="N26" s="9">
        <v>1</v>
      </c>
      <c r="O26" s="9">
        <v>0</v>
      </c>
      <c r="P26" s="9">
        <v>1</v>
      </c>
      <c r="Q26" s="9">
        <v>1</v>
      </c>
      <c r="R26" s="9">
        <v>2</v>
      </c>
      <c r="S26" s="9">
        <v>1</v>
      </c>
      <c r="T26" s="10">
        <f t="shared" si="3"/>
        <v>13</v>
      </c>
    </row>
    <row r="27" spans="1:25" x14ac:dyDescent="0.25">
      <c r="A27" s="3" t="s">
        <v>11</v>
      </c>
      <c r="B27" s="4" t="str">
        <f t="shared" si="5"/>
        <v>ГБОУ СОШ №376</v>
      </c>
      <c r="C27" s="5">
        <f t="shared" si="5"/>
        <v>11376</v>
      </c>
      <c r="D27" s="5" t="str">
        <f t="shared" si="5"/>
        <v>СОШ</v>
      </c>
      <c r="E27" s="11" t="str">
        <f t="shared" si="5"/>
        <v>5а</v>
      </c>
      <c r="F27" s="7">
        <f t="shared" si="5"/>
        <v>70</v>
      </c>
      <c r="G27" s="7">
        <f t="shared" si="5"/>
        <v>64</v>
      </c>
      <c r="H27" s="8">
        <f t="shared" si="4"/>
        <v>11376025</v>
      </c>
      <c r="I27" s="9">
        <v>1</v>
      </c>
      <c r="J27" s="9">
        <v>2</v>
      </c>
      <c r="K27" s="9">
        <v>1</v>
      </c>
      <c r="L27" s="9">
        <v>2</v>
      </c>
      <c r="M27" s="9">
        <v>1</v>
      </c>
      <c r="N27" s="9">
        <v>0</v>
      </c>
      <c r="O27" s="9">
        <v>1</v>
      </c>
      <c r="P27" s="9">
        <v>2</v>
      </c>
      <c r="Q27" s="9">
        <v>2</v>
      </c>
      <c r="R27" s="9">
        <v>1</v>
      </c>
      <c r="S27" s="9">
        <v>2</v>
      </c>
      <c r="T27" s="10">
        <f t="shared" si="3"/>
        <v>15</v>
      </c>
    </row>
    <row r="28" spans="1:25" x14ac:dyDescent="0.25">
      <c r="A28" s="3" t="s">
        <v>11</v>
      </c>
      <c r="B28" s="4" t="str">
        <f t="shared" si="5"/>
        <v>ГБОУ СОШ №376</v>
      </c>
      <c r="C28" s="5">
        <f t="shared" si="5"/>
        <v>11376</v>
      </c>
      <c r="D28" s="5" t="str">
        <f t="shared" si="5"/>
        <v>СОШ</v>
      </c>
      <c r="E28" s="11" t="str">
        <f t="shared" si="5"/>
        <v>5а</v>
      </c>
      <c r="F28" s="7">
        <f t="shared" si="5"/>
        <v>70</v>
      </c>
      <c r="G28" s="7">
        <f t="shared" si="5"/>
        <v>64</v>
      </c>
      <c r="H28" s="8">
        <f t="shared" si="4"/>
        <v>11376026</v>
      </c>
      <c r="I28" s="9">
        <v>0</v>
      </c>
      <c r="J28" s="9">
        <v>1</v>
      </c>
      <c r="K28" s="9">
        <v>1</v>
      </c>
      <c r="L28" s="9">
        <v>2</v>
      </c>
      <c r="M28" s="9">
        <v>2</v>
      </c>
      <c r="N28" s="9">
        <v>0</v>
      </c>
      <c r="O28" s="9">
        <v>1</v>
      </c>
      <c r="P28" s="9">
        <v>2</v>
      </c>
      <c r="Q28" s="9">
        <v>2</v>
      </c>
      <c r="R28" s="9">
        <v>2</v>
      </c>
      <c r="S28" s="9">
        <v>2</v>
      </c>
      <c r="T28" s="10">
        <f t="shared" si="3"/>
        <v>15</v>
      </c>
    </row>
    <row r="29" spans="1:25" x14ac:dyDescent="0.25">
      <c r="A29" s="3" t="s">
        <v>11</v>
      </c>
      <c r="B29" s="4" t="str">
        <f t="shared" si="5"/>
        <v>ГБОУ СОШ №376</v>
      </c>
      <c r="C29" s="5">
        <f t="shared" si="5"/>
        <v>11376</v>
      </c>
      <c r="D29" s="5" t="str">
        <f t="shared" si="5"/>
        <v>СОШ</v>
      </c>
      <c r="E29" s="11" t="str">
        <f t="shared" si="5"/>
        <v>5а</v>
      </c>
      <c r="F29" s="7">
        <f t="shared" si="5"/>
        <v>70</v>
      </c>
      <c r="G29" s="7">
        <f t="shared" si="5"/>
        <v>64</v>
      </c>
      <c r="H29" s="8">
        <f t="shared" si="4"/>
        <v>11376027</v>
      </c>
      <c r="I29" s="9">
        <v>1</v>
      </c>
      <c r="J29" s="9">
        <v>2</v>
      </c>
      <c r="K29" s="9">
        <v>0</v>
      </c>
      <c r="L29" s="9">
        <v>2</v>
      </c>
      <c r="M29" s="9">
        <v>1</v>
      </c>
      <c r="N29" s="9">
        <v>0</v>
      </c>
      <c r="O29" s="9">
        <v>0</v>
      </c>
      <c r="P29" s="9">
        <v>2</v>
      </c>
      <c r="Q29" s="9">
        <v>1</v>
      </c>
      <c r="R29" s="9">
        <v>2</v>
      </c>
      <c r="S29" s="9">
        <v>0</v>
      </c>
      <c r="T29" s="10">
        <f t="shared" si="3"/>
        <v>11</v>
      </c>
    </row>
    <row r="30" spans="1:25" x14ac:dyDescent="0.25">
      <c r="A30" s="3" t="s">
        <v>11</v>
      </c>
      <c r="B30" s="4" t="str">
        <f t="shared" si="5"/>
        <v>ГБОУ СОШ №376</v>
      </c>
      <c r="C30" s="5">
        <f t="shared" si="5"/>
        <v>11376</v>
      </c>
      <c r="D30" s="5" t="str">
        <f t="shared" si="5"/>
        <v>СОШ</v>
      </c>
      <c r="E30" s="11" t="str">
        <f t="shared" si="5"/>
        <v>5а</v>
      </c>
      <c r="F30" s="7">
        <f t="shared" si="5"/>
        <v>70</v>
      </c>
      <c r="G30" s="7">
        <f t="shared" si="5"/>
        <v>64</v>
      </c>
      <c r="H30" s="8">
        <f t="shared" si="4"/>
        <v>11376028</v>
      </c>
      <c r="I30" s="9">
        <v>2</v>
      </c>
      <c r="J30" s="9">
        <v>2</v>
      </c>
      <c r="K30" s="9">
        <v>1</v>
      </c>
      <c r="L30" s="9">
        <v>2</v>
      </c>
      <c r="M30" s="9">
        <v>2</v>
      </c>
      <c r="N30" s="9">
        <v>1</v>
      </c>
      <c r="O30" s="9">
        <v>0</v>
      </c>
      <c r="P30" s="9">
        <v>2</v>
      </c>
      <c r="Q30" s="9">
        <v>1</v>
      </c>
      <c r="R30" s="9">
        <v>2</v>
      </c>
      <c r="S30" s="9">
        <v>2</v>
      </c>
      <c r="T30" s="10">
        <f t="shared" si="3"/>
        <v>17</v>
      </c>
    </row>
    <row r="31" spans="1:25" x14ac:dyDescent="0.25">
      <c r="A31" s="3" t="s">
        <v>11</v>
      </c>
      <c r="B31" s="4" t="str">
        <f t="shared" si="5"/>
        <v>ГБОУ СОШ №376</v>
      </c>
      <c r="C31" s="5">
        <f t="shared" si="5"/>
        <v>11376</v>
      </c>
      <c r="D31" s="5" t="str">
        <f t="shared" si="5"/>
        <v>СОШ</v>
      </c>
      <c r="E31" s="11" t="str">
        <f t="shared" si="5"/>
        <v>5а</v>
      </c>
      <c r="F31" s="7">
        <f t="shared" si="5"/>
        <v>70</v>
      </c>
      <c r="G31" s="7">
        <f t="shared" si="5"/>
        <v>64</v>
      </c>
      <c r="H31" s="8">
        <f t="shared" si="4"/>
        <v>11376029</v>
      </c>
      <c r="I31" s="9">
        <v>0</v>
      </c>
      <c r="J31" s="9">
        <v>2</v>
      </c>
      <c r="K31" s="9">
        <v>1</v>
      </c>
      <c r="L31" s="9">
        <v>2</v>
      </c>
      <c r="M31" s="9">
        <v>1</v>
      </c>
      <c r="N31" s="9">
        <v>1</v>
      </c>
      <c r="O31" s="9">
        <v>1</v>
      </c>
      <c r="P31" s="9">
        <v>2</v>
      </c>
      <c r="Q31" s="9">
        <v>0</v>
      </c>
      <c r="R31" s="9">
        <v>2</v>
      </c>
      <c r="S31" s="9">
        <v>1</v>
      </c>
      <c r="T31" s="10">
        <f t="shared" si="3"/>
        <v>13</v>
      </c>
    </row>
    <row r="32" spans="1:25" x14ac:dyDescent="0.25">
      <c r="A32" s="3" t="s">
        <v>11</v>
      </c>
      <c r="B32" s="4" t="str">
        <f t="shared" si="5"/>
        <v>ГБОУ СОШ №376</v>
      </c>
      <c r="C32" s="5">
        <f t="shared" si="5"/>
        <v>11376</v>
      </c>
      <c r="D32" s="5" t="str">
        <f t="shared" si="5"/>
        <v>СОШ</v>
      </c>
      <c r="E32" s="11" t="str">
        <f t="shared" si="5"/>
        <v>5а</v>
      </c>
      <c r="F32" s="7">
        <f t="shared" si="5"/>
        <v>70</v>
      </c>
      <c r="G32" s="7">
        <f t="shared" si="5"/>
        <v>64</v>
      </c>
      <c r="H32" s="8">
        <f t="shared" si="4"/>
        <v>11376030</v>
      </c>
      <c r="I32" s="9">
        <v>2</v>
      </c>
      <c r="J32" s="9">
        <v>2</v>
      </c>
      <c r="K32" s="9">
        <v>1</v>
      </c>
      <c r="L32" s="9">
        <v>2</v>
      </c>
      <c r="M32" s="9">
        <v>2</v>
      </c>
      <c r="N32" s="9">
        <v>1</v>
      </c>
      <c r="O32" s="9">
        <v>1</v>
      </c>
      <c r="P32" s="9">
        <v>2</v>
      </c>
      <c r="Q32" s="9">
        <v>2</v>
      </c>
      <c r="R32" s="9">
        <v>2</v>
      </c>
      <c r="S32" s="9">
        <v>2</v>
      </c>
      <c r="T32" s="10">
        <f t="shared" si="3"/>
        <v>19</v>
      </c>
    </row>
    <row r="33" spans="1:20" x14ac:dyDescent="0.25">
      <c r="A33" s="3" t="s">
        <v>11</v>
      </c>
      <c r="B33" s="4" t="str">
        <f t="shared" si="5"/>
        <v>ГБОУ СОШ №376</v>
      </c>
      <c r="C33" s="5">
        <f t="shared" si="5"/>
        <v>11376</v>
      </c>
      <c r="D33" s="5" t="str">
        <f t="shared" si="5"/>
        <v>СОШ</v>
      </c>
      <c r="E33" s="11" t="str">
        <f t="shared" si="5"/>
        <v>5а</v>
      </c>
      <c r="F33" s="7">
        <f t="shared" si="5"/>
        <v>70</v>
      </c>
      <c r="G33" s="7">
        <f t="shared" si="5"/>
        <v>64</v>
      </c>
      <c r="H33" s="8">
        <f t="shared" si="4"/>
        <v>11376031</v>
      </c>
      <c r="I33" s="9">
        <v>2</v>
      </c>
      <c r="J33" s="9">
        <v>2</v>
      </c>
      <c r="K33" s="9">
        <v>1</v>
      </c>
      <c r="L33" s="9">
        <v>2</v>
      </c>
      <c r="M33" s="9">
        <v>2</v>
      </c>
      <c r="N33" s="9">
        <v>1</v>
      </c>
      <c r="O33" s="9">
        <v>1</v>
      </c>
      <c r="P33" s="9">
        <v>2</v>
      </c>
      <c r="Q33" s="9">
        <v>2</v>
      </c>
      <c r="R33" s="9">
        <v>2</v>
      </c>
      <c r="S33" s="9">
        <v>2</v>
      </c>
      <c r="T33" s="10">
        <f t="shared" si="3"/>
        <v>19</v>
      </c>
    </row>
    <row r="34" spans="1:20" x14ac:dyDescent="0.25">
      <c r="A34" s="3" t="s">
        <v>11</v>
      </c>
      <c r="B34" s="4" t="str">
        <f t="shared" si="5"/>
        <v>ГБОУ СОШ №376</v>
      </c>
      <c r="C34" s="5">
        <f t="shared" si="5"/>
        <v>11376</v>
      </c>
      <c r="D34" s="5" t="str">
        <f t="shared" si="5"/>
        <v>СОШ</v>
      </c>
      <c r="E34" s="11" t="str">
        <f t="shared" si="5"/>
        <v>5а</v>
      </c>
      <c r="F34" s="7">
        <f t="shared" si="5"/>
        <v>70</v>
      </c>
      <c r="G34" s="7">
        <f t="shared" si="5"/>
        <v>64</v>
      </c>
      <c r="H34" s="8">
        <f t="shared" si="4"/>
        <v>11376032</v>
      </c>
      <c r="I34" s="9">
        <v>0</v>
      </c>
      <c r="J34" s="9">
        <v>2</v>
      </c>
      <c r="K34" s="9">
        <v>1</v>
      </c>
      <c r="L34" s="9">
        <v>1</v>
      </c>
      <c r="M34" s="9">
        <v>2</v>
      </c>
      <c r="N34" s="9">
        <v>1</v>
      </c>
      <c r="O34" s="9">
        <v>1</v>
      </c>
      <c r="P34" s="9">
        <v>2</v>
      </c>
      <c r="Q34" s="9">
        <v>2</v>
      </c>
      <c r="R34" s="9">
        <v>1</v>
      </c>
      <c r="S34" s="9">
        <v>2</v>
      </c>
      <c r="T34" s="10">
        <f t="shared" si="3"/>
        <v>15</v>
      </c>
    </row>
    <row r="35" spans="1:20" x14ac:dyDescent="0.25">
      <c r="A35" s="3" t="s">
        <v>11</v>
      </c>
      <c r="B35" s="4" t="str">
        <f t="shared" si="5"/>
        <v>ГБОУ СОШ №376</v>
      </c>
      <c r="C35" s="5">
        <f t="shared" si="5"/>
        <v>11376</v>
      </c>
      <c r="D35" s="5" t="str">
        <f t="shared" si="5"/>
        <v>СОШ</v>
      </c>
      <c r="E35" s="11" t="str">
        <f t="shared" si="5"/>
        <v>5а</v>
      </c>
      <c r="F35" s="7">
        <f t="shared" si="5"/>
        <v>70</v>
      </c>
      <c r="G35" s="7">
        <f t="shared" si="5"/>
        <v>64</v>
      </c>
      <c r="H35" s="8">
        <f t="shared" si="4"/>
        <v>11376033</v>
      </c>
      <c r="I35" s="9">
        <v>2</v>
      </c>
      <c r="J35" s="9">
        <v>2</v>
      </c>
      <c r="K35" s="9">
        <v>1</v>
      </c>
      <c r="L35" s="9">
        <v>1</v>
      </c>
      <c r="M35" s="9">
        <v>1</v>
      </c>
      <c r="N35" s="9">
        <v>1</v>
      </c>
      <c r="O35" s="9">
        <v>1</v>
      </c>
      <c r="P35" s="9">
        <v>1</v>
      </c>
      <c r="Q35" s="9">
        <v>1</v>
      </c>
      <c r="R35" s="9">
        <v>2</v>
      </c>
      <c r="S35" s="9">
        <v>1</v>
      </c>
      <c r="T35" s="10">
        <f t="shared" si="3"/>
        <v>14</v>
      </c>
    </row>
    <row r="36" spans="1:20" x14ac:dyDescent="0.25">
      <c r="A36" s="3" t="s">
        <v>11</v>
      </c>
      <c r="B36" s="4" t="str">
        <f t="shared" ref="B36:E51" si="6">B35</f>
        <v>ГБОУ СОШ №376</v>
      </c>
      <c r="C36" s="5">
        <f t="shared" si="6"/>
        <v>11376</v>
      </c>
      <c r="D36" s="5" t="str">
        <f t="shared" si="6"/>
        <v>СОШ</v>
      </c>
      <c r="E36" s="13" t="s">
        <v>16</v>
      </c>
      <c r="F36" s="7">
        <f t="shared" ref="F36:G51" si="7">F35</f>
        <v>70</v>
      </c>
      <c r="G36" s="7">
        <f t="shared" si="5"/>
        <v>64</v>
      </c>
      <c r="H36" s="8">
        <f t="shared" si="4"/>
        <v>11376034</v>
      </c>
      <c r="I36" s="9">
        <v>2</v>
      </c>
      <c r="J36" s="9">
        <v>2</v>
      </c>
      <c r="K36" s="9">
        <v>1</v>
      </c>
      <c r="L36" s="9">
        <v>2</v>
      </c>
      <c r="M36" s="9">
        <v>2</v>
      </c>
      <c r="N36" s="9">
        <v>1</v>
      </c>
      <c r="O36" s="9">
        <v>1</v>
      </c>
      <c r="P36" s="9">
        <v>1</v>
      </c>
      <c r="Q36" s="9">
        <v>2</v>
      </c>
      <c r="R36" s="9">
        <v>2</v>
      </c>
      <c r="S36" s="9">
        <v>2</v>
      </c>
      <c r="T36" s="10">
        <f t="shared" si="3"/>
        <v>18</v>
      </c>
    </row>
    <row r="37" spans="1:20" x14ac:dyDescent="0.25">
      <c r="A37" s="3" t="s">
        <v>11</v>
      </c>
      <c r="B37" s="4" t="str">
        <f t="shared" si="6"/>
        <v>ГБОУ СОШ №376</v>
      </c>
      <c r="C37" s="5">
        <f t="shared" si="6"/>
        <v>11376</v>
      </c>
      <c r="D37" s="5" t="str">
        <f t="shared" si="6"/>
        <v>СОШ</v>
      </c>
      <c r="E37" s="11" t="str">
        <f t="shared" si="6"/>
        <v>5б</v>
      </c>
      <c r="F37" s="7">
        <f t="shared" si="7"/>
        <v>70</v>
      </c>
      <c r="G37" s="7">
        <f t="shared" si="5"/>
        <v>64</v>
      </c>
      <c r="H37" s="8">
        <f t="shared" si="4"/>
        <v>11376035</v>
      </c>
      <c r="I37" s="9">
        <v>1</v>
      </c>
      <c r="J37" s="9">
        <v>2</v>
      </c>
      <c r="K37" s="9">
        <v>1</v>
      </c>
      <c r="L37" s="9">
        <v>2</v>
      </c>
      <c r="M37" s="9">
        <v>2</v>
      </c>
      <c r="N37" s="9">
        <v>1</v>
      </c>
      <c r="O37" s="9">
        <v>1</v>
      </c>
      <c r="P37" s="9">
        <v>1</v>
      </c>
      <c r="Q37" s="9">
        <v>2</v>
      </c>
      <c r="R37" s="9">
        <v>2</v>
      </c>
      <c r="S37" s="9">
        <v>2</v>
      </c>
      <c r="T37" s="10">
        <f t="shared" si="3"/>
        <v>17</v>
      </c>
    </row>
    <row r="38" spans="1:20" x14ac:dyDescent="0.25">
      <c r="A38" s="3" t="s">
        <v>11</v>
      </c>
      <c r="B38" s="4" t="str">
        <f t="shared" si="6"/>
        <v>ГБОУ СОШ №376</v>
      </c>
      <c r="C38" s="5">
        <f t="shared" si="6"/>
        <v>11376</v>
      </c>
      <c r="D38" s="5" t="str">
        <f t="shared" si="6"/>
        <v>СОШ</v>
      </c>
      <c r="E38" s="11" t="str">
        <f t="shared" si="6"/>
        <v>5б</v>
      </c>
      <c r="F38" s="7">
        <f t="shared" si="7"/>
        <v>70</v>
      </c>
      <c r="G38" s="7">
        <f t="shared" si="7"/>
        <v>64</v>
      </c>
      <c r="H38" s="8">
        <f t="shared" si="4"/>
        <v>11376036</v>
      </c>
      <c r="I38" s="9">
        <v>2</v>
      </c>
      <c r="J38" s="9">
        <v>2</v>
      </c>
      <c r="K38" s="9">
        <v>1</v>
      </c>
      <c r="L38" s="9">
        <v>2</v>
      </c>
      <c r="M38" s="9">
        <v>2</v>
      </c>
      <c r="N38" s="9">
        <v>1</v>
      </c>
      <c r="O38" s="9">
        <v>1</v>
      </c>
      <c r="P38" s="9">
        <v>2</v>
      </c>
      <c r="Q38" s="9">
        <v>2</v>
      </c>
      <c r="R38" s="9">
        <v>2</v>
      </c>
      <c r="S38" s="9">
        <v>1</v>
      </c>
      <c r="T38" s="10">
        <f t="shared" si="3"/>
        <v>18</v>
      </c>
    </row>
    <row r="39" spans="1:20" x14ac:dyDescent="0.25">
      <c r="A39" s="3" t="s">
        <v>11</v>
      </c>
      <c r="B39" s="4" t="str">
        <f t="shared" si="6"/>
        <v>ГБОУ СОШ №376</v>
      </c>
      <c r="C39" s="5">
        <f t="shared" si="6"/>
        <v>11376</v>
      </c>
      <c r="D39" s="5" t="str">
        <f t="shared" si="6"/>
        <v>СОШ</v>
      </c>
      <c r="E39" s="11" t="str">
        <f t="shared" si="6"/>
        <v>5б</v>
      </c>
      <c r="F39" s="7">
        <f t="shared" si="7"/>
        <v>70</v>
      </c>
      <c r="G39" s="7">
        <f t="shared" si="7"/>
        <v>64</v>
      </c>
      <c r="H39" s="8">
        <f t="shared" si="4"/>
        <v>11376037</v>
      </c>
      <c r="I39" s="9">
        <v>2</v>
      </c>
      <c r="J39" s="9">
        <v>2</v>
      </c>
      <c r="K39" s="9">
        <v>1</v>
      </c>
      <c r="L39" s="9">
        <v>2</v>
      </c>
      <c r="M39" s="9">
        <v>2</v>
      </c>
      <c r="N39" s="9">
        <v>1</v>
      </c>
      <c r="O39" s="9">
        <v>1</v>
      </c>
      <c r="P39" s="9">
        <v>2</v>
      </c>
      <c r="Q39" s="9">
        <v>2</v>
      </c>
      <c r="R39" s="9">
        <v>1</v>
      </c>
      <c r="S39" s="9">
        <v>2</v>
      </c>
      <c r="T39" s="10">
        <f t="shared" si="3"/>
        <v>18</v>
      </c>
    </row>
    <row r="40" spans="1:20" x14ac:dyDescent="0.25">
      <c r="A40" s="3" t="s">
        <v>11</v>
      </c>
      <c r="B40" s="4" t="str">
        <f t="shared" si="6"/>
        <v>ГБОУ СОШ №376</v>
      </c>
      <c r="C40" s="5">
        <f t="shared" si="6"/>
        <v>11376</v>
      </c>
      <c r="D40" s="5" t="str">
        <f t="shared" si="6"/>
        <v>СОШ</v>
      </c>
      <c r="E40" s="11" t="str">
        <f t="shared" si="6"/>
        <v>5б</v>
      </c>
      <c r="F40" s="7">
        <f t="shared" si="7"/>
        <v>70</v>
      </c>
      <c r="G40" s="7">
        <f t="shared" si="7"/>
        <v>64</v>
      </c>
      <c r="H40" s="8">
        <f t="shared" si="4"/>
        <v>11376038</v>
      </c>
      <c r="I40" s="9">
        <v>2</v>
      </c>
      <c r="J40" s="9">
        <v>2</v>
      </c>
      <c r="K40" s="9">
        <v>1</v>
      </c>
      <c r="L40" s="9">
        <v>2</v>
      </c>
      <c r="M40" s="9">
        <v>2</v>
      </c>
      <c r="N40" s="9">
        <v>1</v>
      </c>
      <c r="O40" s="9">
        <v>1</v>
      </c>
      <c r="P40" s="9">
        <v>2</v>
      </c>
      <c r="Q40" s="9">
        <v>2</v>
      </c>
      <c r="R40" s="9">
        <v>2</v>
      </c>
      <c r="S40" s="9">
        <v>2</v>
      </c>
      <c r="T40" s="10">
        <f t="shared" si="3"/>
        <v>19</v>
      </c>
    </row>
    <row r="41" spans="1:20" x14ac:dyDescent="0.25">
      <c r="A41" s="3" t="s">
        <v>11</v>
      </c>
      <c r="B41" s="4" t="str">
        <f t="shared" si="6"/>
        <v>ГБОУ СОШ №376</v>
      </c>
      <c r="C41" s="5">
        <f t="shared" si="6"/>
        <v>11376</v>
      </c>
      <c r="D41" s="5" t="str">
        <f t="shared" si="6"/>
        <v>СОШ</v>
      </c>
      <c r="E41" s="11" t="str">
        <f t="shared" si="6"/>
        <v>5б</v>
      </c>
      <c r="F41" s="7">
        <f t="shared" si="7"/>
        <v>70</v>
      </c>
      <c r="G41" s="7">
        <f t="shared" si="7"/>
        <v>64</v>
      </c>
      <c r="H41" s="8">
        <f t="shared" si="4"/>
        <v>11376039</v>
      </c>
      <c r="I41" s="9">
        <v>1</v>
      </c>
      <c r="J41" s="9">
        <v>0</v>
      </c>
      <c r="K41" s="9">
        <v>1</v>
      </c>
      <c r="L41" s="9">
        <v>2</v>
      </c>
      <c r="M41" s="9">
        <v>2</v>
      </c>
      <c r="N41" s="9">
        <v>1</v>
      </c>
      <c r="O41" s="9">
        <v>1</v>
      </c>
      <c r="P41" s="9">
        <v>1</v>
      </c>
      <c r="Q41" s="9">
        <v>2</v>
      </c>
      <c r="R41" s="9">
        <v>2</v>
      </c>
      <c r="S41" s="9">
        <v>2</v>
      </c>
      <c r="T41" s="10">
        <f t="shared" si="3"/>
        <v>15</v>
      </c>
    </row>
    <row r="42" spans="1:20" x14ac:dyDescent="0.25">
      <c r="A42" s="3" t="s">
        <v>11</v>
      </c>
      <c r="B42" s="4" t="str">
        <f t="shared" si="6"/>
        <v>ГБОУ СОШ №376</v>
      </c>
      <c r="C42" s="5">
        <f t="shared" si="6"/>
        <v>11376</v>
      </c>
      <c r="D42" s="5" t="str">
        <f t="shared" si="6"/>
        <v>СОШ</v>
      </c>
      <c r="E42" s="11" t="str">
        <f t="shared" si="6"/>
        <v>5б</v>
      </c>
      <c r="F42" s="7">
        <f t="shared" si="7"/>
        <v>70</v>
      </c>
      <c r="G42" s="7">
        <f t="shared" si="7"/>
        <v>64</v>
      </c>
      <c r="H42" s="8">
        <f t="shared" si="4"/>
        <v>11376040</v>
      </c>
      <c r="I42" s="9">
        <v>2</v>
      </c>
      <c r="J42" s="9">
        <v>2</v>
      </c>
      <c r="K42" s="9">
        <v>1</v>
      </c>
      <c r="L42" s="9">
        <v>2</v>
      </c>
      <c r="M42" s="9">
        <v>1</v>
      </c>
      <c r="N42" s="9">
        <v>1</v>
      </c>
      <c r="O42" s="9">
        <v>1</v>
      </c>
      <c r="P42" s="9">
        <v>1</v>
      </c>
      <c r="Q42" s="9">
        <v>2</v>
      </c>
      <c r="R42" s="9">
        <v>2</v>
      </c>
      <c r="S42" s="9">
        <v>2</v>
      </c>
      <c r="T42" s="10">
        <f t="shared" si="3"/>
        <v>17</v>
      </c>
    </row>
    <row r="43" spans="1:20" x14ac:dyDescent="0.25">
      <c r="A43" s="3" t="s">
        <v>11</v>
      </c>
      <c r="B43" s="4" t="str">
        <f t="shared" si="6"/>
        <v>ГБОУ СОШ №376</v>
      </c>
      <c r="C43" s="5">
        <f t="shared" si="6"/>
        <v>11376</v>
      </c>
      <c r="D43" s="5" t="str">
        <f t="shared" si="6"/>
        <v>СОШ</v>
      </c>
      <c r="E43" s="11" t="str">
        <f t="shared" si="6"/>
        <v>5б</v>
      </c>
      <c r="F43" s="7">
        <f t="shared" si="7"/>
        <v>70</v>
      </c>
      <c r="G43" s="7">
        <f t="shared" si="7"/>
        <v>64</v>
      </c>
      <c r="H43" s="8">
        <f t="shared" si="4"/>
        <v>11376041</v>
      </c>
      <c r="I43" s="9">
        <v>2</v>
      </c>
      <c r="J43" s="9">
        <v>2</v>
      </c>
      <c r="K43" s="9">
        <v>1</v>
      </c>
      <c r="L43" s="9">
        <v>2</v>
      </c>
      <c r="M43" s="9">
        <v>2</v>
      </c>
      <c r="N43" s="9">
        <v>1</v>
      </c>
      <c r="O43" s="9">
        <v>0</v>
      </c>
      <c r="P43" s="9">
        <v>1</v>
      </c>
      <c r="Q43" s="9">
        <v>2</v>
      </c>
      <c r="R43" s="9">
        <v>1</v>
      </c>
      <c r="S43" s="9">
        <v>1</v>
      </c>
      <c r="T43" s="10">
        <f t="shared" si="3"/>
        <v>15</v>
      </c>
    </row>
    <row r="44" spans="1:20" x14ac:dyDescent="0.25">
      <c r="A44" s="3" t="s">
        <v>11</v>
      </c>
      <c r="B44" s="4" t="str">
        <f t="shared" si="6"/>
        <v>ГБОУ СОШ №376</v>
      </c>
      <c r="C44" s="5">
        <f t="shared" si="6"/>
        <v>11376</v>
      </c>
      <c r="D44" s="5" t="str">
        <f t="shared" si="6"/>
        <v>СОШ</v>
      </c>
      <c r="E44" s="11" t="str">
        <f t="shared" si="6"/>
        <v>5б</v>
      </c>
      <c r="F44" s="7">
        <f t="shared" si="7"/>
        <v>70</v>
      </c>
      <c r="G44" s="7">
        <f t="shared" si="7"/>
        <v>64</v>
      </c>
      <c r="H44" s="8">
        <f t="shared" si="4"/>
        <v>11376042</v>
      </c>
      <c r="I44" s="9">
        <v>0</v>
      </c>
      <c r="J44" s="9">
        <v>1</v>
      </c>
      <c r="K44" s="9">
        <v>1</v>
      </c>
      <c r="L44" s="9">
        <v>2</v>
      </c>
      <c r="M44" s="9">
        <v>1</v>
      </c>
      <c r="N44" s="9">
        <v>1</v>
      </c>
      <c r="O44" s="9">
        <v>1</v>
      </c>
      <c r="P44" s="9">
        <v>2</v>
      </c>
      <c r="Q44" s="9">
        <v>2</v>
      </c>
      <c r="R44" s="9">
        <v>2</v>
      </c>
      <c r="S44" s="9">
        <v>1</v>
      </c>
      <c r="T44" s="10">
        <f t="shared" si="3"/>
        <v>14</v>
      </c>
    </row>
    <row r="45" spans="1:20" x14ac:dyDescent="0.25">
      <c r="A45" s="3" t="s">
        <v>11</v>
      </c>
      <c r="B45" s="4" t="str">
        <f t="shared" si="6"/>
        <v>ГБОУ СОШ №376</v>
      </c>
      <c r="C45" s="5">
        <f t="shared" si="6"/>
        <v>11376</v>
      </c>
      <c r="D45" s="5" t="str">
        <f t="shared" si="6"/>
        <v>СОШ</v>
      </c>
      <c r="E45" s="11" t="str">
        <f t="shared" si="6"/>
        <v>5б</v>
      </c>
      <c r="F45" s="7">
        <f t="shared" si="7"/>
        <v>70</v>
      </c>
      <c r="G45" s="7">
        <f t="shared" si="7"/>
        <v>64</v>
      </c>
      <c r="H45" s="8">
        <f t="shared" si="4"/>
        <v>11376043</v>
      </c>
      <c r="I45" s="9">
        <v>2</v>
      </c>
      <c r="J45" s="9">
        <v>1</v>
      </c>
      <c r="K45" s="9">
        <v>1</v>
      </c>
      <c r="L45" s="9">
        <v>2</v>
      </c>
      <c r="M45" s="9">
        <v>2</v>
      </c>
      <c r="N45" s="9">
        <v>0</v>
      </c>
      <c r="O45" s="9">
        <v>1</v>
      </c>
      <c r="P45" s="9">
        <v>2</v>
      </c>
      <c r="Q45" s="9">
        <v>2</v>
      </c>
      <c r="R45" s="9">
        <v>2</v>
      </c>
      <c r="S45" s="9">
        <v>2</v>
      </c>
      <c r="T45" s="10">
        <f t="shared" si="3"/>
        <v>17</v>
      </c>
    </row>
    <row r="46" spans="1:20" x14ac:dyDescent="0.25">
      <c r="A46" s="3" t="s">
        <v>11</v>
      </c>
      <c r="B46" s="4" t="str">
        <f t="shared" si="6"/>
        <v>ГБОУ СОШ №376</v>
      </c>
      <c r="C46" s="5">
        <f t="shared" si="6"/>
        <v>11376</v>
      </c>
      <c r="D46" s="5" t="str">
        <f t="shared" si="6"/>
        <v>СОШ</v>
      </c>
      <c r="E46" s="11" t="str">
        <f t="shared" si="6"/>
        <v>5б</v>
      </c>
      <c r="F46" s="7">
        <f t="shared" si="7"/>
        <v>70</v>
      </c>
      <c r="G46" s="7">
        <f t="shared" si="7"/>
        <v>64</v>
      </c>
      <c r="H46" s="8">
        <f t="shared" si="4"/>
        <v>11376044</v>
      </c>
      <c r="I46" s="9">
        <v>1</v>
      </c>
      <c r="J46" s="9">
        <v>2</v>
      </c>
      <c r="K46" s="9">
        <v>1</v>
      </c>
      <c r="L46" s="9">
        <v>2</v>
      </c>
      <c r="M46" s="9">
        <v>1</v>
      </c>
      <c r="N46" s="9">
        <v>1</v>
      </c>
      <c r="O46" s="9">
        <v>1</v>
      </c>
      <c r="P46" s="9">
        <v>2</v>
      </c>
      <c r="Q46" s="9">
        <v>2</v>
      </c>
      <c r="R46" s="9">
        <v>2</v>
      </c>
      <c r="S46" s="9">
        <v>2</v>
      </c>
      <c r="T46" s="10">
        <f t="shared" si="3"/>
        <v>17</v>
      </c>
    </row>
    <row r="47" spans="1:20" x14ac:dyDescent="0.25">
      <c r="A47" s="3" t="s">
        <v>11</v>
      </c>
      <c r="B47" s="4" t="str">
        <f t="shared" si="6"/>
        <v>ГБОУ СОШ №376</v>
      </c>
      <c r="C47" s="5">
        <f t="shared" si="6"/>
        <v>11376</v>
      </c>
      <c r="D47" s="5" t="str">
        <f t="shared" si="6"/>
        <v>СОШ</v>
      </c>
      <c r="E47" s="11" t="str">
        <f t="shared" si="6"/>
        <v>5б</v>
      </c>
      <c r="F47" s="7">
        <f t="shared" si="7"/>
        <v>70</v>
      </c>
      <c r="G47" s="7">
        <f t="shared" si="7"/>
        <v>64</v>
      </c>
      <c r="H47" s="8">
        <f t="shared" si="4"/>
        <v>11376045</v>
      </c>
      <c r="I47" s="9">
        <v>1</v>
      </c>
      <c r="J47" s="9">
        <v>2</v>
      </c>
      <c r="K47" s="9">
        <v>1</v>
      </c>
      <c r="L47" s="9">
        <v>1</v>
      </c>
      <c r="M47" s="9">
        <v>2</v>
      </c>
      <c r="N47" s="9">
        <v>1</v>
      </c>
      <c r="O47" s="9">
        <v>0</v>
      </c>
      <c r="P47" s="9">
        <v>0</v>
      </c>
      <c r="Q47" s="9">
        <v>2</v>
      </c>
      <c r="R47" s="9">
        <v>0</v>
      </c>
      <c r="S47" s="9">
        <v>2</v>
      </c>
      <c r="T47" s="10">
        <f t="shared" si="3"/>
        <v>12</v>
      </c>
    </row>
    <row r="48" spans="1:20" x14ac:dyDescent="0.25">
      <c r="A48" s="3" t="s">
        <v>11</v>
      </c>
      <c r="B48" s="4" t="str">
        <f t="shared" si="6"/>
        <v>ГБОУ СОШ №376</v>
      </c>
      <c r="C48" s="5">
        <f t="shared" si="6"/>
        <v>11376</v>
      </c>
      <c r="D48" s="5" t="str">
        <f t="shared" si="6"/>
        <v>СОШ</v>
      </c>
      <c r="E48" s="11" t="str">
        <f t="shared" si="6"/>
        <v>5б</v>
      </c>
      <c r="F48" s="7">
        <f t="shared" si="7"/>
        <v>70</v>
      </c>
      <c r="G48" s="7">
        <f t="shared" si="7"/>
        <v>64</v>
      </c>
      <c r="H48" s="8">
        <f t="shared" si="4"/>
        <v>11376046</v>
      </c>
      <c r="I48" s="9">
        <v>2</v>
      </c>
      <c r="J48" s="9">
        <v>2</v>
      </c>
      <c r="K48" s="9">
        <v>1</v>
      </c>
      <c r="L48" s="9">
        <v>2</v>
      </c>
      <c r="M48" s="9">
        <v>2</v>
      </c>
      <c r="N48" s="9">
        <v>1</v>
      </c>
      <c r="O48" s="9">
        <v>1</v>
      </c>
      <c r="P48" s="9">
        <v>1</v>
      </c>
      <c r="Q48" s="9">
        <v>2</v>
      </c>
      <c r="R48" s="9">
        <v>2</v>
      </c>
      <c r="S48" s="9">
        <v>1</v>
      </c>
      <c r="T48" s="10">
        <f t="shared" si="3"/>
        <v>17</v>
      </c>
    </row>
    <row r="49" spans="1:20" x14ac:dyDescent="0.25">
      <c r="A49" s="3" t="s">
        <v>11</v>
      </c>
      <c r="B49" s="4" t="str">
        <f t="shared" si="6"/>
        <v>ГБОУ СОШ №376</v>
      </c>
      <c r="C49" s="5">
        <f t="shared" si="6"/>
        <v>11376</v>
      </c>
      <c r="D49" s="5" t="str">
        <f t="shared" si="6"/>
        <v>СОШ</v>
      </c>
      <c r="E49" s="11" t="str">
        <f t="shared" si="6"/>
        <v>5б</v>
      </c>
      <c r="F49" s="7">
        <f t="shared" si="7"/>
        <v>70</v>
      </c>
      <c r="G49" s="7">
        <f t="shared" si="7"/>
        <v>64</v>
      </c>
      <c r="H49" s="8">
        <f t="shared" si="4"/>
        <v>11376047</v>
      </c>
      <c r="I49" s="9">
        <v>2</v>
      </c>
      <c r="J49" s="9">
        <v>2</v>
      </c>
      <c r="K49" s="9">
        <v>0</v>
      </c>
      <c r="L49" s="9">
        <v>2</v>
      </c>
      <c r="M49" s="9">
        <v>2</v>
      </c>
      <c r="N49" s="9">
        <v>1</v>
      </c>
      <c r="O49" s="9">
        <v>1</v>
      </c>
      <c r="P49" s="9">
        <v>1</v>
      </c>
      <c r="Q49" s="9">
        <v>2</v>
      </c>
      <c r="R49" s="9">
        <v>2</v>
      </c>
      <c r="S49" s="9">
        <v>2</v>
      </c>
      <c r="T49" s="10">
        <f t="shared" si="3"/>
        <v>17</v>
      </c>
    </row>
    <row r="50" spans="1:20" x14ac:dyDescent="0.25">
      <c r="A50" s="3" t="s">
        <v>11</v>
      </c>
      <c r="B50" s="4" t="str">
        <f t="shared" si="6"/>
        <v>ГБОУ СОШ №376</v>
      </c>
      <c r="C50" s="5">
        <f t="shared" si="6"/>
        <v>11376</v>
      </c>
      <c r="D50" s="5" t="str">
        <f t="shared" si="6"/>
        <v>СОШ</v>
      </c>
      <c r="E50" s="11" t="str">
        <f t="shared" si="6"/>
        <v>5б</v>
      </c>
      <c r="F50" s="7">
        <f t="shared" si="7"/>
        <v>70</v>
      </c>
      <c r="G50" s="7">
        <f t="shared" si="7"/>
        <v>64</v>
      </c>
      <c r="H50" s="8">
        <f t="shared" si="4"/>
        <v>11376048</v>
      </c>
      <c r="I50" s="9">
        <v>0</v>
      </c>
      <c r="J50" s="9">
        <v>2</v>
      </c>
      <c r="K50" s="9">
        <v>1</v>
      </c>
      <c r="L50" s="9">
        <v>2</v>
      </c>
      <c r="M50" s="9">
        <v>1</v>
      </c>
      <c r="N50" s="9">
        <v>0</v>
      </c>
      <c r="O50" s="9">
        <v>1</v>
      </c>
      <c r="P50" s="9">
        <v>2</v>
      </c>
      <c r="Q50" s="9">
        <v>0</v>
      </c>
      <c r="R50" s="9">
        <v>1</v>
      </c>
      <c r="S50" s="9">
        <v>1</v>
      </c>
      <c r="T50" s="10">
        <f t="shared" si="3"/>
        <v>11</v>
      </c>
    </row>
    <row r="51" spans="1:20" x14ac:dyDescent="0.25">
      <c r="A51" s="3" t="s">
        <v>11</v>
      </c>
      <c r="B51" s="4" t="str">
        <f t="shared" si="6"/>
        <v>ГБОУ СОШ №376</v>
      </c>
      <c r="C51" s="5">
        <f t="shared" si="6"/>
        <v>11376</v>
      </c>
      <c r="D51" s="5" t="str">
        <f t="shared" si="6"/>
        <v>СОШ</v>
      </c>
      <c r="E51" s="11" t="str">
        <f t="shared" si="6"/>
        <v>5б</v>
      </c>
      <c r="F51" s="7">
        <f t="shared" si="7"/>
        <v>70</v>
      </c>
      <c r="G51" s="7">
        <f t="shared" si="7"/>
        <v>64</v>
      </c>
      <c r="H51" s="8">
        <f t="shared" si="4"/>
        <v>11376049</v>
      </c>
      <c r="I51" s="9">
        <v>0</v>
      </c>
      <c r="J51" s="9">
        <v>2</v>
      </c>
      <c r="K51" s="9">
        <v>0</v>
      </c>
      <c r="L51" s="9">
        <v>2</v>
      </c>
      <c r="M51" s="9">
        <v>1</v>
      </c>
      <c r="N51" s="9">
        <v>1</v>
      </c>
      <c r="O51" s="9">
        <v>1</v>
      </c>
      <c r="P51" s="9">
        <v>0</v>
      </c>
      <c r="Q51" s="9">
        <v>2</v>
      </c>
      <c r="R51" s="9">
        <v>2</v>
      </c>
      <c r="S51" s="9">
        <v>2</v>
      </c>
      <c r="T51" s="10">
        <f t="shared" si="3"/>
        <v>13</v>
      </c>
    </row>
    <row r="52" spans="1:20" x14ac:dyDescent="0.25">
      <c r="A52" s="3" t="s">
        <v>11</v>
      </c>
      <c r="B52" s="4" t="str">
        <f t="shared" ref="B52:G66" si="8">B51</f>
        <v>ГБОУ СОШ №376</v>
      </c>
      <c r="C52" s="5">
        <f t="shared" si="8"/>
        <v>11376</v>
      </c>
      <c r="D52" s="5" t="str">
        <f t="shared" si="8"/>
        <v>СОШ</v>
      </c>
      <c r="E52" s="11" t="str">
        <f t="shared" si="8"/>
        <v>5б</v>
      </c>
      <c r="F52" s="7">
        <f t="shared" si="8"/>
        <v>70</v>
      </c>
      <c r="G52" s="7">
        <f t="shared" si="8"/>
        <v>64</v>
      </c>
      <c r="H52" s="8">
        <f t="shared" si="4"/>
        <v>11376050</v>
      </c>
      <c r="I52" s="9">
        <v>1</v>
      </c>
      <c r="J52" s="9">
        <v>2</v>
      </c>
      <c r="K52" s="9">
        <v>1</v>
      </c>
      <c r="L52" s="9">
        <v>2</v>
      </c>
      <c r="M52" s="9">
        <v>2</v>
      </c>
      <c r="N52" s="9">
        <v>1</v>
      </c>
      <c r="O52" s="9">
        <v>1</v>
      </c>
      <c r="P52" s="9">
        <v>2</v>
      </c>
      <c r="Q52" s="9">
        <v>2</v>
      </c>
      <c r="R52" s="9">
        <v>2</v>
      </c>
      <c r="S52" s="9">
        <v>2</v>
      </c>
      <c r="T52" s="10">
        <f t="shared" si="3"/>
        <v>18</v>
      </c>
    </row>
    <row r="53" spans="1:20" x14ac:dyDescent="0.25">
      <c r="A53" s="3" t="s">
        <v>11</v>
      </c>
      <c r="B53" s="4" t="str">
        <f t="shared" si="8"/>
        <v>ГБОУ СОШ №376</v>
      </c>
      <c r="C53" s="5">
        <f t="shared" si="8"/>
        <v>11376</v>
      </c>
      <c r="D53" s="5" t="str">
        <f t="shared" si="8"/>
        <v>СОШ</v>
      </c>
      <c r="E53" s="11" t="str">
        <f t="shared" si="8"/>
        <v>5б</v>
      </c>
      <c r="F53" s="7">
        <f t="shared" si="8"/>
        <v>70</v>
      </c>
      <c r="G53" s="7">
        <f t="shared" si="8"/>
        <v>64</v>
      </c>
      <c r="H53" s="8">
        <f t="shared" si="4"/>
        <v>11376051</v>
      </c>
      <c r="I53" s="9">
        <v>1</v>
      </c>
      <c r="J53" s="9">
        <v>2</v>
      </c>
      <c r="K53" s="9">
        <v>1</v>
      </c>
      <c r="L53" s="9">
        <v>2</v>
      </c>
      <c r="M53" s="9">
        <v>2</v>
      </c>
      <c r="N53" s="9">
        <v>1</v>
      </c>
      <c r="O53" s="9">
        <v>1</v>
      </c>
      <c r="P53" s="9">
        <v>1</v>
      </c>
      <c r="Q53" s="9">
        <v>1</v>
      </c>
      <c r="R53" s="9">
        <v>2</v>
      </c>
      <c r="S53" s="9">
        <v>1</v>
      </c>
      <c r="T53" s="10">
        <f t="shared" si="3"/>
        <v>15</v>
      </c>
    </row>
    <row r="54" spans="1:20" x14ac:dyDescent="0.25">
      <c r="A54" s="3" t="s">
        <v>11</v>
      </c>
      <c r="B54" s="4" t="str">
        <f t="shared" si="8"/>
        <v>ГБОУ СОШ №376</v>
      </c>
      <c r="C54" s="5">
        <f t="shared" si="8"/>
        <v>11376</v>
      </c>
      <c r="D54" s="5" t="str">
        <f t="shared" si="8"/>
        <v>СОШ</v>
      </c>
      <c r="E54" s="11" t="str">
        <f t="shared" si="8"/>
        <v>5б</v>
      </c>
      <c r="F54" s="7">
        <f t="shared" si="8"/>
        <v>70</v>
      </c>
      <c r="G54" s="7">
        <f t="shared" si="8"/>
        <v>64</v>
      </c>
      <c r="H54" s="8">
        <f t="shared" si="4"/>
        <v>11376052</v>
      </c>
      <c r="I54" s="9">
        <v>2</v>
      </c>
      <c r="J54" s="9">
        <v>2</v>
      </c>
      <c r="K54" s="9">
        <v>1</v>
      </c>
      <c r="L54" s="9">
        <v>2</v>
      </c>
      <c r="M54" s="9">
        <v>2</v>
      </c>
      <c r="N54" s="9">
        <v>1</v>
      </c>
      <c r="O54" s="9">
        <v>1</v>
      </c>
      <c r="P54" s="9">
        <v>2</v>
      </c>
      <c r="Q54" s="9">
        <v>1</v>
      </c>
      <c r="R54" s="9">
        <v>2</v>
      </c>
      <c r="S54" s="9">
        <v>2</v>
      </c>
      <c r="T54" s="10">
        <f t="shared" si="3"/>
        <v>18</v>
      </c>
    </row>
    <row r="55" spans="1:20" x14ac:dyDescent="0.25">
      <c r="A55" s="3" t="s">
        <v>11</v>
      </c>
      <c r="B55" s="4" t="str">
        <f t="shared" si="8"/>
        <v>ГБОУ СОШ №376</v>
      </c>
      <c r="C55" s="5">
        <f t="shared" si="8"/>
        <v>11376</v>
      </c>
      <c r="D55" s="5" t="str">
        <f t="shared" si="8"/>
        <v>СОШ</v>
      </c>
      <c r="E55" s="11" t="str">
        <f t="shared" si="8"/>
        <v>5б</v>
      </c>
      <c r="F55" s="7">
        <f t="shared" si="8"/>
        <v>70</v>
      </c>
      <c r="G55" s="7">
        <f t="shared" si="8"/>
        <v>64</v>
      </c>
      <c r="H55" s="8">
        <f t="shared" si="4"/>
        <v>11376053</v>
      </c>
      <c r="I55" s="9">
        <v>0</v>
      </c>
      <c r="J55" s="9">
        <v>2</v>
      </c>
      <c r="K55" s="9">
        <v>0</v>
      </c>
      <c r="L55" s="9">
        <v>2</v>
      </c>
      <c r="M55" s="9">
        <v>2</v>
      </c>
      <c r="N55" s="9">
        <v>0</v>
      </c>
      <c r="O55" s="9">
        <v>1</v>
      </c>
      <c r="P55" s="9">
        <v>2</v>
      </c>
      <c r="Q55" s="9">
        <v>0</v>
      </c>
      <c r="R55" s="9">
        <v>2</v>
      </c>
      <c r="S55" s="9">
        <v>1</v>
      </c>
      <c r="T55" s="10">
        <f t="shared" si="3"/>
        <v>12</v>
      </c>
    </row>
    <row r="56" spans="1:20" x14ac:dyDescent="0.25">
      <c r="A56" s="3" t="s">
        <v>11</v>
      </c>
      <c r="B56" s="4" t="str">
        <f t="shared" si="8"/>
        <v>ГБОУ СОШ №376</v>
      </c>
      <c r="C56" s="5">
        <f t="shared" si="8"/>
        <v>11376</v>
      </c>
      <c r="D56" s="5" t="str">
        <f t="shared" si="8"/>
        <v>СОШ</v>
      </c>
      <c r="E56" s="11" t="str">
        <f t="shared" si="8"/>
        <v>5б</v>
      </c>
      <c r="F56" s="7">
        <f t="shared" si="8"/>
        <v>70</v>
      </c>
      <c r="G56" s="7">
        <f t="shared" si="8"/>
        <v>64</v>
      </c>
      <c r="H56" s="8">
        <f t="shared" si="4"/>
        <v>11376054</v>
      </c>
      <c r="I56" s="9">
        <v>2</v>
      </c>
      <c r="J56" s="9">
        <v>2</v>
      </c>
      <c r="K56" s="9">
        <v>1</v>
      </c>
      <c r="L56" s="9">
        <v>2</v>
      </c>
      <c r="M56" s="9">
        <v>2</v>
      </c>
      <c r="N56" s="9">
        <v>1</v>
      </c>
      <c r="O56" s="9">
        <v>1</v>
      </c>
      <c r="P56" s="9">
        <v>2</v>
      </c>
      <c r="Q56" s="9">
        <v>1</v>
      </c>
      <c r="R56" s="9">
        <v>2</v>
      </c>
      <c r="S56" s="9">
        <v>2</v>
      </c>
      <c r="T56" s="10">
        <f t="shared" si="3"/>
        <v>18</v>
      </c>
    </row>
    <row r="57" spans="1:20" x14ac:dyDescent="0.25">
      <c r="A57" s="3" t="s">
        <v>11</v>
      </c>
      <c r="B57" s="4" t="str">
        <f t="shared" si="8"/>
        <v>ГБОУ СОШ №376</v>
      </c>
      <c r="C57" s="5">
        <f t="shared" si="8"/>
        <v>11376</v>
      </c>
      <c r="D57" s="5" t="str">
        <f t="shared" si="8"/>
        <v>СОШ</v>
      </c>
      <c r="E57" s="11" t="str">
        <f t="shared" si="8"/>
        <v>5б</v>
      </c>
      <c r="F57" s="7">
        <f t="shared" si="8"/>
        <v>70</v>
      </c>
      <c r="G57" s="7">
        <f t="shared" si="8"/>
        <v>64</v>
      </c>
      <c r="H57" s="8">
        <f t="shared" si="4"/>
        <v>11376055</v>
      </c>
      <c r="I57" s="9">
        <v>2</v>
      </c>
      <c r="J57" s="9">
        <v>2</v>
      </c>
      <c r="K57" s="9">
        <v>1</v>
      </c>
      <c r="L57" s="9">
        <v>2</v>
      </c>
      <c r="M57" s="9">
        <v>2</v>
      </c>
      <c r="N57" s="9">
        <v>1</v>
      </c>
      <c r="O57" s="9">
        <v>1</v>
      </c>
      <c r="P57" s="9">
        <v>1</v>
      </c>
      <c r="Q57" s="9">
        <v>2</v>
      </c>
      <c r="R57" s="9">
        <v>2</v>
      </c>
      <c r="S57" s="9">
        <v>2</v>
      </c>
      <c r="T57" s="10">
        <f t="shared" si="3"/>
        <v>18</v>
      </c>
    </row>
    <row r="58" spans="1:20" x14ac:dyDescent="0.25">
      <c r="A58" s="3" t="s">
        <v>11</v>
      </c>
      <c r="B58" s="4" t="str">
        <f t="shared" si="8"/>
        <v>ГБОУ СОШ №376</v>
      </c>
      <c r="C58" s="5">
        <f t="shared" si="8"/>
        <v>11376</v>
      </c>
      <c r="D58" s="5" t="str">
        <f t="shared" si="8"/>
        <v>СОШ</v>
      </c>
      <c r="E58" s="11" t="str">
        <f t="shared" si="8"/>
        <v>5б</v>
      </c>
      <c r="F58" s="7">
        <f t="shared" si="8"/>
        <v>70</v>
      </c>
      <c r="G58" s="7">
        <f t="shared" si="8"/>
        <v>64</v>
      </c>
      <c r="H58" s="8">
        <f t="shared" si="4"/>
        <v>11376056</v>
      </c>
      <c r="I58" s="9">
        <v>2</v>
      </c>
      <c r="J58" s="9">
        <v>2</v>
      </c>
      <c r="K58" s="9">
        <v>1</v>
      </c>
      <c r="L58" s="9">
        <v>2</v>
      </c>
      <c r="M58" s="9">
        <v>2</v>
      </c>
      <c r="N58" s="9">
        <v>1</v>
      </c>
      <c r="O58" s="9">
        <v>1</v>
      </c>
      <c r="P58" s="9">
        <v>2</v>
      </c>
      <c r="Q58" s="9">
        <v>2</v>
      </c>
      <c r="R58" s="9">
        <v>2</v>
      </c>
      <c r="S58" s="9">
        <v>2</v>
      </c>
      <c r="T58" s="10">
        <f t="shared" si="3"/>
        <v>19</v>
      </c>
    </row>
    <row r="59" spans="1:20" x14ac:dyDescent="0.25">
      <c r="A59" s="3" t="s">
        <v>11</v>
      </c>
      <c r="B59" s="4" t="str">
        <f t="shared" si="8"/>
        <v>ГБОУ СОШ №376</v>
      </c>
      <c r="C59" s="5">
        <f t="shared" si="8"/>
        <v>11376</v>
      </c>
      <c r="D59" s="5" t="str">
        <f t="shared" si="8"/>
        <v>СОШ</v>
      </c>
      <c r="E59" s="11" t="str">
        <f t="shared" si="8"/>
        <v>5б</v>
      </c>
      <c r="F59" s="7">
        <f t="shared" si="8"/>
        <v>70</v>
      </c>
      <c r="G59" s="7">
        <f t="shared" si="8"/>
        <v>64</v>
      </c>
      <c r="H59" s="8">
        <f t="shared" si="4"/>
        <v>11376057</v>
      </c>
      <c r="I59" s="9">
        <v>2</v>
      </c>
      <c r="J59" s="9">
        <v>1</v>
      </c>
      <c r="K59" s="9">
        <v>0</v>
      </c>
      <c r="L59" s="9">
        <v>0</v>
      </c>
      <c r="M59" s="9">
        <v>1</v>
      </c>
      <c r="N59" s="9">
        <v>0</v>
      </c>
      <c r="O59" s="9">
        <v>0</v>
      </c>
      <c r="P59" s="9">
        <v>0</v>
      </c>
      <c r="Q59" s="9">
        <v>1</v>
      </c>
      <c r="R59" s="9">
        <v>2</v>
      </c>
      <c r="S59" s="9">
        <v>1</v>
      </c>
      <c r="T59" s="10">
        <f t="shared" si="3"/>
        <v>8</v>
      </c>
    </row>
    <row r="60" spans="1:20" x14ac:dyDescent="0.25">
      <c r="A60" s="3" t="s">
        <v>11</v>
      </c>
      <c r="B60" s="4" t="str">
        <f t="shared" si="8"/>
        <v>ГБОУ СОШ №376</v>
      </c>
      <c r="C60" s="5">
        <f t="shared" si="8"/>
        <v>11376</v>
      </c>
      <c r="D60" s="5" t="str">
        <f t="shared" si="8"/>
        <v>СОШ</v>
      </c>
      <c r="E60" s="11" t="str">
        <f t="shared" si="8"/>
        <v>5б</v>
      </c>
      <c r="F60" s="7">
        <f t="shared" si="8"/>
        <v>70</v>
      </c>
      <c r="G60" s="7">
        <f t="shared" si="8"/>
        <v>64</v>
      </c>
      <c r="H60" s="8">
        <f t="shared" si="4"/>
        <v>11376058</v>
      </c>
      <c r="I60" s="9">
        <v>2</v>
      </c>
      <c r="J60" s="9">
        <v>2</v>
      </c>
      <c r="K60" s="9">
        <v>1</v>
      </c>
      <c r="L60" s="9">
        <v>2</v>
      </c>
      <c r="M60" s="9">
        <v>2</v>
      </c>
      <c r="N60" s="9">
        <v>0</v>
      </c>
      <c r="O60" s="9">
        <v>1</v>
      </c>
      <c r="P60" s="9">
        <v>1</v>
      </c>
      <c r="Q60" s="9">
        <v>2</v>
      </c>
      <c r="R60" s="9">
        <v>2</v>
      </c>
      <c r="S60" s="9">
        <v>2</v>
      </c>
      <c r="T60" s="10">
        <f t="shared" si="3"/>
        <v>17</v>
      </c>
    </row>
    <row r="61" spans="1:20" x14ac:dyDescent="0.25">
      <c r="A61" s="3" t="s">
        <v>11</v>
      </c>
      <c r="B61" s="4" t="str">
        <f t="shared" si="8"/>
        <v>ГБОУ СОШ №376</v>
      </c>
      <c r="C61" s="5">
        <f t="shared" si="8"/>
        <v>11376</v>
      </c>
      <c r="D61" s="5" t="str">
        <f t="shared" si="8"/>
        <v>СОШ</v>
      </c>
      <c r="E61" s="11" t="str">
        <f t="shared" si="8"/>
        <v>5б</v>
      </c>
      <c r="F61" s="7">
        <f t="shared" si="8"/>
        <v>70</v>
      </c>
      <c r="G61" s="7">
        <f t="shared" si="8"/>
        <v>64</v>
      </c>
      <c r="H61" s="8">
        <f t="shared" si="4"/>
        <v>11376059</v>
      </c>
      <c r="I61" s="9">
        <v>2</v>
      </c>
      <c r="J61" s="9">
        <v>2</v>
      </c>
      <c r="K61" s="9">
        <v>0</v>
      </c>
      <c r="L61" s="9">
        <v>2</v>
      </c>
      <c r="M61" s="9">
        <v>1</v>
      </c>
      <c r="N61" s="9">
        <v>1</v>
      </c>
      <c r="O61" s="9">
        <v>0</v>
      </c>
      <c r="P61" s="9">
        <v>2</v>
      </c>
      <c r="Q61" s="9">
        <v>2</v>
      </c>
      <c r="R61" s="9">
        <v>2</v>
      </c>
      <c r="S61" s="9">
        <v>1</v>
      </c>
      <c r="T61" s="10">
        <f t="shared" si="3"/>
        <v>15</v>
      </c>
    </row>
    <row r="62" spans="1:20" x14ac:dyDescent="0.25">
      <c r="A62" s="3" t="s">
        <v>11</v>
      </c>
      <c r="B62" s="4" t="str">
        <f t="shared" si="8"/>
        <v>ГБОУ СОШ №376</v>
      </c>
      <c r="C62" s="5">
        <f t="shared" si="8"/>
        <v>11376</v>
      </c>
      <c r="D62" s="5" t="str">
        <f t="shared" si="8"/>
        <v>СОШ</v>
      </c>
      <c r="E62" s="11" t="str">
        <f t="shared" si="8"/>
        <v>5б</v>
      </c>
      <c r="F62" s="7">
        <f t="shared" si="8"/>
        <v>70</v>
      </c>
      <c r="G62" s="7">
        <f t="shared" si="8"/>
        <v>64</v>
      </c>
      <c r="H62" s="8">
        <f t="shared" si="4"/>
        <v>11376060</v>
      </c>
      <c r="I62" s="9">
        <v>2</v>
      </c>
      <c r="J62" s="9">
        <v>2</v>
      </c>
      <c r="K62" s="9">
        <v>1</v>
      </c>
      <c r="L62" s="9">
        <v>2</v>
      </c>
      <c r="M62" s="9">
        <v>1</v>
      </c>
      <c r="N62" s="9">
        <v>1</v>
      </c>
      <c r="O62" s="9">
        <v>1</v>
      </c>
      <c r="P62" s="9">
        <v>1</v>
      </c>
      <c r="Q62" s="9">
        <v>2</v>
      </c>
      <c r="R62" s="9">
        <v>2</v>
      </c>
      <c r="S62" s="9">
        <v>1</v>
      </c>
      <c r="T62" s="10">
        <f t="shared" si="3"/>
        <v>16</v>
      </c>
    </row>
    <row r="63" spans="1:20" x14ac:dyDescent="0.25">
      <c r="A63" s="3" t="s">
        <v>11</v>
      </c>
      <c r="B63" s="4" t="str">
        <f t="shared" si="8"/>
        <v>ГБОУ СОШ №376</v>
      </c>
      <c r="C63" s="5">
        <f t="shared" si="8"/>
        <v>11376</v>
      </c>
      <c r="D63" s="5" t="str">
        <f t="shared" si="8"/>
        <v>СОШ</v>
      </c>
      <c r="E63" s="11" t="str">
        <f t="shared" si="8"/>
        <v>5б</v>
      </c>
      <c r="F63" s="7">
        <f t="shared" si="8"/>
        <v>70</v>
      </c>
      <c r="G63" s="7">
        <f t="shared" si="8"/>
        <v>64</v>
      </c>
      <c r="H63" s="8">
        <f t="shared" si="4"/>
        <v>11376061</v>
      </c>
      <c r="I63" s="9">
        <v>1</v>
      </c>
      <c r="J63" s="9">
        <v>2</v>
      </c>
      <c r="K63" s="9">
        <v>0</v>
      </c>
      <c r="L63" s="9">
        <v>2</v>
      </c>
      <c r="M63" s="9">
        <v>0</v>
      </c>
      <c r="N63" s="9">
        <v>1</v>
      </c>
      <c r="O63" s="9">
        <v>1</v>
      </c>
      <c r="P63" s="9">
        <v>0</v>
      </c>
      <c r="Q63" s="9">
        <v>2</v>
      </c>
      <c r="R63" s="9">
        <v>0</v>
      </c>
      <c r="S63" s="9">
        <v>0</v>
      </c>
      <c r="T63" s="10">
        <f t="shared" si="3"/>
        <v>9</v>
      </c>
    </row>
    <row r="64" spans="1:20" x14ac:dyDescent="0.25">
      <c r="A64" s="3" t="s">
        <v>11</v>
      </c>
      <c r="B64" s="4" t="str">
        <f t="shared" si="8"/>
        <v>ГБОУ СОШ №376</v>
      </c>
      <c r="C64" s="5">
        <f t="shared" si="8"/>
        <v>11376</v>
      </c>
      <c r="D64" s="5" t="str">
        <f t="shared" si="8"/>
        <v>СОШ</v>
      </c>
      <c r="E64" s="11" t="str">
        <f t="shared" si="8"/>
        <v>5б</v>
      </c>
      <c r="F64" s="7">
        <f t="shared" si="8"/>
        <v>70</v>
      </c>
      <c r="G64" s="7">
        <f t="shared" si="8"/>
        <v>64</v>
      </c>
      <c r="H64" s="8">
        <f t="shared" si="4"/>
        <v>11376062</v>
      </c>
      <c r="I64" s="9">
        <v>1</v>
      </c>
      <c r="J64" s="9">
        <v>0</v>
      </c>
      <c r="K64" s="9">
        <v>1</v>
      </c>
      <c r="L64" s="9">
        <v>0</v>
      </c>
      <c r="M64" s="9">
        <v>0</v>
      </c>
      <c r="N64" s="9">
        <v>0</v>
      </c>
      <c r="O64" s="9">
        <v>0</v>
      </c>
      <c r="P64" s="9">
        <v>0</v>
      </c>
      <c r="Q64" s="9">
        <v>1</v>
      </c>
      <c r="R64" s="9">
        <v>2</v>
      </c>
      <c r="S64" s="9">
        <v>2</v>
      </c>
      <c r="T64" s="10">
        <f t="shared" si="3"/>
        <v>7</v>
      </c>
    </row>
    <row r="65" spans="1:20" x14ac:dyDescent="0.25">
      <c r="A65" s="3" t="s">
        <v>11</v>
      </c>
      <c r="B65" s="4" t="str">
        <f t="shared" si="8"/>
        <v>ГБОУ СОШ №376</v>
      </c>
      <c r="C65" s="5">
        <f t="shared" si="8"/>
        <v>11376</v>
      </c>
      <c r="D65" s="5" t="str">
        <f t="shared" si="8"/>
        <v>СОШ</v>
      </c>
      <c r="E65" s="11" t="str">
        <f t="shared" si="8"/>
        <v>5б</v>
      </c>
      <c r="F65" s="7">
        <f t="shared" si="8"/>
        <v>70</v>
      </c>
      <c r="G65" s="7">
        <f t="shared" si="8"/>
        <v>64</v>
      </c>
      <c r="H65" s="8">
        <f t="shared" si="4"/>
        <v>11376063</v>
      </c>
      <c r="I65" s="9">
        <v>1</v>
      </c>
      <c r="J65" s="9">
        <v>1</v>
      </c>
      <c r="K65" s="9">
        <v>1</v>
      </c>
      <c r="L65" s="9">
        <v>2</v>
      </c>
      <c r="M65" s="9">
        <v>1</v>
      </c>
      <c r="N65" s="9">
        <v>1</v>
      </c>
      <c r="O65" s="9">
        <v>0</v>
      </c>
      <c r="P65" s="9">
        <v>0</v>
      </c>
      <c r="Q65" s="9">
        <v>1</v>
      </c>
      <c r="R65" s="9">
        <v>2</v>
      </c>
      <c r="S65" s="9">
        <v>2</v>
      </c>
      <c r="T65" s="10">
        <f t="shared" si="3"/>
        <v>12</v>
      </c>
    </row>
    <row r="66" spans="1:20" x14ac:dyDescent="0.25">
      <c r="A66" s="3" t="s">
        <v>11</v>
      </c>
      <c r="B66" s="4" t="str">
        <f t="shared" si="8"/>
        <v>ГБОУ СОШ №376</v>
      </c>
      <c r="C66" s="5">
        <f t="shared" si="8"/>
        <v>11376</v>
      </c>
      <c r="D66" s="5" t="str">
        <f t="shared" si="8"/>
        <v>СОШ</v>
      </c>
      <c r="E66" s="11" t="str">
        <f t="shared" si="8"/>
        <v>5б</v>
      </c>
      <c r="F66" s="7">
        <f t="shared" si="8"/>
        <v>70</v>
      </c>
      <c r="G66" s="7">
        <f t="shared" si="8"/>
        <v>64</v>
      </c>
      <c r="H66" s="8">
        <f t="shared" si="4"/>
        <v>11376064</v>
      </c>
      <c r="I66" s="9">
        <v>0</v>
      </c>
      <c r="J66" s="9">
        <v>2</v>
      </c>
      <c r="K66" s="9">
        <v>1</v>
      </c>
      <c r="L66" s="9">
        <v>2</v>
      </c>
      <c r="M66" s="9">
        <v>2</v>
      </c>
      <c r="N66" s="9">
        <v>1</v>
      </c>
      <c r="O66" s="9">
        <v>0</v>
      </c>
      <c r="P66" s="9">
        <v>0</v>
      </c>
      <c r="Q66" s="9">
        <v>1</v>
      </c>
      <c r="R66" s="9">
        <v>2</v>
      </c>
      <c r="S66" s="9">
        <v>0</v>
      </c>
      <c r="T66" s="10">
        <f t="shared" si="3"/>
        <v>11</v>
      </c>
    </row>
    <row r="67" spans="1:20" s="58" customFormat="1" x14ac:dyDescent="0.25">
      <c r="A67" s="58" t="s">
        <v>118</v>
      </c>
      <c r="I67" s="58">
        <v>2</v>
      </c>
      <c r="J67" s="58">
        <v>2</v>
      </c>
      <c r="K67" s="58">
        <v>1</v>
      </c>
      <c r="L67" s="58">
        <v>2</v>
      </c>
      <c r="M67" s="58">
        <v>2</v>
      </c>
      <c r="N67" s="58">
        <v>1</v>
      </c>
      <c r="O67" s="58">
        <v>1</v>
      </c>
      <c r="P67" s="58">
        <v>2</v>
      </c>
      <c r="Q67" s="58">
        <v>2</v>
      </c>
      <c r="R67" s="58">
        <v>2</v>
      </c>
      <c r="S67" s="58">
        <v>2</v>
      </c>
      <c r="T67" s="58">
        <f>SUM(I67:S67)</f>
        <v>19</v>
      </c>
    </row>
    <row r="68" spans="1:20" x14ac:dyDescent="0.25">
      <c r="B68" s="4" t="s">
        <v>43</v>
      </c>
      <c r="C68" s="7">
        <v>70</v>
      </c>
      <c r="D68" s="7">
        <v>64</v>
      </c>
      <c r="I68" s="79">
        <f>SUM(I3:I66)/(64*I67)</f>
        <v>0.5859375</v>
      </c>
      <c r="J68" s="79">
        <f t="shared" ref="J68:T68" si="9">SUM(J3:J66)/(64*J67)</f>
        <v>0.8984375</v>
      </c>
      <c r="K68" s="79">
        <f t="shared" si="9"/>
        <v>0.828125</v>
      </c>
      <c r="L68" s="79">
        <f t="shared" si="9"/>
        <v>0.9375</v>
      </c>
      <c r="M68" s="79">
        <f t="shared" si="9"/>
        <v>0.765625</v>
      </c>
      <c r="N68" s="79">
        <f t="shared" si="9"/>
        <v>0.796875</v>
      </c>
      <c r="O68" s="79">
        <f t="shared" si="9"/>
        <v>0.78125</v>
      </c>
      <c r="P68" s="79">
        <f t="shared" si="9"/>
        <v>0.78125</v>
      </c>
      <c r="Q68" s="79">
        <f t="shared" si="9"/>
        <v>0.796875</v>
      </c>
      <c r="R68" s="79">
        <f t="shared" si="9"/>
        <v>0.90625</v>
      </c>
      <c r="S68" s="79">
        <f t="shared" si="9"/>
        <v>0.8203125</v>
      </c>
      <c r="T68" s="79">
        <f t="shared" si="9"/>
        <v>0.81003289473684215</v>
      </c>
    </row>
  </sheetData>
  <mergeCells count="9">
    <mergeCell ref="G1:G2"/>
    <mergeCell ref="H1:H2"/>
    <mergeCell ref="T1:T2"/>
    <mergeCell ref="A1:A2"/>
    <mergeCell ref="B1:B2"/>
    <mergeCell ref="C1:C2"/>
    <mergeCell ref="D1:D2"/>
    <mergeCell ref="E1:E2"/>
    <mergeCell ref="F1:F2"/>
  </mergeCells>
  <dataValidations count="4">
    <dataValidation type="list" allowBlank="1" showInputMessage="1" showErrorMessage="1" sqref="I3:J66 L3:M66 P3:S66">
      <formula1>балл2</formula1>
    </dataValidation>
    <dataValidation allowBlank="1" showErrorMessage="1" sqref="E3:G66 C68:D68"/>
    <dataValidation type="list" allowBlank="1" showInputMessage="1" showErrorMessage="1" sqref="K3:K66 N3:O66">
      <formula1>балл1</formula1>
    </dataValidation>
    <dataValidation type="list" allowBlank="1" showInputMessage="1" showErrorMessage="1" sqref="B3">
      <formula1>Название</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1:Y60"/>
  <sheetViews>
    <sheetView topLeftCell="C1" workbookViewId="0">
      <selection activeCell="W1" sqref="W1:X20"/>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 min="257" max="257" width="16.5703125" customWidth="1"/>
    <col min="258" max="258" width="18.7109375" customWidth="1"/>
    <col min="259" max="259" width="9.42578125" customWidth="1"/>
    <col min="260" max="260" width="10.140625" customWidth="1"/>
    <col min="261" max="261" width="13.85546875" customWidth="1"/>
    <col min="262" max="262" width="12.42578125" customWidth="1"/>
    <col min="263" max="263" width="15" customWidth="1"/>
    <col min="264" max="264" width="12.42578125" customWidth="1"/>
    <col min="265" max="275" width="5.7109375" customWidth="1"/>
    <col min="513" max="513" width="16.5703125" customWidth="1"/>
    <col min="514" max="514" width="18.7109375" customWidth="1"/>
    <col min="515" max="515" width="9.42578125" customWidth="1"/>
    <col min="516" max="516" width="10.140625" customWidth="1"/>
    <col min="517" max="517" width="13.85546875" customWidth="1"/>
    <col min="518" max="518" width="12.42578125" customWidth="1"/>
    <col min="519" max="519" width="15" customWidth="1"/>
    <col min="520" max="520" width="12.42578125" customWidth="1"/>
    <col min="521" max="531" width="5.7109375" customWidth="1"/>
    <col min="769" max="769" width="16.5703125" customWidth="1"/>
    <col min="770" max="770" width="18.7109375" customWidth="1"/>
    <col min="771" max="771" width="9.42578125" customWidth="1"/>
    <col min="772" max="772" width="10.140625" customWidth="1"/>
    <col min="773" max="773" width="13.85546875" customWidth="1"/>
    <col min="774" max="774" width="12.42578125" customWidth="1"/>
    <col min="775" max="775" width="15" customWidth="1"/>
    <col min="776" max="776" width="12.42578125" customWidth="1"/>
    <col min="777" max="787" width="5.7109375" customWidth="1"/>
    <col min="1025" max="1025" width="16.5703125" customWidth="1"/>
    <col min="1026" max="1026" width="18.7109375" customWidth="1"/>
    <col min="1027" max="1027" width="9.42578125" customWidth="1"/>
    <col min="1028" max="1028" width="10.140625" customWidth="1"/>
    <col min="1029" max="1029" width="13.85546875" customWidth="1"/>
    <col min="1030" max="1030" width="12.42578125" customWidth="1"/>
    <col min="1031" max="1031" width="15" customWidth="1"/>
    <col min="1032" max="1032" width="12.42578125" customWidth="1"/>
    <col min="1033" max="1043" width="5.7109375" customWidth="1"/>
    <col min="1281" max="1281" width="16.5703125" customWidth="1"/>
    <col min="1282" max="1282" width="18.7109375" customWidth="1"/>
    <col min="1283" max="1283" width="9.42578125" customWidth="1"/>
    <col min="1284" max="1284" width="10.140625" customWidth="1"/>
    <col min="1285" max="1285" width="13.85546875" customWidth="1"/>
    <col min="1286" max="1286" width="12.42578125" customWidth="1"/>
    <col min="1287" max="1287" width="15" customWidth="1"/>
    <col min="1288" max="1288" width="12.42578125" customWidth="1"/>
    <col min="1289" max="1299" width="5.7109375" customWidth="1"/>
    <col min="1537" max="1537" width="16.5703125" customWidth="1"/>
    <col min="1538" max="1538" width="18.7109375" customWidth="1"/>
    <col min="1539" max="1539" width="9.42578125" customWidth="1"/>
    <col min="1540" max="1540" width="10.140625" customWidth="1"/>
    <col min="1541" max="1541" width="13.85546875" customWidth="1"/>
    <col min="1542" max="1542" width="12.42578125" customWidth="1"/>
    <col min="1543" max="1543" width="15" customWidth="1"/>
    <col min="1544" max="1544" width="12.42578125" customWidth="1"/>
    <col min="1545" max="1555" width="5.7109375" customWidth="1"/>
    <col min="1793" max="1793" width="16.5703125" customWidth="1"/>
    <col min="1794" max="1794" width="18.7109375" customWidth="1"/>
    <col min="1795" max="1795" width="9.42578125" customWidth="1"/>
    <col min="1796" max="1796" width="10.140625" customWidth="1"/>
    <col min="1797" max="1797" width="13.85546875" customWidth="1"/>
    <col min="1798" max="1798" width="12.42578125" customWidth="1"/>
    <col min="1799" max="1799" width="15" customWidth="1"/>
    <col min="1800" max="1800" width="12.42578125" customWidth="1"/>
    <col min="1801" max="1811" width="5.7109375" customWidth="1"/>
    <col min="2049" max="2049" width="16.5703125" customWidth="1"/>
    <col min="2050" max="2050" width="18.7109375" customWidth="1"/>
    <col min="2051" max="2051" width="9.42578125" customWidth="1"/>
    <col min="2052" max="2052" width="10.140625" customWidth="1"/>
    <col min="2053" max="2053" width="13.85546875" customWidth="1"/>
    <col min="2054" max="2054" width="12.42578125" customWidth="1"/>
    <col min="2055" max="2055" width="15" customWidth="1"/>
    <col min="2056" max="2056" width="12.42578125" customWidth="1"/>
    <col min="2057" max="2067" width="5.7109375" customWidth="1"/>
    <col min="2305" max="2305" width="16.5703125" customWidth="1"/>
    <col min="2306" max="2306" width="18.7109375" customWidth="1"/>
    <col min="2307" max="2307" width="9.42578125" customWidth="1"/>
    <col min="2308" max="2308" width="10.140625" customWidth="1"/>
    <col min="2309" max="2309" width="13.85546875" customWidth="1"/>
    <col min="2310" max="2310" width="12.42578125" customWidth="1"/>
    <col min="2311" max="2311" width="15" customWidth="1"/>
    <col min="2312" max="2312" width="12.42578125" customWidth="1"/>
    <col min="2313" max="2323" width="5.7109375" customWidth="1"/>
    <col min="2561" max="2561" width="16.5703125" customWidth="1"/>
    <col min="2562" max="2562" width="18.7109375" customWidth="1"/>
    <col min="2563" max="2563" width="9.42578125" customWidth="1"/>
    <col min="2564" max="2564" width="10.140625" customWidth="1"/>
    <col min="2565" max="2565" width="13.85546875" customWidth="1"/>
    <col min="2566" max="2566" width="12.42578125" customWidth="1"/>
    <col min="2567" max="2567" width="15" customWidth="1"/>
    <col min="2568" max="2568" width="12.42578125" customWidth="1"/>
    <col min="2569" max="2579" width="5.7109375" customWidth="1"/>
    <col min="2817" max="2817" width="16.5703125" customWidth="1"/>
    <col min="2818" max="2818" width="18.7109375" customWidth="1"/>
    <col min="2819" max="2819" width="9.42578125" customWidth="1"/>
    <col min="2820" max="2820" width="10.140625" customWidth="1"/>
    <col min="2821" max="2821" width="13.85546875" customWidth="1"/>
    <col min="2822" max="2822" width="12.42578125" customWidth="1"/>
    <col min="2823" max="2823" width="15" customWidth="1"/>
    <col min="2824" max="2824" width="12.42578125" customWidth="1"/>
    <col min="2825" max="2835" width="5.7109375" customWidth="1"/>
    <col min="3073" max="3073" width="16.5703125" customWidth="1"/>
    <col min="3074" max="3074" width="18.7109375" customWidth="1"/>
    <col min="3075" max="3075" width="9.42578125" customWidth="1"/>
    <col min="3076" max="3076" width="10.140625" customWidth="1"/>
    <col min="3077" max="3077" width="13.85546875" customWidth="1"/>
    <col min="3078" max="3078" width="12.42578125" customWidth="1"/>
    <col min="3079" max="3079" width="15" customWidth="1"/>
    <col min="3080" max="3080" width="12.42578125" customWidth="1"/>
    <col min="3081" max="3091" width="5.7109375" customWidth="1"/>
    <col min="3329" max="3329" width="16.5703125" customWidth="1"/>
    <col min="3330" max="3330" width="18.7109375" customWidth="1"/>
    <col min="3331" max="3331" width="9.42578125" customWidth="1"/>
    <col min="3332" max="3332" width="10.140625" customWidth="1"/>
    <col min="3333" max="3333" width="13.85546875" customWidth="1"/>
    <col min="3334" max="3334" width="12.42578125" customWidth="1"/>
    <col min="3335" max="3335" width="15" customWidth="1"/>
    <col min="3336" max="3336" width="12.42578125" customWidth="1"/>
    <col min="3337" max="3347" width="5.7109375" customWidth="1"/>
    <col min="3585" max="3585" width="16.5703125" customWidth="1"/>
    <col min="3586" max="3586" width="18.7109375" customWidth="1"/>
    <col min="3587" max="3587" width="9.42578125" customWidth="1"/>
    <col min="3588" max="3588" width="10.140625" customWidth="1"/>
    <col min="3589" max="3589" width="13.85546875" customWidth="1"/>
    <col min="3590" max="3590" width="12.42578125" customWidth="1"/>
    <col min="3591" max="3591" width="15" customWidth="1"/>
    <col min="3592" max="3592" width="12.42578125" customWidth="1"/>
    <col min="3593" max="3603" width="5.7109375" customWidth="1"/>
    <col min="3841" max="3841" width="16.5703125" customWidth="1"/>
    <col min="3842" max="3842" width="18.7109375" customWidth="1"/>
    <col min="3843" max="3843" width="9.42578125" customWidth="1"/>
    <col min="3844" max="3844" width="10.140625" customWidth="1"/>
    <col min="3845" max="3845" width="13.85546875" customWidth="1"/>
    <col min="3846" max="3846" width="12.42578125" customWidth="1"/>
    <col min="3847" max="3847" width="15" customWidth="1"/>
    <col min="3848" max="3848" width="12.42578125" customWidth="1"/>
    <col min="3849" max="3859" width="5.7109375" customWidth="1"/>
    <col min="4097" max="4097" width="16.5703125" customWidth="1"/>
    <col min="4098" max="4098" width="18.7109375" customWidth="1"/>
    <col min="4099" max="4099" width="9.42578125" customWidth="1"/>
    <col min="4100" max="4100" width="10.140625" customWidth="1"/>
    <col min="4101" max="4101" width="13.85546875" customWidth="1"/>
    <col min="4102" max="4102" width="12.42578125" customWidth="1"/>
    <col min="4103" max="4103" width="15" customWidth="1"/>
    <col min="4104" max="4104" width="12.42578125" customWidth="1"/>
    <col min="4105" max="4115" width="5.7109375" customWidth="1"/>
    <col min="4353" max="4353" width="16.5703125" customWidth="1"/>
    <col min="4354" max="4354" width="18.7109375" customWidth="1"/>
    <col min="4355" max="4355" width="9.42578125" customWidth="1"/>
    <col min="4356" max="4356" width="10.140625" customWidth="1"/>
    <col min="4357" max="4357" width="13.85546875" customWidth="1"/>
    <col min="4358" max="4358" width="12.42578125" customWidth="1"/>
    <col min="4359" max="4359" width="15" customWidth="1"/>
    <col min="4360" max="4360" width="12.42578125" customWidth="1"/>
    <col min="4361" max="4371" width="5.7109375" customWidth="1"/>
    <col min="4609" max="4609" width="16.5703125" customWidth="1"/>
    <col min="4610" max="4610" width="18.7109375" customWidth="1"/>
    <col min="4611" max="4611" width="9.42578125" customWidth="1"/>
    <col min="4612" max="4612" width="10.140625" customWidth="1"/>
    <col min="4613" max="4613" width="13.85546875" customWidth="1"/>
    <col min="4614" max="4614" width="12.42578125" customWidth="1"/>
    <col min="4615" max="4615" width="15" customWidth="1"/>
    <col min="4616" max="4616" width="12.42578125" customWidth="1"/>
    <col min="4617" max="4627" width="5.7109375" customWidth="1"/>
    <col min="4865" max="4865" width="16.5703125" customWidth="1"/>
    <col min="4866" max="4866" width="18.7109375" customWidth="1"/>
    <col min="4867" max="4867" width="9.42578125" customWidth="1"/>
    <col min="4868" max="4868" width="10.140625" customWidth="1"/>
    <col min="4869" max="4869" width="13.85546875" customWidth="1"/>
    <col min="4870" max="4870" width="12.42578125" customWidth="1"/>
    <col min="4871" max="4871" width="15" customWidth="1"/>
    <col min="4872" max="4872" width="12.42578125" customWidth="1"/>
    <col min="4873" max="4883" width="5.7109375" customWidth="1"/>
    <col min="5121" max="5121" width="16.5703125" customWidth="1"/>
    <col min="5122" max="5122" width="18.7109375" customWidth="1"/>
    <col min="5123" max="5123" width="9.42578125" customWidth="1"/>
    <col min="5124" max="5124" width="10.140625" customWidth="1"/>
    <col min="5125" max="5125" width="13.85546875" customWidth="1"/>
    <col min="5126" max="5126" width="12.42578125" customWidth="1"/>
    <col min="5127" max="5127" width="15" customWidth="1"/>
    <col min="5128" max="5128" width="12.42578125" customWidth="1"/>
    <col min="5129" max="5139" width="5.7109375" customWidth="1"/>
    <col min="5377" max="5377" width="16.5703125" customWidth="1"/>
    <col min="5378" max="5378" width="18.7109375" customWidth="1"/>
    <col min="5379" max="5379" width="9.42578125" customWidth="1"/>
    <col min="5380" max="5380" width="10.140625" customWidth="1"/>
    <col min="5381" max="5381" width="13.85546875" customWidth="1"/>
    <col min="5382" max="5382" width="12.42578125" customWidth="1"/>
    <col min="5383" max="5383" width="15" customWidth="1"/>
    <col min="5384" max="5384" width="12.42578125" customWidth="1"/>
    <col min="5385" max="5395" width="5.7109375" customWidth="1"/>
    <col min="5633" max="5633" width="16.5703125" customWidth="1"/>
    <col min="5634" max="5634" width="18.7109375" customWidth="1"/>
    <col min="5635" max="5635" width="9.42578125" customWidth="1"/>
    <col min="5636" max="5636" width="10.140625" customWidth="1"/>
    <col min="5637" max="5637" width="13.85546875" customWidth="1"/>
    <col min="5638" max="5638" width="12.42578125" customWidth="1"/>
    <col min="5639" max="5639" width="15" customWidth="1"/>
    <col min="5640" max="5640" width="12.42578125" customWidth="1"/>
    <col min="5641" max="5651" width="5.7109375" customWidth="1"/>
    <col min="5889" max="5889" width="16.5703125" customWidth="1"/>
    <col min="5890" max="5890" width="18.7109375" customWidth="1"/>
    <col min="5891" max="5891" width="9.42578125" customWidth="1"/>
    <col min="5892" max="5892" width="10.140625" customWidth="1"/>
    <col min="5893" max="5893" width="13.85546875" customWidth="1"/>
    <col min="5894" max="5894" width="12.42578125" customWidth="1"/>
    <col min="5895" max="5895" width="15" customWidth="1"/>
    <col min="5896" max="5896" width="12.42578125" customWidth="1"/>
    <col min="5897" max="5907" width="5.7109375" customWidth="1"/>
    <col min="6145" max="6145" width="16.5703125" customWidth="1"/>
    <col min="6146" max="6146" width="18.7109375" customWidth="1"/>
    <col min="6147" max="6147" width="9.42578125" customWidth="1"/>
    <col min="6148" max="6148" width="10.140625" customWidth="1"/>
    <col min="6149" max="6149" width="13.85546875" customWidth="1"/>
    <col min="6150" max="6150" width="12.42578125" customWidth="1"/>
    <col min="6151" max="6151" width="15" customWidth="1"/>
    <col min="6152" max="6152" width="12.42578125" customWidth="1"/>
    <col min="6153" max="6163" width="5.7109375" customWidth="1"/>
    <col min="6401" max="6401" width="16.5703125" customWidth="1"/>
    <col min="6402" max="6402" width="18.7109375" customWidth="1"/>
    <col min="6403" max="6403" width="9.42578125" customWidth="1"/>
    <col min="6404" max="6404" width="10.140625" customWidth="1"/>
    <col min="6405" max="6405" width="13.85546875" customWidth="1"/>
    <col min="6406" max="6406" width="12.42578125" customWidth="1"/>
    <col min="6407" max="6407" width="15" customWidth="1"/>
    <col min="6408" max="6408" width="12.42578125" customWidth="1"/>
    <col min="6409" max="6419" width="5.7109375" customWidth="1"/>
    <col min="6657" max="6657" width="16.5703125" customWidth="1"/>
    <col min="6658" max="6658" width="18.7109375" customWidth="1"/>
    <col min="6659" max="6659" width="9.42578125" customWidth="1"/>
    <col min="6660" max="6660" width="10.140625" customWidth="1"/>
    <col min="6661" max="6661" width="13.85546875" customWidth="1"/>
    <col min="6662" max="6662" width="12.42578125" customWidth="1"/>
    <col min="6663" max="6663" width="15" customWidth="1"/>
    <col min="6664" max="6664" width="12.42578125" customWidth="1"/>
    <col min="6665" max="6675" width="5.7109375" customWidth="1"/>
    <col min="6913" max="6913" width="16.5703125" customWidth="1"/>
    <col min="6914" max="6914" width="18.7109375" customWidth="1"/>
    <col min="6915" max="6915" width="9.42578125" customWidth="1"/>
    <col min="6916" max="6916" width="10.140625" customWidth="1"/>
    <col min="6917" max="6917" width="13.85546875" customWidth="1"/>
    <col min="6918" max="6918" width="12.42578125" customWidth="1"/>
    <col min="6919" max="6919" width="15" customWidth="1"/>
    <col min="6920" max="6920" width="12.42578125" customWidth="1"/>
    <col min="6921" max="6931" width="5.7109375" customWidth="1"/>
    <col min="7169" max="7169" width="16.5703125" customWidth="1"/>
    <col min="7170" max="7170" width="18.7109375" customWidth="1"/>
    <col min="7171" max="7171" width="9.42578125" customWidth="1"/>
    <col min="7172" max="7172" width="10.140625" customWidth="1"/>
    <col min="7173" max="7173" width="13.85546875" customWidth="1"/>
    <col min="7174" max="7174" width="12.42578125" customWidth="1"/>
    <col min="7175" max="7175" width="15" customWidth="1"/>
    <col min="7176" max="7176" width="12.42578125" customWidth="1"/>
    <col min="7177" max="7187" width="5.7109375" customWidth="1"/>
    <col min="7425" max="7425" width="16.5703125" customWidth="1"/>
    <col min="7426" max="7426" width="18.7109375" customWidth="1"/>
    <col min="7427" max="7427" width="9.42578125" customWidth="1"/>
    <col min="7428" max="7428" width="10.140625" customWidth="1"/>
    <col min="7429" max="7429" width="13.85546875" customWidth="1"/>
    <col min="7430" max="7430" width="12.42578125" customWidth="1"/>
    <col min="7431" max="7431" width="15" customWidth="1"/>
    <col min="7432" max="7432" width="12.42578125" customWidth="1"/>
    <col min="7433" max="7443" width="5.7109375" customWidth="1"/>
    <col min="7681" max="7681" width="16.5703125" customWidth="1"/>
    <col min="7682" max="7682" width="18.7109375" customWidth="1"/>
    <col min="7683" max="7683" width="9.42578125" customWidth="1"/>
    <col min="7684" max="7684" width="10.140625" customWidth="1"/>
    <col min="7685" max="7685" width="13.85546875" customWidth="1"/>
    <col min="7686" max="7686" width="12.42578125" customWidth="1"/>
    <col min="7687" max="7687" width="15" customWidth="1"/>
    <col min="7688" max="7688" width="12.42578125" customWidth="1"/>
    <col min="7689" max="7699" width="5.7109375" customWidth="1"/>
    <col min="7937" max="7937" width="16.5703125" customWidth="1"/>
    <col min="7938" max="7938" width="18.7109375" customWidth="1"/>
    <col min="7939" max="7939" width="9.42578125" customWidth="1"/>
    <col min="7940" max="7940" width="10.140625" customWidth="1"/>
    <col min="7941" max="7941" width="13.85546875" customWidth="1"/>
    <col min="7942" max="7942" width="12.42578125" customWidth="1"/>
    <col min="7943" max="7943" width="15" customWidth="1"/>
    <col min="7944" max="7944" width="12.42578125" customWidth="1"/>
    <col min="7945" max="7955" width="5.7109375" customWidth="1"/>
    <col min="8193" max="8193" width="16.5703125" customWidth="1"/>
    <col min="8194" max="8194" width="18.7109375" customWidth="1"/>
    <col min="8195" max="8195" width="9.42578125" customWidth="1"/>
    <col min="8196" max="8196" width="10.140625" customWidth="1"/>
    <col min="8197" max="8197" width="13.85546875" customWidth="1"/>
    <col min="8198" max="8198" width="12.42578125" customWidth="1"/>
    <col min="8199" max="8199" width="15" customWidth="1"/>
    <col min="8200" max="8200" width="12.42578125" customWidth="1"/>
    <col min="8201" max="8211" width="5.7109375" customWidth="1"/>
    <col min="8449" max="8449" width="16.5703125" customWidth="1"/>
    <col min="8450" max="8450" width="18.7109375" customWidth="1"/>
    <col min="8451" max="8451" width="9.42578125" customWidth="1"/>
    <col min="8452" max="8452" width="10.140625" customWidth="1"/>
    <col min="8453" max="8453" width="13.85546875" customWidth="1"/>
    <col min="8454" max="8454" width="12.42578125" customWidth="1"/>
    <col min="8455" max="8455" width="15" customWidth="1"/>
    <col min="8456" max="8456" width="12.42578125" customWidth="1"/>
    <col min="8457" max="8467" width="5.7109375" customWidth="1"/>
    <col min="8705" max="8705" width="16.5703125" customWidth="1"/>
    <col min="8706" max="8706" width="18.7109375" customWidth="1"/>
    <col min="8707" max="8707" width="9.42578125" customWidth="1"/>
    <col min="8708" max="8708" width="10.140625" customWidth="1"/>
    <col min="8709" max="8709" width="13.85546875" customWidth="1"/>
    <col min="8710" max="8710" width="12.42578125" customWidth="1"/>
    <col min="8711" max="8711" width="15" customWidth="1"/>
    <col min="8712" max="8712" width="12.42578125" customWidth="1"/>
    <col min="8713" max="8723" width="5.7109375" customWidth="1"/>
    <col min="8961" max="8961" width="16.5703125" customWidth="1"/>
    <col min="8962" max="8962" width="18.7109375" customWidth="1"/>
    <col min="8963" max="8963" width="9.42578125" customWidth="1"/>
    <col min="8964" max="8964" width="10.140625" customWidth="1"/>
    <col min="8965" max="8965" width="13.85546875" customWidth="1"/>
    <col min="8966" max="8966" width="12.42578125" customWidth="1"/>
    <col min="8967" max="8967" width="15" customWidth="1"/>
    <col min="8968" max="8968" width="12.42578125" customWidth="1"/>
    <col min="8969" max="8979" width="5.7109375" customWidth="1"/>
    <col min="9217" max="9217" width="16.5703125" customWidth="1"/>
    <col min="9218" max="9218" width="18.7109375" customWidth="1"/>
    <col min="9219" max="9219" width="9.42578125" customWidth="1"/>
    <col min="9220" max="9220" width="10.140625" customWidth="1"/>
    <col min="9221" max="9221" width="13.85546875" customWidth="1"/>
    <col min="9222" max="9222" width="12.42578125" customWidth="1"/>
    <col min="9223" max="9223" width="15" customWidth="1"/>
    <col min="9224" max="9224" width="12.42578125" customWidth="1"/>
    <col min="9225" max="9235" width="5.7109375" customWidth="1"/>
    <col min="9473" max="9473" width="16.5703125" customWidth="1"/>
    <col min="9474" max="9474" width="18.7109375" customWidth="1"/>
    <col min="9475" max="9475" width="9.42578125" customWidth="1"/>
    <col min="9476" max="9476" width="10.140625" customWidth="1"/>
    <col min="9477" max="9477" width="13.85546875" customWidth="1"/>
    <col min="9478" max="9478" width="12.42578125" customWidth="1"/>
    <col min="9479" max="9479" width="15" customWidth="1"/>
    <col min="9480" max="9480" width="12.42578125" customWidth="1"/>
    <col min="9481" max="9491" width="5.7109375" customWidth="1"/>
    <col min="9729" max="9729" width="16.5703125" customWidth="1"/>
    <col min="9730" max="9730" width="18.7109375" customWidth="1"/>
    <col min="9731" max="9731" width="9.42578125" customWidth="1"/>
    <col min="9732" max="9732" width="10.140625" customWidth="1"/>
    <col min="9733" max="9733" width="13.85546875" customWidth="1"/>
    <col min="9734" max="9734" width="12.42578125" customWidth="1"/>
    <col min="9735" max="9735" width="15" customWidth="1"/>
    <col min="9736" max="9736" width="12.42578125" customWidth="1"/>
    <col min="9737" max="9747" width="5.7109375" customWidth="1"/>
    <col min="9985" max="9985" width="16.5703125" customWidth="1"/>
    <col min="9986" max="9986" width="18.7109375" customWidth="1"/>
    <col min="9987" max="9987" width="9.42578125" customWidth="1"/>
    <col min="9988" max="9988" width="10.140625" customWidth="1"/>
    <col min="9989" max="9989" width="13.85546875" customWidth="1"/>
    <col min="9990" max="9990" width="12.42578125" customWidth="1"/>
    <col min="9991" max="9991" width="15" customWidth="1"/>
    <col min="9992" max="9992" width="12.42578125" customWidth="1"/>
    <col min="9993" max="10003" width="5.7109375" customWidth="1"/>
    <col min="10241" max="10241" width="16.5703125" customWidth="1"/>
    <col min="10242" max="10242" width="18.7109375" customWidth="1"/>
    <col min="10243" max="10243" width="9.42578125" customWidth="1"/>
    <col min="10244" max="10244" width="10.140625" customWidth="1"/>
    <col min="10245" max="10245" width="13.85546875" customWidth="1"/>
    <col min="10246" max="10246" width="12.42578125" customWidth="1"/>
    <col min="10247" max="10247" width="15" customWidth="1"/>
    <col min="10248" max="10248" width="12.42578125" customWidth="1"/>
    <col min="10249" max="10259" width="5.7109375" customWidth="1"/>
    <col min="10497" max="10497" width="16.5703125" customWidth="1"/>
    <col min="10498" max="10498" width="18.7109375" customWidth="1"/>
    <col min="10499" max="10499" width="9.42578125" customWidth="1"/>
    <col min="10500" max="10500" width="10.140625" customWidth="1"/>
    <col min="10501" max="10501" width="13.85546875" customWidth="1"/>
    <col min="10502" max="10502" width="12.42578125" customWidth="1"/>
    <col min="10503" max="10503" width="15" customWidth="1"/>
    <col min="10504" max="10504" width="12.42578125" customWidth="1"/>
    <col min="10505" max="10515" width="5.7109375" customWidth="1"/>
    <col min="10753" max="10753" width="16.5703125" customWidth="1"/>
    <col min="10754" max="10754" width="18.7109375" customWidth="1"/>
    <col min="10755" max="10755" width="9.42578125" customWidth="1"/>
    <col min="10756" max="10756" width="10.140625" customWidth="1"/>
    <col min="10757" max="10757" width="13.85546875" customWidth="1"/>
    <col min="10758" max="10758" width="12.42578125" customWidth="1"/>
    <col min="10759" max="10759" width="15" customWidth="1"/>
    <col min="10760" max="10760" width="12.42578125" customWidth="1"/>
    <col min="10761" max="10771" width="5.7109375" customWidth="1"/>
    <col min="11009" max="11009" width="16.5703125" customWidth="1"/>
    <col min="11010" max="11010" width="18.7109375" customWidth="1"/>
    <col min="11011" max="11011" width="9.42578125" customWidth="1"/>
    <col min="11012" max="11012" width="10.140625" customWidth="1"/>
    <col min="11013" max="11013" width="13.85546875" customWidth="1"/>
    <col min="11014" max="11014" width="12.42578125" customWidth="1"/>
    <col min="11015" max="11015" width="15" customWidth="1"/>
    <col min="11016" max="11016" width="12.42578125" customWidth="1"/>
    <col min="11017" max="11027" width="5.7109375" customWidth="1"/>
    <col min="11265" max="11265" width="16.5703125" customWidth="1"/>
    <col min="11266" max="11266" width="18.7109375" customWidth="1"/>
    <col min="11267" max="11267" width="9.42578125" customWidth="1"/>
    <col min="11268" max="11268" width="10.140625" customWidth="1"/>
    <col min="11269" max="11269" width="13.85546875" customWidth="1"/>
    <col min="11270" max="11270" width="12.42578125" customWidth="1"/>
    <col min="11271" max="11271" width="15" customWidth="1"/>
    <col min="11272" max="11272" width="12.42578125" customWidth="1"/>
    <col min="11273" max="11283" width="5.7109375" customWidth="1"/>
    <col min="11521" max="11521" width="16.5703125" customWidth="1"/>
    <col min="11522" max="11522" width="18.7109375" customWidth="1"/>
    <col min="11523" max="11523" width="9.42578125" customWidth="1"/>
    <col min="11524" max="11524" width="10.140625" customWidth="1"/>
    <col min="11525" max="11525" width="13.85546875" customWidth="1"/>
    <col min="11526" max="11526" width="12.42578125" customWidth="1"/>
    <col min="11527" max="11527" width="15" customWidth="1"/>
    <col min="11528" max="11528" width="12.42578125" customWidth="1"/>
    <col min="11529" max="11539" width="5.7109375" customWidth="1"/>
    <col min="11777" max="11777" width="16.5703125" customWidth="1"/>
    <col min="11778" max="11778" width="18.7109375" customWidth="1"/>
    <col min="11779" max="11779" width="9.42578125" customWidth="1"/>
    <col min="11780" max="11780" width="10.140625" customWidth="1"/>
    <col min="11781" max="11781" width="13.85546875" customWidth="1"/>
    <col min="11782" max="11782" width="12.42578125" customWidth="1"/>
    <col min="11783" max="11783" width="15" customWidth="1"/>
    <col min="11784" max="11784" width="12.42578125" customWidth="1"/>
    <col min="11785" max="11795" width="5.7109375" customWidth="1"/>
    <col min="12033" max="12033" width="16.5703125" customWidth="1"/>
    <col min="12034" max="12034" width="18.7109375" customWidth="1"/>
    <col min="12035" max="12035" width="9.42578125" customWidth="1"/>
    <col min="12036" max="12036" width="10.140625" customWidth="1"/>
    <col min="12037" max="12037" width="13.85546875" customWidth="1"/>
    <col min="12038" max="12038" width="12.42578125" customWidth="1"/>
    <col min="12039" max="12039" width="15" customWidth="1"/>
    <col min="12040" max="12040" width="12.42578125" customWidth="1"/>
    <col min="12041" max="12051" width="5.7109375" customWidth="1"/>
    <col min="12289" max="12289" width="16.5703125" customWidth="1"/>
    <col min="12290" max="12290" width="18.7109375" customWidth="1"/>
    <col min="12291" max="12291" width="9.42578125" customWidth="1"/>
    <col min="12292" max="12292" width="10.140625" customWidth="1"/>
    <col min="12293" max="12293" width="13.85546875" customWidth="1"/>
    <col min="12294" max="12294" width="12.42578125" customWidth="1"/>
    <col min="12295" max="12295" width="15" customWidth="1"/>
    <col min="12296" max="12296" width="12.42578125" customWidth="1"/>
    <col min="12297" max="12307" width="5.7109375" customWidth="1"/>
    <col min="12545" max="12545" width="16.5703125" customWidth="1"/>
    <col min="12546" max="12546" width="18.7109375" customWidth="1"/>
    <col min="12547" max="12547" width="9.42578125" customWidth="1"/>
    <col min="12548" max="12548" width="10.140625" customWidth="1"/>
    <col min="12549" max="12549" width="13.85546875" customWidth="1"/>
    <col min="12550" max="12550" width="12.42578125" customWidth="1"/>
    <col min="12551" max="12551" width="15" customWidth="1"/>
    <col min="12552" max="12552" width="12.42578125" customWidth="1"/>
    <col min="12553" max="12563" width="5.7109375" customWidth="1"/>
    <col min="12801" max="12801" width="16.5703125" customWidth="1"/>
    <col min="12802" max="12802" width="18.7109375" customWidth="1"/>
    <col min="12803" max="12803" width="9.42578125" customWidth="1"/>
    <col min="12804" max="12804" width="10.140625" customWidth="1"/>
    <col min="12805" max="12805" width="13.85546875" customWidth="1"/>
    <col min="12806" max="12806" width="12.42578125" customWidth="1"/>
    <col min="12807" max="12807" width="15" customWidth="1"/>
    <col min="12808" max="12808" width="12.42578125" customWidth="1"/>
    <col min="12809" max="12819" width="5.7109375" customWidth="1"/>
    <col min="13057" max="13057" width="16.5703125" customWidth="1"/>
    <col min="13058" max="13058" width="18.7109375" customWidth="1"/>
    <col min="13059" max="13059" width="9.42578125" customWidth="1"/>
    <col min="13060" max="13060" width="10.140625" customWidth="1"/>
    <col min="13061" max="13061" width="13.85546875" customWidth="1"/>
    <col min="13062" max="13062" width="12.42578125" customWidth="1"/>
    <col min="13063" max="13063" width="15" customWidth="1"/>
    <col min="13064" max="13064" width="12.42578125" customWidth="1"/>
    <col min="13065" max="13075" width="5.7109375" customWidth="1"/>
    <col min="13313" max="13313" width="16.5703125" customWidth="1"/>
    <col min="13314" max="13314" width="18.7109375" customWidth="1"/>
    <col min="13315" max="13315" width="9.42578125" customWidth="1"/>
    <col min="13316" max="13316" width="10.140625" customWidth="1"/>
    <col min="13317" max="13317" width="13.85546875" customWidth="1"/>
    <col min="13318" max="13318" width="12.42578125" customWidth="1"/>
    <col min="13319" max="13319" width="15" customWidth="1"/>
    <col min="13320" max="13320" width="12.42578125" customWidth="1"/>
    <col min="13321" max="13331" width="5.7109375" customWidth="1"/>
    <col min="13569" max="13569" width="16.5703125" customWidth="1"/>
    <col min="13570" max="13570" width="18.7109375" customWidth="1"/>
    <col min="13571" max="13571" width="9.42578125" customWidth="1"/>
    <col min="13572" max="13572" width="10.140625" customWidth="1"/>
    <col min="13573" max="13573" width="13.85546875" customWidth="1"/>
    <col min="13574" max="13574" width="12.42578125" customWidth="1"/>
    <col min="13575" max="13575" width="15" customWidth="1"/>
    <col min="13576" max="13576" width="12.42578125" customWidth="1"/>
    <col min="13577" max="13587" width="5.7109375" customWidth="1"/>
    <col min="13825" max="13825" width="16.5703125" customWidth="1"/>
    <col min="13826" max="13826" width="18.7109375" customWidth="1"/>
    <col min="13827" max="13827" width="9.42578125" customWidth="1"/>
    <col min="13828" max="13828" width="10.140625" customWidth="1"/>
    <col min="13829" max="13829" width="13.85546875" customWidth="1"/>
    <col min="13830" max="13830" width="12.42578125" customWidth="1"/>
    <col min="13831" max="13831" width="15" customWidth="1"/>
    <col min="13832" max="13832" width="12.42578125" customWidth="1"/>
    <col min="13833" max="13843" width="5.7109375" customWidth="1"/>
    <col min="14081" max="14081" width="16.5703125" customWidth="1"/>
    <col min="14082" max="14082" width="18.7109375" customWidth="1"/>
    <col min="14083" max="14083" width="9.42578125" customWidth="1"/>
    <col min="14084" max="14084" width="10.140625" customWidth="1"/>
    <col min="14085" max="14085" width="13.85546875" customWidth="1"/>
    <col min="14086" max="14086" width="12.42578125" customWidth="1"/>
    <col min="14087" max="14087" width="15" customWidth="1"/>
    <col min="14088" max="14088" width="12.42578125" customWidth="1"/>
    <col min="14089" max="14099" width="5.7109375" customWidth="1"/>
    <col min="14337" max="14337" width="16.5703125" customWidth="1"/>
    <col min="14338" max="14338" width="18.7109375" customWidth="1"/>
    <col min="14339" max="14339" width="9.42578125" customWidth="1"/>
    <col min="14340" max="14340" width="10.140625" customWidth="1"/>
    <col min="14341" max="14341" width="13.85546875" customWidth="1"/>
    <col min="14342" max="14342" width="12.42578125" customWidth="1"/>
    <col min="14343" max="14343" width="15" customWidth="1"/>
    <col min="14344" max="14344" width="12.42578125" customWidth="1"/>
    <col min="14345" max="14355" width="5.7109375" customWidth="1"/>
    <col min="14593" max="14593" width="16.5703125" customWidth="1"/>
    <col min="14594" max="14594" width="18.7109375" customWidth="1"/>
    <col min="14595" max="14595" width="9.42578125" customWidth="1"/>
    <col min="14596" max="14596" width="10.140625" customWidth="1"/>
    <col min="14597" max="14597" width="13.85546875" customWidth="1"/>
    <col min="14598" max="14598" width="12.42578125" customWidth="1"/>
    <col min="14599" max="14599" width="15" customWidth="1"/>
    <col min="14600" max="14600" width="12.42578125" customWidth="1"/>
    <col min="14601" max="14611" width="5.7109375" customWidth="1"/>
    <col min="14849" max="14849" width="16.5703125" customWidth="1"/>
    <col min="14850" max="14850" width="18.7109375" customWidth="1"/>
    <col min="14851" max="14851" width="9.42578125" customWidth="1"/>
    <col min="14852" max="14852" width="10.140625" customWidth="1"/>
    <col min="14853" max="14853" width="13.85546875" customWidth="1"/>
    <col min="14854" max="14854" width="12.42578125" customWidth="1"/>
    <col min="14855" max="14855" width="15" customWidth="1"/>
    <col min="14856" max="14856" width="12.42578125" customWidth="1"/>
    <col min="14857" max="14867" width="5.7109375" customWidth="1"/>
    <col min="15105" max="15105" width="16.5703125" customWidth="1"/>
    <col min="15106" max="15106" width="18.7109375" customWidth="1"/>
    <col min="15107" max="15107" width="9.42578125" customWidth="1"/>
    <col min="15108" max="15108" width="10.140625" customWidth="1"/>
    <col min="15109" max="15109" width="13.85546875" customWidth="1"/>
    <col min="15110" max="15110" width="12.42578125" customWidth="1"/>
    <col min="15111" max="15111" width="15" customWidth="1"/>
    <col min="15112" max="15112" width="12.42578125" customWidth="1"/>
    <col min="15113" max="15123" width="5.7109375" customWidth="1"/>
    <col min="15361" max="15361" width="16.5703125" customWidth="1"/>
    <col min="15362" max="15362" width="18.7109375" customWidth="1"/>
    <col min="15363" max="15363" width="9.42578125" customWidth="1"/>
    <col min="15364" max="15364" width="10.140625" customWidth="1"/>
    <col min="15365" max="15365" width="13.85546875" customWidth="1"/>
    <col min="15366" max="15366" width="12.42578125" customWidth="1"/>
    <col min="15367" max="15367" width="15" customWidth="1"/>
    <col min="15368" max="15368" width="12.42578125" customWidth="1"/>
    <col min="15369" max="15379" width="5.7109375" customWidth="1"/>
    <col min="15617" max="15617" width="16.5703125" customWidth="1"/>
    <col min="15618" max="15618" width="18.7109375" customWidth="1"/>
    <col min="15619" max="15619" width="9.42578125" customWidth="1"/>
    <col min="15620" max="15620" width="10.140625" customWidth="1"/>
    <col min="15621" max="15621" width="13.85546875" customWidth="1"/>
    <col min="15622" max="15622" width="12.42578125" customWidth="1"/>
    <col min="15623" max="15623" width="15" customWidth="1"/>
    <col min="15624" max="15624" width="12.42578125" customWidth="1"/>
    <col min="15625" max="15635" width="5.7109375" customWidth="1"/>
    <col min="15873" max="15873" width="16.5703125" customWidth="1"/>
    <col min="15874" max="15874" width="18.7109375" customWidth="1"/>
    <col min="15875" max="15875" width="9.42578125" customWidth="1"/>
    <col min="15876" max="15876" width="10.140625" customWidth="1"/>
    <col min="15877" max="15877" width="13.85546875" customWidth="1"/>
    <col min="15878" max="15878" width="12.42578125" customWidth="1"/>
    <col min="15879" max="15879" width="15" customWidth="1"/>
    <col min="15880" max="15880" width="12.42578125" customWidth="1"/>
    <col min="15881" max="15891" width="5.7109375" customWidth="1"/>
    <col min="16129" max="16129" width="16.5703125" customWidth="1"/>
    <col min="16130" max="16130" width="18.7109375" customWidth="1"/>
    <col min="16131" max="16131" width="9.42578125" customWidth="1"/>
    <col min="16132" max="16132" width="10.140625" customWidth="1"/>
    <col min="16133" max="16133" width="13.85546875" customWidth="1"/>
    <col min="16134" max="16134" width="12.42578125" customWidth="1"/>
    <col min="16135" max="16135" width="15" customWidth="1"/>
    <col min="16136" max="16136" width="12.42578125" customWidth="1"/>
    <col min="16137" max="16147" width="5.7109375" customWidth="1"/>
  </cols>
  <sheetData>
    <row r="1" spans="1:25"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c r="W1" s="58" t="s">
        <v>158</v>
      </c>
      <c r="X1" s="58" t="s">
        <v>159</v>
      </c>
      <c r="Y1" s="58" t="s">
        <v>160</v>
      </c>
    </row>
    <row r="2" spans="1:25"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COUNTIF(T$3:T$58,W2)</f>
        <v>0</v>
      </c>
      <c r="Y2" s="83">
        <f>X2/$X$22</f>
        <v>0</v>
      </c>
    </row>
    <row r="3" spans="1:25" x14ac:dyDescent="0.25">
      <c r="A3" s="38" t="s">
        <v>11</v>
      </c>
      <c r="B3" s="4" t="s">
        <v>44</v>
      </c>
      <c r="C3" s="5">
        <f>VLOOKUP(B3,[15]Списки!$C$1:$E$70,2,FALSE)</f>
        <v>11484</v>
      </c>
      <c r="D3" s="5" t="str">
        <f>VLOOKUP(B3,[15]Списки!$C$1:$E$70,3,FALSE)</f>
        <v>СОШ</v>
      </c>
      <c r="E3" s="39" t="s">
        <v>15</v>
      </c>
      <c r="F3" s="7">
        <v>60</v>
      </c>
      <c r="G3" s="7">
        <v>56</v>
      </c>
      <c r="H3" s="8">
        <f>C3*1000+1</f>
        <v>11484001</v>
      </c>
      <c r="I3" s="9">
        <v>0</v>
      </c>
      <c r="J3" s="9">
        <v>2</v>
      </c>
      <c r="K3" s="9">
        <v>1</v>
      </c>
      <c r="L3" s="9">
        <v>2</v>
      </c>
      <c r="M3" s="9">
        <v>1</v>
      </c>
      <c r="N3" s="9">
        <v>1</v>
      </c>
      <c r="O3" s="9">
        <v>1</v>
      </c>
      <c r="P3" s="9">
        <v>1</v>
      </c>
      <c r="Q3" s="9">
        <v>2</v>
      </c>
      <c r="R3" s="9">
        <v>2</v>
      </c>
      <c r="S3" s="9">
        <v>2</v>
      </c>
      <c r="T3" s="10">
        <f>IF(COUNTBLANK(I3:S3)&gt;=1,"Не писал",SUM(I3:S3))</f>
        <v>15</v>
      </c>
      <c r="W3" s="76">
        <v>1</v>
      </c>
      <c r="X3" s="76">
        <f t="shared" ref="X3:X21" si="0">COUNTIF(T$3:T$58,W3)</f>
        <v>0</v>
      </c>
      <c r="Y3" s="83">
        <f t="shared" ref="Y3:Y21" si="1">X3/$X$22</f>
        <v>0</v>
      </c>
    </row>
    <row r="4" spans="1:25" x14ac:dyDescent="0.25">
      <c r="A4" s="38" t="s">
        <v>11</v>
      </c>
      <c r="B4" s="4" t="str">
        <f t="shared" ref="B4:G19" si="2">B3</f>
        <v>ГБОУ СОШ №484</v>
      </c>
      <c r="C4" s="5">
        <f t="shared" si="2"/>
        <v>11484</v>
      </c>
      <c r="D4" s="5" t="str">
        <f t="shared" si="2"/>
        <v>СОШ</v>
      </c>
      <c r="E4" s="11" t="str">
        <f t="shared" si="2"/>
        <v>5а</v>
      </c>
      <c r="F4" s="7">
        <f t="shared" si="2"/>
        <v>60</v>
      </c>
      <c r="G4" s="7">
        <f t="shared" si="2"/>
        <v>56</v>
      </c>
      <c r="H4" s="8">
        <f>H3+1</f>
        <v>11484002</v>
      </c>
      <c r="I4" s="9">
        <v>2</v>
      </c>
      <c r="J4" s="9">
        <v>2</v>
      </c>
      <c r="K4" s="9">
        <v>1</v>
      </c>
      <c r="L4" s="9">
        <v>2</v>
      </c>
      <c r="M4" s="9">
        <v>1</v>
      </c>
      <c r="N4" s="9">
        <v>0</v>
      </c>
      <c r="O4" s="9">
        <v>1</v>
      </c>
      <c r="P4" s="9">
        <v>1</v>
      </c>
      <c r="Q4" s="9">
        <v>2</v>
      </c>
      <c r="R4" s="9">
        <v>2</v>
      </c>
      <c r="S4" s="9">
        <v>2</v>
      </c>
      <c r="T4" s="10">
        <f t="shared" ref="T4:T58" si="3">IF(COUNTBLANK(I4:S4)&gt;=1,"Не писал",SUM(I4:S4))</f>
        <v>16</v>
      </c>
      <c r="W4" s="76">
        <v>2</v>
      </c>
      <c r="X4" s="76">
        <f t="shared" si="0"/>
        <v>0</v>
      </c>
      <c r="Y4" s="83">
        <f t="shared" si="1"/>
        <v>0</v>
      </c>
    </row>
    <row r="5" spans="1:25" x14ac:dyDescent="0.25">
      <c r="A5" s="38" t="s">
        <v>11</v>
      </c>
      <c r="B5" s="4" t="str">
        <f t="shared" si="2"/>
        <v>ГБОУ СОШ №484</v>
      </c>
      <c r="C5" s="5">
        <f t="shared" si="2"/>
        <v>11484</v>
      </c>
      <c r="D5" s="5" t="str">
        <f t="shared" si="2"/>
        <v>СОШ</v>
      </c>
      <c r="E5" s="11" t="str">
        <f t="shared" si="2"/>
        <v>5а</v>
      </c>
      <c r="F5" s="7">
        <f t="shared" si="2"/>
        <v>60</v>
      </c>
      <c r="G5" s="7">
        <f t="shared" si="2"/>
        <v>56</v>
      </c>
      <c r="H5" s="8">
        <f t="shared" ref="H5:H58" si="4">H4+1</f>
        <v>11484003</v>
      </c>
      <c r="I5" s="9">
        <v>0</v>
      </c>
      <c r="J5" s="9">
        <v>2</v>
      </c>
      <c r="K5" s="9">
        <v>1</v>
      </c>
      <c r="L5" s="9">
        <v>2</v>
      </c>
      <c r="M5" s="9">
        <v>1</v>
      </c>
      <c r="N5" s="9">
        <v>0</v>
      </c>
      <c r="O5" s="9">
        <v>1</v>
      </c>
      <c r="P5" s="9">
        <v>0</v>
      </c>
      <c r="Q5" s="9">
        <v>0</v>
      </c>
      <c r="R5" s="9">
        <v>2</v>
      </c>
      <c r="S5" s="9">
        <v>2</v>
      </c>
      <c r="T5" s="10">
        <f t="shared" si="3"/>
        <v>11</v>
      </c>
      <c r="W5" s="76">
        <v>3</v>
      </c>
      <c r="X5" s="76">
        <f t="shared" si="0"/>
        <v>0</v>
      </c>
      <c r="Y5" s="83">
        <f t="shared" si="1"/>
        <v>0</v>
      </c>
    </row>
    <row r="6" spans="1:25" x14ac:dyDescent="0.25">
      <c r="A6" s="38" t="s">
        <v>11</v>
      </c>
      <c r="B6" s="4" t="str">
        <f t="shared" si="2"/>
        <v>ГБОУ СОШ №484</v>
      </c>
      <c r="C6" s="5">
        <f t="shared" si="2"/>
        <v>11484</v>
      </c>
      <c r="D6" s="5" t="str">
        <f t="shared" si="2"/>
        <v>СОШ</v>
      </c>
      <c r="E6" s="11" t="str">
        <f t="shared" si="2"/>
        <v>5а</v>
      </c>
      <c r="F6" s="7">
        <f t="shared" si="2"/>
        <v>60</v>
      </c>
      <c r="G6" s="7">
        <f t="shared" si="2"/>
        <v>56</v>
      </c>
      <c r="H6" s="8">
        <f t="shared" si="4"/>
        <v>11484004</v>
      </c>
      <c r="I6" s="9">
        <v>0</v>
      </c>
      <c r="J6" s="9">
        <v>1</v>
      </c>
      <c r="K6" s="9">
        <v>0</v>
      </c>
      <c r="L6" s="9">
        <v>2</v>
      </c>
      <c r="M6" s="9">
        <v>1</v>
      </c>
      <c r="N6" s="9">
        <v>1</v>
      </c>
      <c r="O6" s="9">
        <v>0</v>
      </c>
      <c r="P6" s="9">
        <v>1</v>
      </c>
      <c r="Q6" s="9">
        <v>0</v>
      </c>
      <c r="R6" s="9">
        <v>2</v>
      </c>
      <c r="S6" s="9">
        <v>1</v>
      </c>
      <c r="T6" s="10">
        <f t="shared" si="3"/>
        <v>9</v>
      </c>
      <c r="W6" s="76">
        <v>4</v>
      </c>
      <c r="X6" s="76">
        <f t="shared" si="0"/>
        <v>0</v>
      </c>
      <c r="Y6" s="83">
        <f t="shared" si="1"/>
        <v>0</v>
      </c>
    </row>
    <row r="7" spans="1:25" x14ac:dyDescent="0.25">
      <c r="A7" s="38" t="s">
        <v>11</v>
      </c>
      <c r="B7" s="4" t="str">
        <f t="shared" si="2"/>
        <v>ГБОУ СОШ №484</v>
      </c>
      <c r="C7" s="5">
        <f t="shared" si="2"/>
        <v>11484</v>
      </c>
      <c r="D7" s="5" t="str">
        <f t="shared" si="2"/>
        <v>СОШ</v>
      </c>
      <c r="E7" s="11" t="str">
        <f t="shared" si="2"/>
        <v>5а</v>
      </c>
      <c r="F7" s="7">
        <f t="shared" si="2"/>
        <v>60</v>
      </c>
      <c r="G7" s="7">
        <f t="shared" si="2"/>
        <v>56</v>
      </c>
      <c r="H7" s="8">
        <f t="shared" si="4"/>
        <v>11484005</v>
      </c>
      <c r="I7" s="9">
        <v>2</v>
      </c>
      <c r="J7" s="9">
        <v>1</v>
      </c>
      <c r="K7" s="9">
        <v>0</v>
      </c>
      <c r="L7" s="9">
        <v>2</v>
      </c>
      <c r="M7" s="9">
        <v>1</v>
      </c>
      <c r="N7" s="9">
        <v>1</v>
      </c>
      <c r="O7" s="9">
        <v>1</v>
      </c>
      <c r="P7" s="9">
        <v>1</v>
      </c>
      <c r="Q7" s="9">
        <v>0</v>
      </c>
      <c r="R7" s="9">
        <v>2</v>
      </c>
      <c r="S7" s="9">
        <v>0</v>
      </c>
      <c r="T7" s="10">
        <f t="shared" si="3"/>
        <v>11</v>
      </c>
      <c r="W7" s="76">
        <v>5</v>
      </c>
      <c r="X7" s="76">
        <f t="shared" si="0"/>
        <v>2</v>
      </c>
      <c r="Y7" s="83">
        <f t="shared" si="1"/>
        <v>3.5714285714285712E-2</v>
      </c>
    </row>
    <row r="8" spans="1:25" x14ac:dyDescent="0.25">
      <c r="A8" s="38" t="s">
        <v>11</v>
      </c>
      <c r="B8" s="4" t="str">
        <f t="shared" si="2"/>
        <v>ГБОУ СОШ №484</v>
      </c>
      <c r="C8" s="5">
        <f t="shared" si="2"/>
        <v>11484</v>
      </c>
      <c r="D8" s="5" t="str">
        <f t="shared" si="2"/>
        <v>СОШ</v>
      </c>
      <c r="E8" s="11" t="str">
        <f t="shared" si="2"/>
        <v>5а</v>
      </c>
      <c r="F8" s="7">
        <f t="shared" si="2"/>
        <v>60</v>
      </c>
      <c r="G8" s="7">
        <f t="shared" si="2"/>
        <v>56</v>
      </c>
      <c r="H8" s="8">
        <f t="shared" si="4"/>
        <v>11484006</v>
      </c>
      <c r="I8" s="9">
        <v>0</v>
      </c>
      <c r="J8" s="9">
        <v>2</v>
      </c>
      <c r="K8" s="9">
        <v>0</v>
      </c>
      <c r="L8" s="9">
        <v>2</v>
      </c>
      <c r="M8" s="9">
        <v>0</v>
      </c>
      <c r="N8" s="9">
        <v>1</v>
      </c>
      <c r="O8" s="9">
        <v>0</v>
      </c>
      <c r="P8" s="9">
        <v>1</v>
      </c>
      <c r="Q8" s="9">
        <v>2</v>
      </c>
      <c r="R8" s="9">
        <v>2</v>
      </c>
      <c r="S8" s="9">
        <v>2</v>
      </c>
      <c r="T8" s="10">
        <f t="shared" si="3"/>
        <v>12</v>
      </c>
      <c r="W8" s="76">
        <v>6</v>
      </c>
      <c r="X8" s="76">
        <f t="shared" si="0"/>
        <v>1</v>
      </c>
      <c r="Y8" s="83">
        <f t="shared" si="1"/>
        <v>1.7857142857142856E-2</v>
      </c>
    </row>
    <row r="9" spans="1:25" x14ac:dyDescent="0.25">
      <c r="A9" s="38" t="s">
        <v>11</v>
      </c>
      <c r="B9" s="4" t="str">
        <f t="shared" si="2"/>
        <v>ГБОУ СОШ №484</v>
      </c>
      <c r="C9" s="5">
        <f t="shared" si="2"/>
        <v>11484</v>
      </c>
      <c r="D9" s="5" t="str">
        <f t="shared" si="2"/>
        <v>СОШ</v>
      </c>
      <c r="E9" s="11" t="str">
        <f t="shared" si="2"/>
        <v>5а</v>
      </c>
      <c r="F9" s="7">
        <f t="shared" si="2"/>
        <v>60</v>
      </c>
      <c r="G9" s="7">
        <f t="shared" si="2"/>
        <v>56</v>
      </c>
      <c r="H9" s="8">
        <f t="shared" si="4"/>
        <v>11484007</v>
      </c>
      <c r="I9" s="9">
        <v>2</v>
      </c>
      <c r="J9" s="9">
        <v>1</v>
      </c>
      <c r="K9" s="9">
        <v>0</v>
      </c>
      <c r="L9" s="9">
        <v>2</v>
      </c>
      <c r="M9" s="9">
        <v>1</v>
      </c>
      <c r="N9" s="9">
        <v>0</v>
      </c>
      <c r="O9" s="9">
        <v>1</v>
      </c>
      <c r="P9" s="9">
        <v>0</v>
      </c>
      <c r="Q9" s="9">
        <v>0</v>
      </c>
      <c r="R9" s="9">
        <v>2</v>
      </c>
      <c r="S9" s="9">
        <v>2</v>
      </c>
      <c r="T9" s="10">
        <f t="shared" si="3"/>
        <v>11</v>
      </c>
      <c r="W9" s="76">
        <v>7</v>
      </c>
      <c r="X9" s="76">
        <f t="shared" si="0"/>
        <v>6</v>
      </c>
      <c r="Y9" s="83">
        <f t="shared" si="1"/>
        <v>0.10714285714285714</v>
      </c>
    </row>
    <row r="10" spans="1:25" x14ac:dyDescent="0.25">
      <c r="A10" s="38" t="s">
        <v>11</v>
      </c>
      <c r="B10" s="4" t="str">
        <f t="shared" si="2"/>
        <v>ГБОУ СОШ №484</v>
      </c>
      <c r="C10" s="5">
        <f t="shared" si="2"/>
        <v>11484</v>
      </c>
      <c r="D10" s="5" t="str">
        <f t="shared" si="2"/>
        <v>СОШ</v>
      </c>
      <c r="E10" s="11" t="str">
        <f t="shared" si="2"/>
        <v>5а</v>
      </c>
      <c r="F10" s="7">
        <f t="shared" si="2"/>
        <v>60</v>
      </c>
      <c r="G10" s="7">
        <f t="shared" si="2"/>
        <v>56</v>
      </c>
      <c r="H10" s="8">
        <f t="shared" si="4"/>
        <v>11484008</v>
      </c>
      <c r="I10" s="9">
        <v>0</v>
      </c>
      <c r="J10" s="9">
        <v>1</v>
      </c>
      <c r="K10" s="9">
        <v>0</v>
      </c>
      <c r="L10" s="9">
        <v>2</v>
      </c>
      <c r="M10" s="9">
        <v>0</v>
      </c>
      <c r="N10" s="9">
        <v>0</v>
      </c>
      <c r="O10" s="9">
        <v>0</v>
      </c>
      <c r="P10" s="9">
        <v>0</v>
      </c>
      <c r="Q10" s="9">
        <v>0</v>
      </c>
      <c r="R10" s="9">
        <v>2</v>
      </c>
      <c r="S10" s="9">
        <v>0</v>
      </c>
      <c r="T10" s="10">
        <f t="shared" si="3"/>
        <v>5</v>
      </c>
      <c r="W10" s="76">
        <v>8</v>
      </c>
      <c r="X10" s="76">
        <f t="shared" si="0"/>
        <v>2</v>
      </c>
      <c r="Y10" s="83">
        <f t="shared" si="1"/>
        <v>3.5714285714285712E-2</v>
      </c>
    </row>
    <row r="11" spans="1:25" x14ac:dyDescent="0.25">
      <c r="A11" s="38" t="s">
        <v>11</v>
      </c>
      <c r="B11" s="4" t="str">
        <f t="shared" si="2"/>
        <v>ГБОУ СОШ №484</v>
      </c>
      <c r="C11" s="5">
        <f t="shared" si="2"/>
        <v>11484</v>
      </c>
      <c r="D11" s="5" t="str">
        <f t="shared" si="2"/>
        <v>СОШ</v>
      </c>
      <c r="E11" s="11" t="str">
        <f t="shared" si="2"/>
        <v>5а</v>
      </c>
      <c r="F11" s="7">
        <f t="shared" si="2"/>
        <v>60</v>
      </c>
      <c r="G11" s="7">
        <f t="shared" si="2"/>
        <v>56</v>
      </c>
      <c r="H11" s="8">
        <f t="shared" si="4"/>
        <v>11484009</v>
      </c>
      <c r="I11" s="9">
        <v>0</v>
      </c>
      <c r="J11" s="9">
        <v>1</v>
      </c>
      <c r="K11" s="9">
        <v>0</v>
      </c>
      <c r="L11" s="9">
        <v>2</v>
      </c>
      <c r="M11" s="9">
        <v>2</v>
      </c>
      <c r="N11" s="9">
        <v>0</v>
      </c>
      <c r="O11" s="9">
        <v>0</v>
      </c>
      <c r="P11" s="9">
        <v>1</v>
      </c>
      <c r="Q11" s="9">
        <v>0</v>
      </c>
      <c r="R11" s="9">
        <v>2</v>
      </c>
      <c r="S11" s="9">
        <v>0</v>
      </c>
      <c r="T11" s="10">
        <f t="shared" si="3"/>
        <v>8</v>
      </c>
      <c r="W11" s="76">
        <v>9</v>
      </c>
      <c r="X11" s="76">
        <f t="shared" si="0"/>
        <v>5</v>
      </c>
      <c r="Y11" s="83">
        <f t="shared" si="1"/>
        <v>8.9285714285714288E-2</v>
      </c>
    </row>
    <row r="12" spans="1:25" x14ac:dyDescent="0.25">
      <c r="A12" s="38" t="s">
        <v>11</v>
      </c>
      <c r="B12" s="4" t="str">
        <f t="shared" si="2"/>
        <v>ГБОУ СОШ №484</v>
      </c>
      <c r="C12" s="5">
        <f t="shared" si="2"/>
        <v>11484</v>
      </c>
      <c r="D12" s="5" t="str">
        <f t="shared" si="2"/>
        <v>СОШ</v>
      </c>
      <c r="E12" s="11" t="str">
        <f t="shared" si="2"/>
        <v>5а</v>
      </c>
      <c r="F12" s="7">
        <f t="shared" si="2"/>
        <v>60</v>
      </c>
      <c r="G12" s="7">
        <f t="shared" si="2"/>
        <v>56</v>
      </c>
      <c r="H12" s="8">
        <f t="shared" si="4"/>
        <v>11484010</v>
      </c>
      <c r="I12" s="9">
        <v>0</v>
      </c>
      <c r="J12" s="9">
        <v>1</v>
      </c>
      <c r="K12" s="9">
        <v>0</v>
      </c>
      <c r="L12" s="9">
        <v>2</v>
      </c>
      <c r="M12" s="9">
        <v>1</v>
      </c>
      <c r="N12" s="9">
        <v>1</v>
      </c>
      <c r="O12" s="9">
        <v>1</v>
      </c>
      <c r="P12" s="9">
        <v>1</v>
      </c>
      <c r="Q12" s="9">
        <v>2</v>
      </c>
      <c r="R12" s="9">
        <v>1</v>
      </c>
      <c r="S12" s="9">
        <v>1</v>
      </c>
      <c r="T12" s="10">
        <f t="shared" si="3"/>
        <v>11</v>
      </c>
      <c r="W12" s="76">
        <v>10</v>
      </c>
      <c r="X12" s="76">
        <f t="shared" si="0"/>
        <v>6</v>
      </c>
      <c r="Y12" s="83">
        <f t="shared" si="1"/>
        <v>0.10714285714285714</v>
      </c>
    </row>
    <row r="13" spans="1:25" x14ac:dyDescent="0.25">
      <c r="A13" s="38" t="s">
        <v>11</v>
      </c>
      <c r="B13" s="4" t="str">
        <f t="shared" si="2"/>
        <v>ГБОУ СОШ №484</v>
      </c>
      <c r="C13" s="5">
        <f t="shared" si="2"/>
        <v>11484</v>
      </c>
      <c r="D13" s="5" t="str">
        <f t="shared" si="2"/>
        <v>СОШ</v>
      </c>
      <c r="E13" s="11" t="str">
        <f t="shared" si="2"/>
        <v>5а</v>
      </c>
      <c r="F13" s="7">
        <f t="shared" si="2"/>
        <v>60</v>
      </c>
      <c r="G13" s="7">
        <f t="shared" si="2"/>
        <v>56</v>
      </c>
      <c r="H13" s="8">
        <f t="shared" si="4"/>
        <v>11484011</v>
      </c>
      <c r="I13" s="9">
        <v>2</v>
      </c>
      <c r="J13" s="9">
        <v>2</v>
      </c>
      <c r="K13" s="9">
        <v>1</v>
      </c>
      <c r="L13" s="9">
        <v>2</v>
      </c>
      <c r="M13" s="9">
        <v>2</v>
      </c>
      <c r="N13" s="9">
        <v>1</v>
      </c>
      <c r="O13" s="9">
        <v>0</v>
      </c>
      <c r="P13" s="9">
        <v>2</v>
      </c>
      <c r="Q13" s="9">
        <v>0</v>
      </c>
      <c r="R13" s="9">
        <v>2</v>
      </c>
      <c r="S13" s="9">
        <v>2</v>
      </c>
      <c r="T13" s="10">
        <f t="shared" si="3"/>
        <v>16</v>
      </c>
      <c r="W13" s="76">
        <v>11</v>
      </c>
      <c r="X13" s="76">
        <f t="shared" si="0"/>
        <v>5</v>
      </c>
      <c r="Y13" s="83">
        <f t="shared" si="1"/>
        <v>8.9285714285714288E-2</v>
      </c>
    </row>
    <row r="14" spans="1:25" x14ac:dyDescent="0.25">
      <c r="A14" s="38" t="s">
        <v>11</v>
      </c>
      <c r="B14" s="4" t="str">
        <f t="shared" si="2"/>
        <v>ГБОУ СОШ №484</v>
      </c>
      <c r="C14" s="5">
        <f t="shared" si="2"/>
        <v>11484</v>
      </c>
      <c r="D14" s="5" t="str">
        <f t="shared" si="2"/>
        <v>СОШ</v>
      </c>
      <c r="E14" s="11" t="str">
        <f t="shared" si="2"/>
        <v>5а</v>
      </c>
      <c r="F14" s="7">
        <f t="shared" si="2"/>
        <v>60</v>
      </c>
      <c r="G14" s="7">
        <f t="shared" si="2"/>
        <v>56</v>
      </c>
      <c r="H14" s="8">
        <f t="shared" si="4"/>
        <v>11484012</v>
      </c>
      <c r="I14" s="9">
        <v>0</v>
      </c>
      <c r="J14" s="9">
        <v>1</v>
      </c>
      <c r="K14" s="9">
        <v>0</v>
      </c>
      <c r="L14" s="9">
        <v>2</v>
      </c>
      <c r="M14" s="9">
        <v>2</v>
      </c>
      <c r="N14" s="9">
        <v>1</v>
      </c>
      <c r="O14" s="9">
        <v>1</v>
      </c>
      <c r="P14" s="9">
        <v>1</v>
      </c>
      <c r="Q14" s="9">
        <v>2</v>
      </c>
      <c r="R14" s="9">
        <v>2</v>
      </c>
      <c r="S14" s="9">
        <v>2</v>
      </c>
      <c r="T14" s="10">
        <f t="shared" si="3"/>
        <v>14</v>
      </c>
      <c r="W14" s="76">
        <v>12</v>
      </c>
      <c r="X14" s="76">
        <f t="shared" si="0"/>
        <v>9</v>
      </c>
      <c r="Y14" s="83">
        <f t="shared" si="1"/>
        <v>0.16071428571428573</v>
      </c>
    </row>
    <row r="15" spans="1:25" x14ac:dyDescent="0.25">
      <c r="A15" s="38" t="s">
        <v>11</v>
      </c>
      <c r="B15" s="4" t="str">
        <f t="shared" si="2"/>
        <v>ГБОУ СОШ №484</v>
      </c>
      <c r="C15" s="5">
        <f t="shared" si="2"/>
        <v>11484</v>
      </c>
      <c r="D15" s="5" t="str">
        <f t="shared" si="2"/>
        <v>СОШ</v>
      </c>
      <c r="E15" s="11" t="str">
        <f t="shared" si="2"/>
        <v>5а</v>
      </c>
      <c r="F15" s="7">
        <f t="shared" si="2"/>
        <v>60</v>
      </c>
      <c r="G15" s="7">
        <f t="shared" si="2"/>
        <v>56</v>
      </c>
      <c r="H15" s="8">
        <f t="shared" si="4"/>
        <v>11484013</v>
      </c>
      <c r="I15" s="9">
        <v>2</v>
      </c>
      <c r="J15" s="9">
        <v>1</v>
      </c>
      <c r="K15" s="9">
        <v>0</v>
      </c>
      <c r="L15" s="9">
        <v>2</v>
      </c>
      <c r="M15" s="9">
        <v>2</v>
      </c>
      <c r="N15" s="9">
        <v>1</v>
      </c>
      <c r="O15" s="9">
        <v>1</v>
      </c>
      <c r="P15" s="9">
        <v>1</v>
      </c>
      <c r="Q15" s="9">
        <v>2</v>
      </c>
      <c r="R15" s="9">
        <v>2</v>
      </c>
      <c r="S15" s="9">
        <v>2</v>
      </c>
      <c r="T15" s="10">
        <f t="shared" si="3"/>
        <v>16</v>
      </c>
      <c r="W15" s="76">
        <v>13</v>
      </c>
      <c r="X15" s="76">
        <f t="shared" si="0"/>
        <v>4</v>
      </c>
      <c r="Y15" s="83">
        <f t="shared" si="1"/>
        <v>7.1428571428571425E-2</v>
      </c>
    </row>
    <row r="16" spans="1:25" x14ac:dyDescent="0.25">
      <c r="A16" s="38" t="s">
        <v>11</v>
      </c>
      <c r="B16" s="4" t="str">
        <f t="shared" si="2"/>
        <v>ГБОУ СОШ №484</v>
      </c>
      <c r="C16" s="5">
        <f t="shared" si="2"/>
        <v>11484</v>
      </c>
      <c r="D16" s="5" t="str">
        <f t="shared" si="2"/>
        <v>СОШ</v>
      </c>
      <c r="E16" s="11" t="str">
        <f t="shared" si="2"/>
        <v>5а</v>
      </c>
      <c r="F16" s="7">
        <f t="shared" si="2"/>
        <v>60</v>
      </c>
      <c r="G16" s="7">
        <f t="shared" si="2"/>
        <v>56</v>
      </c>
      <c r="H16" s="8">
        <f t="shared" si="4"/>
        <v>11484014</v>
      </c>
      <c r="I16" s="9">
        <v>0</v>
      </c>
      <c r="J16" s="9">
        <v>1</v>
      </c>
      <c r="K16" s="9">
        <v>0</v>
      </c>
      <c r="L16" s="9">
        <v>2</v>
      </c>
      <c r="M16" s="9">
        <v>1</v>
      </c>
      <c r="N16" s="9">
        <v>1</v>
      </c>
      <c r="O16" s="9">
        <v>1</v>
      </c>
      <c r="P16" s="9">
        <v>1</v>
      </c>
      <c r="Q16" s="9">
        <v>0</v>
      </c>
      <c r="R16" s="9">
        <v>1</v>
      </c>
      <c r="S16" s="9">
        <v>2</v>
      </c>
      <c r="T16" s="10">
        <f t="shared" si="3"/>
        <v>10</v>
      </c>
      <c r="W16" s="76">
        <v>14</v>
      </c>
      <c r="X16" s="76">
        <f t="shared" si="0"/>
        <v>4</v>
      </c>
      <c r="Y16" s="83">
        <f t="shared" si="1"/>
        <v>7.1428571428571425E-2</v>
      </c>
    </row>
    <row r="17" spans="1:25" x14ac:dyDescent="0.25">
      <c r="A17" s="38" t="s">
        <v>11</v>
      </c>
      <c r="B17" s="4" t="str">
        <f t="shared" si="2"/>
        <v>ГБОУ СОШ №484</v>
      </c>
      <c r="C17" s="5">
        <f t="shared" si="2"/>
        <v>11484</v>
      </c>
      <c r="D17" s="5" t="str">
        <f t="shared" si="2"/>
        <v>СОШ</v>
      </c>
      <c r="E17" s="11" t="str">
        <f t="shared" si="2"/>
        <v>5а</v>
      </c>
      <c r="F17" s="7">
        <f t="shared" si="2"/>
        <v>60</v>
      </c>
      <c r="G17" s="7">
        <f t="shared" si="2"/>
        <v>56</v>
      </c>
      <c r="H17" s="8">
        <f t="shared" si="4"/>
        <v>11484015</v>
      </c>
      <c r="I17" s="9">
        <v>0</v>
      </c>
      <c r="J17" s="9">
        <v>0</v>
      </c>
      <c r="K17" s="9">
        <v>0</v>
      </c>
      <c r="L17" s="9">
        <v>0</v>
      </c>
      <c r="M17" s="9">
        <v>1</v>
      </c>
      <c r="N17" s="9">
        <v>0</v>
      </c>
      <c r="O17" s="9">
        <v>0</v>
      </c>
      <c r="P17" s="9">
        <v>1</v>
      </c>
      <c r="Q17" s="9">
        <v>0</v>
      </c>
      <c r="R17" s="9">
        <v>2</v>
      </c>
      <c r="S17" s="9">
        <v>1</v>
      </c>
      <c r="T17" s="10">
        <f t="shared" si="3"/>
        <v>5</v>
      </c>
      <c r="W17" s="76">
        <v>15</v>
      </c>
      <c r="X17" s="76">
        <f t="shared" si="0"/>
        <v>5</v>
      </c>
      <c r="Y17" s="83">
        <f t="shared" si="1"/>
        <v>8.9285714285714288E-2</v>
      </c>
    </row>
    <row r="18" spans="1:25" x14ac:dyDescent="0.25">
      <c r="A18" s="38" t="s">
        <v>11</v>
      </c>
      <c r="B18" s="4" t="str">
        <f t="shared" si="2"/>
        <v>ГБОУ СОШ №484</v>
      </c>
      <c r="C18" s="5">
        <f t="shared" si="2"/>
        <v>11484</v>
      </c>
      <c r="D18" s="5" t="str">
        <f t="shared" si="2"/>
        <v>СОШ</v>
      </c>
      <c r="E18" s="11" t="str">
        <f t="shared" si="2"/>
        <v>5а</v>
      </c>
      <c r="F18" s="7">
        <f t="shared" si="2"/>
        <v>60</v>
      </c>
      <c r="G18" s="7">
        <f t="shared" si="2"/>
        <v>56</v>
      </c>
      <c r="H18" s="8">
        <f t="shared" si="4"/>
        <v>11484016</v>
      </c>
      <c r="I18" s="9">
        <v>1</v>
      </c>
      <c r="J18" s="9">
        <v>1</v>
      </c>
      <c r="K18" s="9">
        <v>0</v>
      </c>
      <c r="L18" s="9">
        <v>2</v>
      </c>
      <c r="M18" s="9">
        <v>1</v>
      </c>
      <c r="N18" s="9">
        <v>0</v>
      </c>
      <c r="O18" s="9">
        <v>0</v>
      </c>
      <c r="P18" s="9">
        <v>1</v>
      </c>
      <c r="Q18" s="9">
        <v>2</v>
      </c>
      <c r="R18" s="9">
        <v>2</v>
      </c>
      <c r="S18" s="9">
        <v>2</v>
      </c>
      <c r="T18" s="10">
        <f t="shared" si="3"/>
        <v>12</v>
      </c>
      <c r="W18" s="76">
        <v>16</v>
      </c>
      <c r="X18" s="76">
        <f t="shared" si="0"/>
        <v>6</v>
      </c>
      <c r="Y18" s="83">
        <f t="shared" si="1"/>
        <v>0.10714285714285714</v>
      </c>
    </row>
    <row r="19" spans="1:25" x14ac:dyDescent="0.25">
      <c r="A19" s="38" t="s">
        <v>11</v>
      </c>
      <c r="B19" s="4" t="str">
        <f t="shared" si="2"/>
        <v>ГБОУ СОШ №484</v>
      </c>
      <c r="C19" s="5">
        <f t="shared" si="2"/>
        <v>11484</v>
      </c>
      <c r="D19" s="5" t="str">
        <f t="shared" si="2"/>
        <v>СОШ</v>
      </c>
      <c r="E19" s="11" t="str">
        <f t="shared" si="2"/>
        <v>5а</v>
      </c>
      <c r="F19" s="7">
        <f t="shared" si="2"/>
        <v>60</v>
      </c>
      <c r="G19" s="7">
        <f t="shared" si="2"/>
        <v>56</v>
      </c>
      <c r="H19" s="8">
        <f t="shared" si="4"/>
        <v>11484017</v>
      </c>
      <c r="I19" s="9">
        <v>0</v>
      </c>
      <c r="J19" s="9">
        <v>2</v>
      </c>
      <c r="K19" s="9">
        <v>0</v>
      </c>
      <c r="L19" s="9">
        <v>2</v>
      </c>
      <c r="M19" s="9">
        <v>1</v>
      </c>
      <c r="N19" s="9">
        <v>1</v>
      </c>
      <c r="O19" s="9">
        <v>0</v>
      </c>
      <c r="P19" s="9">
        <v>0</v>
      </c>
      <c r="Q19" s="9">
        <v>0</v>
      </c>
      <c r="R19" s="9">
        <v>2</v>
      </c>
      <c r="S19" s="9">
        <v>1</v>
      </c>
      <c r="T19" s="10">
        <f t="shared" si="3"/>
        <v>9</v>
      </c>
      <c r="W19" s="76">
        <v>17</v>
      </c>
      <c r="X19" s="76">
        <f t="shared" si="0"/>
        <v>0</v>
      </c>
      <c r="Y19" s="83">
        <f t="shared" si="1"/>
        <v>0</v>
      </c>
    </row>
    <row r="20" spans="1:25" x14ac:dyDescent="0.25">
      <c r="A20" s="38" t="s">
        <v>11</v>
      </c>
      <c r="B20" s="4" t="str">
        <f t="shared" ref="B20:G35" si="5">B19</f>
        <v>ГБОУ СОШ №484</v>
      </c>
      <c r="C20" s="5">
        <f t="shared" si="5"/>
        <v>11484</v>
      </c>
      <c r="D20" s="5" t="str">
        <f t="shared" si="5"/>
        <v>СОШ</v>
      </c>
      <c r="E20" s="11" t="str">
        <f t="shared" si="5"/>
        <v>5а</v>
      </c>
      <c r="F20" s="7">
        <f t="shared" si="5"/>
        <v>60</v>
      </c>
      <c r="G20" s="7">
        <f t="shared" si="5"/>
        <v>56</v>
      </c>
      <c r="H20" s="8">
        <f t="shared" si="4"/>
        <v>11484018</v>
      </c>
      <c r="I20" s="9">
        <v>2</v>
      </c>
      <c r="J20" s="9">
        <v>2</v>
      </c>
      <c r="K20" s="9">
        <v>1</v>
      </c>
      <c r="L20" s="9">
        <v>2</v>
      </c>
      <c r="M20" s="9">
        <v>1</v>
      </c>
      <c r="N20" s="9">
        <v>1</v>
      </c>
      <c r="O20" s="9">
        <v>1</v>
      </c>
      <c r="P20" s="9">
        <v>1</v>
      </c>
      <c r="Q20" s="9">
        <v>2</v>
      </c>
      <c r="R20" s="9">
        <v>2</v>
      </c>
      <c r="S20" s="9">
        <v>1</v>
      </c>
      <c r="T20" s="10">
        <f t="shared" si="3"/>
        <v>16</v>
      </c>
      <c r="W20" s="76">
        <v>18</v>
      </c>
      <c r="X20" s="76">
        <f t="shared" si="0"/>
        <v>1</v>
      </c>
      <c r="Y20" s="83">
        <f t="shared" si="1"/>
        <v>1.7857142857142856E-2</v>
      </c>
    </row>
    <row r="21" spans="1:25" x14ac:dyDescent="0.25">
      <c r="A21" s="38" t="s">
        <v>11</v>
      </c>
      <c r="B21" s="4" t="str">
        <f t="shared" si="5"/>
        <v>ГБОУ СОШ №484</v>
      </c>
      <c r="C21" s="5">
        <f t="shared" si="5"/>
        <v>11484</v>
      </c>
      <c r="D21" s="5" t="str">
        <f t="shared" si="5"/>
        <v>СОШ</v>
      </c>
      <c r="E21" s="11" t="str">
        <f t="shared" si="5"/>
        <v>5а</v>
      </c>
      <c r="F21" s="7">
        <f t="shared" si="5"/>
        <v>60</v>
      </c>
      <c r="G21" s="7">
        <f t="shared" si="5"/>
        <v>56</v>
      </c>
      <c r="H21" s="8">
        <f t="shared" si="4"/>
        <v>11484019</v>
      </c>
      <c r="I21" s="9">
        <v>0</v>
      </c>
      <c r="J21" s="9">
        <v>2</v>
      </c>
      <c r="K21" s="9">
        <v>0</v>
      </c>
      <c r="L21" s="9">
        <v>2</v>
      </c>
      <c r="M21" s="9">
        <v>1</v>
      </c>
      <c r="N21" s="9">
        <v>1</v>
      </c>
      <c r="O21" s="9">
        <v>1</v>
      </c>
      <c r="P21" s="9">
        <v>1</v>
      </c>
      <c r="Q21" s="9">
        <v>0</v>
      </c>
      <c r="R21" s="9">
        <v>2</v>
      </c>
      <c r="S21" s="9">
        <v>2</v>
      </c>
      <c r="T21" s="10">
        <f t="shared" si="3"/>
        <v>12</v>
      </c>
      <c r="W21" s="76">
        <v>19</v>
      </c>
      <c r="X21" s="76">
        <f t="shared" si="0"/>
        <v>0</v>
      </c>
      <c r="Y21" s="83">
        <f t="shared" si="1"/>
        <v>0</v>
      </c>
    </row>
    <row r="22" spans="1:25" x14ac:dyDescent="0.25">
      <c r="A22" s="38" t="s">
        <v>11</v>
      </c>
      <c r="B22" s="4" t="str">
        <f t="shared" si="5"/>
        <v>ГБОУ СОШ №484</v>
      </c>
      <c r="C22" s="5">
        <f t="shared" si="5"/>
        <v>11484</v>
      </c>
      <c r="D22" s="5" t="str">
        <f t="shared" si="5"/>
        <v>СОШ</v>
      </c>
      <c r="E22" s="11" t="str">
        <f t="shared" si="5"/>
        <v>5а</v>
      </c>
      <c r="F22" s="7">
        <f t="shared" si="5"/>
        <v>60</v>
      </c>
      <c r="G22" s="7">
        <f t="shared" si="5"/>
        <v>56</v>
      </c>
      <c r="H22" s="8">
        <f t="shared" si="4"/>
        <v>11484020</v>
      </c>
      <c r="I22" s="9">
        <v>0</v>
      </c>
      <c r="J22" s="9">
        <v>1</v>
      </c>
      <c r="K22" s="9">
        <v>0</v>
      </c>
      <c r="L22" s="9">
        <v>2</v>
      </c>
      <c r="M22" s="9">
        <v>1</v>
      </c>
      <c r="N22" s="9">
        <v>1</v>
      </c>
      <c r="O22" s="9">
        <v>0</v>
      </c>
      <c r="P22" s="9">
        <v>0</v>
      </c>
      <c r="Q22" s="9">
        <v>0</v>
      </c>
      <c r="R22" s="9">
        <v>1</v>
      </c>
      <c r="S22" s="9">
        <v>1</v>
      </c>
      <c r="T22" s="10">
        <f t="shared" si="3"/>
        <v>7</v>
      </c>
      <c r="W22" s="58"/>
      <c r="X22" s="58">
        <f>SUM(X2:X21)</f>
        <v>56</v>
      </c>
      <c r="Y22" s="58"/>
    </row>
    <row r="23" spans="1:25" x14ac:dyDescent="0.25">
      <c r="A23" s="38" t="s">
        <v>11</v>
      </c>
      <c r="B23" s="4" t="str">
        <f t="shared" si="5"/>
        <v>ГБОУ СОШ №484</v>
      </c>
      <c r="C23" s="5">
        <f t="shared" si="5"/>
        <v>11484</v>
      </c>
      <c r="D23" s="5" t="str">
        <f t="shared" si="5"/>
        <v>СОШ</v>
      </c>
      <c r="E23" s="11" t="str">
        <f t="shared" si="5"/>
        <v>5а</v>
      </c>
      <c r="F23" s="7">
        <f t="shared" si="5"/>
        <v>60</v>
      </c>
      <c r="G23" s="7">
        <f t="shared" si="5"/>
        <v>56</v>
      </c>
      <c r="H23" s="8">
        <f t="shared" si="4"/>
        <v>11484021</v>
      </c>
      <c r="I23" s="9">
        <v>2</v>
      </c>
      <c r="J23" s="9">
        <v>2</v>
      </c>
      <c r="K23" s="9">
        <v>0</v>
      </c>
      <c r="L23" s="9">
        <v>2</v>
      </c>
      <c r="M23" s="9">
        <v>2</v>
      </c>
      <c r="N23" s="9">
        <v>1</v>
      </c>
      <c r="O23" s="9">
        <v>0</v>
      </c>
      <c r="P23" s="9">
        <v>1</v>
      </c>
      <c r="Q23" s="9">
        <v>0</v>
      </c>
      <c r="R23" s="9">
        <v>2</v>
      </c>
      <c r="S23" s="9">
        <v>2</v>
      </c>
      <c r="T23" s="10">
        <f t="shared" si="3"/>
        <v>14</v>
      </c>
    </row>
    <row r="24" spans="1:25" x14ac:dyDescent="0.25">
      <c r="A24" s="38" t="s">
        <v>11</v>
      </c>
      <c r="B24" s="4" t="str">
        <f t="shared" si="5"/>
        <v>ГБОУ СОШ №484</v>
      </c>
      <c r="C24" s="5">
        <f t="shared" si="5"/>
        <v>11484</v>
      </c>
      <c r="D24" s="5" t="str">
        <f t="shared" si="5"/>
        <v>СОШ</v>
      </c>
      <c r="E24" s="11" t="str">
        <f t="shared" si="5"/>
        <v>5а</v>
      </c>
      <c r="F24" s="7">
        <f t="shared" si="5"/>
        <v>60</v>
      </c>
      <c r="G24" s="7">
        <f t="shared" si="5"/>
        <v>56</v>
      </c>
      <c r="H24" s="8">
        <f t="shared" si="4"/>
        <v>11484022</v>
      </c>
      <c r="I24" s="9">
        <v>2</v>
      </c>
      <c r="J24" s="9">
        <v>2</v>
      </c>
      <c r="K24" s="9">
        <v>1</v>
      </c>
      <c r="L24" s="9">
        <v>2</v>
      </c>
      <c r="M24" s="9">
        <v>2</v>
      </c>
      <c r="N24" s="9">
        <v>1</v>
      </c>
      <c r="O24" s="9">
        <v>0</v>
      </c>
      <c r="P24" s="9">
        <v>1</v>
      </c>
      <c r="Q24" s="9">
        <v>0</v>
      </c>
      <c r="R24" s="9">
        <v>2</v>
      </c>
      <c r="S24" s="9">
        <v>2</v>
      </c>
      <c r="T24" s="10">
        <f t="shared" si="3"/>
        <v>15</v>
      </c>
    </row>
    <row r="25" spans="1:25" x14ac:dyDescent="0.25">
      <c r="A25" s="38" t="s">
        <v>11</v>
      </c>
      <c r="B25" s="4" t="str">
        <f t="shared" si="5"/>
        <v>ГБОУ СОШ №484</v>
      </c>
      <c r="C25" s="5">
        <f t="shared" si="5"/>
        <v>11484</v>
      </c>
      <c r="D25" s="5" t="str">
        <f t="shared" si="5"/>
        <v>СОШ</v>
      </c>
      <c r="E25" s="11" t="str">
        <f t="shared" si="5"/>
        <v>5а</v>
      </c>
      <c r="F25" s="7">
        <f t="shared" si="5"/>
        <v>60</v>
      </c>
      <c r="G25" s="7">
        <f t="shared" si="5"/>
        <v>56</v>
      </c>
      <c r="H25" s="8">
        <f t="shared" si="4"/>
        <v>11484023</v>
      </c>
      <c r="I25" s="9">
        <v>0</v>
      </c>
      <c r="J25" s="9">
        <v>2</v>
      </c>
      <c r="K25" s="9">
        <v>1</v>
      </c>
      <c r="L25" s="9">
        <v>1</v>
      </c>
      <c r="M25" s="9">
        <v>2</v>
      </c>
      <c r="N25" s="9">
        <v>1</v>
      </c>
      <c r="O25" s="9">
        <v>0</v>
      </c>
      <c r="P25" s="9">
        <v>1</v>
      </c>
      <c r="Q25" s="9">
        <v>1</v>
      </c>
      <c r="R25" s="9">
        <v>2</v>
      </c>
      <c r="S25" s="9">
        <v>1</v>
      </c>
      <c r="T25" s="10">
        <f t="shared" si="3"/>
        <v>12</v>
      </c>
    </row>
    <row r="26" spans="1:25" x14ac:dyDescent="0.25">
      <c r="A26" s="38" t="s">
        <v>11</v>
      </c>
      <c r="B26" s="4" t="str">
        <f t="shared" si="5"/>
        <v>ГБОУ СОШ №484</v>
      </c>
      <c r="C26" s="5">
        <f t="shared" si="5"/>
        <v>11484</v>
      </c>
      <c r="D26" s="5" t="str">
        <f t="shared" si="5"/>
        <v>СОШ</v>
      </c>
      <c r="E26" s="11" t="str">
        <f t="shared" si="5"/>
        <v>5а</v>
      </c>
      <c r="F26" s="7">
        <f t="shared" si="5"/>
        <v>60</v>
      </c>
      <c r="G26" s="7">
        <f t="shared" si="5"/>
        <v>56</v>
      </c>
      <c r="H26" s="8">
        <f t="shared" si="4"/>
        <v>11484024</v>
      </c>
      <c r="I26" s="9">
        <v>2</v>
      </c>
      <c r="J26" s="9">
        <v>2</v>
      </c>
      <c r="K26" s="9">
        <v>1</v>
      </c>
      <c r="L26" s="9">
        <v>2</v>
      </c>
      <c r="M26" s="9">
        <v>0</v>
      </c>
      <c r="N26" s="9">
        <v>1</v>
      </c>
      <c r="O26" s="9">
        <v>1</v>
      </c>
      <c r="P26" s="9">
        <v>1</v>
      </c>
      <c r="Q26" s="9">
        <v>2</v>
      </c>
      <c r="R26" s="9">
        <v>2</v>
      </c>
      <c r="S26" s="9">
        <v>2</v>
      </c>
      <c r="T26" s="10">
        <f t="shared" si="3"/>
        <v>16</v>
      </c>
    </row>
    <row r="27" spans="1:25" x14ac:dyDescent="0.25">
      <c r="A27" s="38" t="s">
        <v>11</v>
      </c>
      <c r="B27" s="4" t="str">
        <f t="shared" si="5"/>
        <v>ГБОУ СОШ №484</v>
      </c>
      <c r="C27" s="5">
        <f t="shared" si="5"/>
        <v>11484</v>
      </c>
      <c r="D27" s="5" t="str">
        <f t="shared" si="5"/>
        <v>СОШ</v>
      </c>
      <c r="E27" s="11" t="str">
        <f t="shared" si="5"/>
        <v>5а</v>
      </c>
      <c r="F27" s="7">
        <f t="shared" si="5"/>
        <v>60</v>
      </c>
      <c r="G27" s="7">
        <f t="shared" si="5"/>
        <v>56</v>
      </c>
      <c r="H27" s="8">
        <f t="shared" si="4"/>
        <v>11484025</v>
      </c>
      <c r="I27" s="9">
        <v>2</v>
      </c>
      <c r="J27" s="9">
        <v>2</v>
      </c>
      <c r="K27" s="9">
        <v>1</v>
      </c>
      <c r="L27" s="9">
        <v>2</v>
      </c>
      <c r="M27" s="9">
        <v>1</v>
      </c>
      <c r="N27" s="9">
        <v>1</v>
      </c>
      <c r="O27" s="9">
        <v>0</v>
      </c>
      <c r="P27" s="9">
        <v>1</v>
      </c>
      <c r="Q27" s="9">
        <v>0</v>
      </c>
      <c r="R27" s="9">
        <v>2</v>
      </c>
      <c r="S27" s="9">
        <v>2</v>
      </c>
      <c r="T27" s="10">
        <f t="shared" si="3"/>
        <v>14</v>
      </c>
    </row>
    <row r="28" spans="1:25" x14ac:dyDescent="0.25">
      <c r="A28" s="38" t="s">
        <v>11</v>
      </c>
      <c r="B28" s="4" t="str">
        <f t="shared" si="5"/>
        <v>ГБОУ СОШ №484</v>
      </c>
      <c r="C28" s="5">
        <f t="shared" si="5"/>
        <v>11484</v>
      </c>
      <c r="D28" s="5" t="str">
        <f t="shared" si="5"/>
        <v>СОШ</v>
      </c>
      <c r="E28" s="11" t="str">
        <f t="shared" si="5"/>
        <v>5а</v>
      </c>
      <c r="F28" s="7">
        <f t="shared" si="5"/>
        <v>60</v>
      </c>
      <c r="G28" s="7">
        <f t="shared" si="5"/>
        <v>56</v>
      </c>
      <c r="H28" s="8">
        <f t="shared" si="4"/>
        <v>11484026</v>
      </c>
      <c r="I28" s="9">
        <v>2</v>
      </c>
      <c r="J28" s="9">
        <v>2</v>
      </c>
      <c r="K28" s="9">
        <v>1</v>
      </c>
      <c r="L28" s="9">
        <v>2</v>
      </c>
      <c r="M28" s="9">
        <v>2</v>
      </c>
      <c r="N28" s="9">
        <v>1</v>
      </c>
      <c r="O28" s="9">
        <v>0</v>
      </c>
      <c r="P28" s="9">
        <v>2</v>
      </c>
      <c r="Q28" s="9">
        <v>0</v>
      </c>
      <c r="R28" s="9">
        <v>2</v>
      </c>
      <c r="S28" s="9">
        <v>2</v>
      </c>
      <c r="T28" s="10">
        <f t="shared" si="3"/>
        <v>16</v>
      </c>
    </row>
    <row r="29" spans="1:25" x14ac:dyDescent="0.25">
      <c r="A29" s="38" t="s">
        <v>11</v>
      </c>
      <c r="B29" s="4" t="str">
        <f t="shared" si="5"/>
        <v>ГБОУ СОШ №484</v>
      </c>
      <c r="C29" s="5">
        <f t="shared" si="5"/>
        <v>11484</v>
      </c>
      <c r="D29" s="5" t="str">
        <f t="shared" si="5"/>
        <v>СОШ</v>
      </c>
      <c r="E29" s="11" t="str">
        <f t="shared" si="5"/>
        <v>5а</v>
      </c>
      <c r="F29" s="7">
        <f t="shared" si="5"/>
        <v>60</v>
      </c>
      <c r="G29" s="7">
        <f t="shared" si="5"/>
        <v>56</v>
      </c>
      <c r="H29" s="8">
        <f t="shared" si="4"/>
        <v>11484027</v>
      </c>
      <c r="I29" s="9">
        <v>0</v>
      </c>
      <c r="J29" s="9">
        <v>0</v>
      </c>
      <c r="K29" s="9">
        <v>0</v>
      </c>
      <c r="L29" s="9">
        <v>2</v>
      </c>
      <c r="M29" s="9">
        <v>1</v>
      </c>
      <c r="N29" s="9">
        <v>0</v>
      </c>
      <c r="O29" s="9">
        <v>0</v>
      </c>
      <c r="P29" s="9">
        <v>1</v>
      </c>
      <c r="Q29" s="9">
        <v>0</v>
      </c>
      <c r="R29" s="9">
        <v>2</v>
      </c>
      <c r="S29" s="9">
        <v>1</v>
      </c>
      <c r="T29" s="10">
        <f t="shared" si="3"/>
        <v>7</v>
      </c>
    </row>
    <row r="30" spans="1:25" x14ac:dyDescent="0.25">
      <c r="A30" s="38" t="s">
        <v>11</v>
      </c>
      <c r="B30" s="4" t="str">
        <f t="shared" si="5"/>
        <v>ГБОУ СОШ №484</v>
      </c>
      <c r="C30" s="5">
        <f t="shared" si="5"/>
        <v>11484</v>
      </c>
      <c r="D30" s="5" t="str">
        <f t="shared" si="5"/>
        <v>СОШ</v>
      </c>
      <c r="E30" s="11" t="str">
        <f t="shared" si="5"/>
        <v>5а</v>
      </c>
      <c r="F30" s="7">
        <f t="shared" si="5"/>
        <v>60</v>
      </c>
      <c r="G30" s="7">
        <f t="shared" si="5"/>
        <v>56</v>
      </c>
      <c r="H30" s="8">
        <f t="shared" si="4"/>
        <v>11484028</v>
      </c>
      <c r="I30" s="9">
        <v>0</v>
      </c>
      <c r="J30" s="9">
        <v>1</v>
      </c>
      <c r="K30" s="9">
        <v>0</v>
      </c>
      <c r="L30" s="9">
        <v>2</v>
      </c>
      <c r="M30" s="9">
        <v>1</v>
      </c>
      <c r="N30" s="9">
        <v>1</v>
      </c>
      <c r="O30" s="9">
        <v>0</v>
      </c>
      <c r="P30" s="9">
        <v>0</v>
      </c>
      <c r="Q30" s="9">
        <v>2</v>
      </c>
      <c r="R30" s="9">
        <v>2</v>
      </c>
      <c r="S30" s="9">
        <v>1</v>
      </c>
      <c r="T30" s="10">
        <f t="shared" si="3"/>
        <v>10</v>
      </c>
    </row>
    <row r="31" spans="1:25" x14ac:dyDescent="0.25">
      <c r="A31" s="38" t="s">
        <v>11</v>
      </c>
      <c r="B31" s="4" t="str">
        <f t="shared" si="5"/>
        <v>ГБОУ СОШ №484</v>
      </c>
      <c r="C31" s="5">
        <f t="shared" si="5"/>
        <v>11484</v>
      </c>
      <c r="D31" s="5" t="str">
        <f t="shared" si="5"/>
        <v>СОШ</v>
      </c>
      <c r="E31" s="11" t="str">
        <f t="shared" si="5"/>
        <v>5а</v>
      </c>
      <c r="F31" s="7">
        <f t="shared" si="5"/>
        <v>60</v>
      </c>
      <c r="G31" s="7">
        <f t="shared" si="5"/>
        <v>56</v>
      </c>
      <c r="H31" s="8">
        <f t="shared" si="4"/>
        <v>11484029</v>
      </c>
      <c r="I31" s="9">
        <v>0</v>
      </c>
      <c r="J31" s="9">
        <v>0</v>
      </c>
      <c r="K31" s="9">
        <v>1</v>
      </c>
      <c r="L31" s="9">
        <v>2</v>
      </c>
      <c r="M31" s="9">
        <v>1</v>
      </c>
      <c r="N31" s="9">
        <v>0</v>
      </c>
      <c r="O31" s="9">
        <v>0</v>
      </c>
      <c r="P31" s="9">
        <v>0</v>
      </c>
      <c r="Q31" s="9">
        <v>0</v>
      </c>
      <c r="R31" s="9">
        <v>1</v>
      </c>
      <c r="S31" s="9">
        <v>2</v>
      </c>
      <c r="T31" s="10">
        <f t="shared" si="3"/>
        <v>7</v>
      </c>
    </row>
    <row r="32" spans="1:25" x14ac:dyDescent="0.25">
      <c r="A32" s="38" t="s">
        <v>11</v>
      </c>
      <c r="B32" s="4" t="str">
        <f t="shared" si="5"/>
        <v>ГБОУ СОШ №484</v>
      </c>
      <c r="C32" s="5">
        <f t="shared" si="5"/>
        <v>11484</v>
      </c>
      <c r="D32" s="5" t="str">
        <f t="shared" si="5"/>
        <v>СОШ</v>
      </c>
      <c r="E32" s="11" t="str">
        <f t="shared" si="5"/>
        <v>5а</v>
      </c>
      <c r="F32" s="7">
        <f t="shared" si="5"/>
        <v>60</v>
      </c>
      <c r="G32" s="7">
        <f t="shared" si="5"/>
        <v>56</v>
      </c>
      <c r="H32" s="8">
        <f t="shared" si="4"/>
        <v>11484030</v>
      </c>
      <c r="I32" s="9">
        <v>0</v>
      </c>
      <c r="J32" s="9">
        <v>1</v>
      </c>
      <c r="K32" s="9">
        <v>1</v>
      </c>
      <c r="L32" s="9">
        <v>1</v>
      </c>
      <c r="M32" s="9">
        <v>2</v>
      </c>
      <c r="N32" s="9">
        <v>0</v>
      </c>
      <c r="O32" s="9">
        <v>0</v>
      </c>
      <c r="P32" s="9">
        <v>2</v>
      </c>
      <c r="Q32" s="9">
        <v>2</v>
      </c>
      <c r="R32" s="9">
        <v>2</v>
      </c>
      <c r="S32" s="9">
        <v>1</v>
      </c>
      <c r="T32" s="10">
        <f t="shared" si="3"/>
        <v>12</v>
      </c>
    </row>
    <row r="33" spans="1:20" x14ac:dyDescent="0.25">
      <c r="A33" s="38" t="s">
        <v>11</v>
      </c>
      <c r="B33" s="4" t="str">
        <f t="shared" si="5"/>
        <v>ГБОУ СОШ №484</v>
      </c>
      <c r="C33" s="5">
        <f t="shared" si="5"/>
        <v>11484</v>
      </c>
      <c r="D33" s="5" t="str">
        <f t="shared" si="5"/>
        <v>СОШ</v>
      </c>
      <c r="E33" s="11" t="str">
        <f t="shared" si="5"/>
        <v>5а</v>
      </c>
      <c r="F33" s="7">
        <f t="shared" si="5"/>
        <v>60</v>
      </c>
      <c r="G33" s="7">
        <f t="shared" si="5"/>
        <v>56</v>
      </c>
      <c r="H33" s="8">
        <f t="shared" si="4"/>
        <v>11484031</v>
      </c>
      <c r="I33" s="9">
        <v>0</v>
      </c>
      <c r="J33" s="9">
        <v>0</v>
      </c>
      <c r="K33" s="9">
        <v>1</v>
      </c>
      <c r="L33" s="9">
        <v>2</v>
      </c>
      <c r="M33" s="9">
        <v>2</v>
      </c>
      <c r="N33" s="9">
        <v>0</v>
      </c>
      <c r="O33" s="9">
        <v>0</v>
      </c>
      <c r="P33" s="9">
        <v>0</v>
      </c>
      <c r="Q33" s="9">
        <v>1</v>
      </c>
      <c r="R33" s="9">
        <v>2</v>
      </c>
      <c r="S33" s="9">
        <v>2</v>
      </c>
      <c r="T33" s="10">
        <f t="shared" si="3"/>
        <v>10</v>
      </c>
    </row>
    <row r="34" spans="1:20" x14ac:dyDescent="0.25">
      <c r="A34" s="38" t="s">
        <v>11</v>
      </c>
      <c r="B34" s="4" t="str">
        <f t="shared" si="5"/>
        <v>ГБОУ СОШ №484</v>
      </c>
      <c r="C34" s="5">
        <f t="shared" si="5"/>
        <v>11484</v>
      </c>
      <c r="D34" s="5" t="str">
        <f t="shared" si="5"/>
        <v>СОШ</v>
      </c>
      <c r="E34" s="11" t="str">
        <f t="shared" si="5"/>
        <v>5а</v>
      </c>
      <c r="F34" s="7">
        <f t="shared" si="5"/>
        <v>60</v>
      </c>
      <c r="G34" s="7">
        <f t="shared" si="5"/>
        <v>56</v>
      </c>
      <c r="H34" s="8">
        <f t="shared" si="4"/>
        <v>11484032</v>
      </c>
      <c r="I34" s="9">
        <v>0</v>
      </c>
      <c r="J34" s="9">
        <v>1</v>
      </c>
      <c r="K34" s="9">
        <v>0</v>
      </c>
      <c r="L34" s="9">
        <v>2</v>
      </c>
      <c r="M34" s="9">
        <v>1</v>
      </c>
      <c r="N34" s="9">
        <v>0</v>
      </c>
      <c r="O34" s="9">
        <v>0</v>
      </c>
      <c r="P34" s="9">
        <v>0</v>
      </c>
      <c r="Q34" s="9">
        <v>1</v>
      </c>
      <c r="R34" s="9">
        <v>1</v>
      </c>
      <c r="S34" s="9">
        <v>0</v>
      </c>
      <c r="T34" s="10">
        <f t="shared" si="3"/>
        <v>6</v>
      </c>
    </row>
    <row r="35" spans="1:20" x14ac:dyDescent="0.25">
      <c r="A35" s="38" t="s">
        <v>11</v>
      </c>
      <c r="B35" s="4" t="str">
        <f t="shared" si="5"/>
        <v>ГБОУ СОШ №484</v>
      </c>
      <c r="C35" s="5">
        <f t="shared" si="5"/>
        <v>11484</v>
      </c>
      <c r="D35" s="5" t="str">
        <f t="shared" si="5"/>
        <v>СОШ</v>
      </c>
      <c r="E35" s="11" t="str">
        <f t="shared" si="5"/>
        <v>5а</v>
      </c>
      <c r="F35" s="7">
        <f t="shared" si="5"/>
        <v>60</v>
      </c>
      <c r="G35" s="7">
        <f t="shared" si="5"/>
        <v>56</v>
      </c>
      <c r="H35" s="8">
        <f t="shared" si="4"/>
        <v>11484033</v>
      </c>
      <c r="I35" s="9">
        <v>0</v>
      </c>
      <c r="J35" s="9">
        <v>2</v>
      </c>
      <c r="K35" s="9">
        <v>0</v>
      </c>
      <c r="L35" s="9">
        <v>2</v>
      </c>
      <c r="M35" s="9">
        <v>1</v>
      </c>
      <c r="N35" s="9">
        <v>1</v>
      </c>
      <c r="O35" s="9">
        <v>0</v>
      </c>
      <c r="P35" s="9">
        <v>2</v>
      </c>
      <c r="Q35" s="9">
        <v>1</v>
      </c>
      <c r="R35" s="9">
        <v>0</v>
      </c>
      <c r="S35" s="9">
        <v>1</v>
      </c>
      <c r="T35" s="10">
        <f t="shared" si="3"/>
        <v>10</v>
      </c>
    </row>
    <row r="36" spans="1:20" x14ac:dyDescent="0.25">
      <c r="A36" s="38" t="s">
        <v>11</v>
      </c>
      <c r="B36" s="4" t="str">
        <f t="shared" ref="B36:G51" si="6">B35</f>
        <v>ГБОУ СОШ №484</v>
      </c>
      <c r="C36" s="5">
        <f t="shared" si="6"/>
        <v>11484</v>
      </c>
      <c r="D36" s="5" t="str">
        <f t="shared" si="6"/>
        <v>СОШ</v>
      </c>
      <c r="E36" s="11" t="str">
        <f t="shared" si="6"/>
        <v>5а</v>
      </c>
      <c r="F36" s="7">
        <f t="shared" si="6"/>
        <v>60</v>
      </c>
      <c r="G36" s="7">
        <f t="shared" si="6"/>
        <v>56</v>
      </c>
      <c r="H36" s="8">
        <f t="shared" si="4"/>
        <v>11484034</v>
      </c>
      <c r="I36" s="9">
        <v>0</v>
      </c>
      <c r="J36" s="9">
        <v>0</v>
      </c>
      <c r="K36" s="9">
        <v>0</v>
      </c>
      <c r="L36" s="9">
        <v>2</v>
      </c>
      <c r="M36" s="9">
        <v>2</v>
      </c>
      <c r="N36" s="9">
        <v>0</v>
      </c>
      <c r="O36" s="9">
        <v>0</v>
      </c>
      <c r="P36" s="9">
        <v>1</v>
      </c>
      <c r="Q36" s="9">
        <v>0</v>
      </c>
      <c r="R36" s="9">
        <v>0</v>
      </c>
      <c r="S36" s="9">
        <v>2</v>
      </c>
      <c r="T36" s="10">
        <f t="shared" si="3"/>
        <v>7</v>
      </c>
    </row>
    <row r="37" spans="1:20" x14ac:dyDescent="0.25">
      <c r="A37" s="38" t="s">
        <v>11</v>
      </c>
      <c r="B37" s="4" t="str">
        <f t="shared" si="6"/>
        <v>ГБОУ СОШ №484</v>
      </c>
      <c r="C37" s="5">
        <f t="shared" si="6"/>
        <v>11484</v>
      </c>
      <c r="D37" s="5" t="str">
        <f t="shared" si="6"/>
        <v>СОШ</v>
      </c>
      <c r="E37" s="11" t="str">
        <f t="shared" si="6"/>
        <v>5а</v>
      </c>
      <c r="F37" s="7">
        <f t="shared" si="6"/>
        <v>60</v>
      </c>
      <c r="G37" s="7">
        <f t="shared" si="6"/>
        <v>56</v>
      </c>
      <c r="H37" s="8">
        <f t="shared" si="4"/>
        <v>11484035</v>
      </c>
      <c r="I37" s="9">
        <v>0</v>
      </c>
      <c r="J37" s="9">
        <v>2</v>
      </c>
      <c r="K37" s="9">
        <v>1</v>
      </c>
      <c r="L37" s="9">
        <v>2</v>
      </c>
      <c r="M37" s="9">
        <v>0</v>
      </c>
      <c r="N37" s="9">
        <v>1</v>
      </c>
      <c r="O37" s="9">
        <v>0</v>
      </c>
      <c r="P37" s="9">
        <v>2</v>
      </c>
      <c r="Q37" s="9">
        <v>1</v>
      </c>
      <c r="R37" s="9">
        <v>2</v>
      </c>
      <c r="S37" s="9">
        <v>2</v>
      </c>
      <c r="T37" s="10">
        <f t="shared" si="3"/>
        <v>13</v>
      </c>
    </row>
    <row r="38" spans="1:20" x14ac:dyDescent="0.25">
      <c r="A38" s="38" t="s">
        <v>11</v>
      </c>
      <c r="B38" s="4" t="str">
        <f t="shared" si="6"/>
        <v>ГБОУ СОШ №484</v>
      </c>
      <c r="C38" s="5">
        <f t="shared" si="6"/>
        <v>11484</v>
      </c>
      <c r="D38" s="5" t="str">
        <f t="shared" si="6"/>
        <v>СОШ</v>
      </c>
      <c r="E38" s="11" t="str">
        <f t="shared" si="6"/>
        <v>5а</v>
      </c>
      <c r="F38" s="7">
        <f t="shared" si="6"/>
        <v>60</v>
      </c>
      <c r="G38" s="7">
        <f t="shared" si="6"/>
        <v>56</v>
      </c>
      <c r="H38" s="8">
        <f t="shared" si="4"/>
        <v>11484036</v>
      </c>
      <c r="I38" s="9">
        <v>1</v>
      </c>
      <c r="J38" s="9">
        <v>1</v>
      </c>
      <c r="K38" s="9">
        <v>0</v>
      </c>
      <c r="L38" s="9">
        <v>2</v>
      </c>
      <c r="M38" s="9">
        <v>2</v>
      </c>
      <c r="N38" s="9">
        <v>0</v>
      </c>
      <c r="O38" s="9">
        <v>0</v>
      </c>
      <c r="P38" s="9">
        <v>2</v>
      </c>
      <c r="Q38" s="9">
        <v>2</v>
      </c>
      <c r="R38" s="9">
        <v>2</v>
      </c>
      <c r="S38" s="9">
        <v>1</v>
      </c>
      <c r="T38" s="10">
        <f t="shared" si="3"/>
        <v>13</v>
      </c>
    </row>
    <row r="39" spans="1:20" x14ac:dyDescent="0.25">
      <c r="A39" s="38" t="s">
        <v>11</v>
      </c>
      <c r="B39" s="4" t="str">
        <f t="shared" si="6"/>
        <v>ГБОУ СОШ №484</v>
      </c>
      <c r="C39" s="5">
        <f t="shared" si="6"/>
        <v>11484</v>
      </c>
      <c r="D39" s="5" t="str">
        <f t="shared" si="6"/>
        <v>СОШ</v>
      </c>
      <c r="E39" s="11" t="str">
        <f t="shared" si="6"/>
        <v>5а</v>
      </c>
      <c r="F39" s="7">
        <f t="shared" si="6"/>
        <v>60</v>
      </c>
      <c r="G39" s="7">
        <f t="shared" si="6"/>
        <v>56</v>
      </c>
      <c r="H39" s="8">
        <f t="shared" si="4"/>
        <v>11484037</v>
      </c>
      <c r="I39" s="9">
        <v>0</v>
      </c>
      <c r="J39" s="9">
        <v>0</v>
      </c>
      <c r="K39" s="9">
        <v>0</v>
      </c>
      <c r="L39" s="9">
        <v>2</v>
      </c>
      <c r="M39" s="9">
        <v>2</v>
      </c>
      <c r="N39" s="9">
        <v>0</v>
      </c>
      <c r="O39" s="9">
        <v>0</v>
      </c>
      <c r="P39" s="9">
        <v>1</v>
      </c>
      <c r="Q39" s="9">
        <v>1</v>
      </c>
      <c r="R39" s="9">
        <v>2</v>
      </c>
      <c r="S39" s="9">
        <v>1</v>
      </c>
      <c r="T39" s="10">
        <f t="shared" si="3"/>
        <v>9</v>
      </c>
    </row>
    <row r="40" spans="1:20" x14ac:dyDescent="0.25">
      <c r="A40" s="38" t="s">
        <v>11</v>
      </c>
      <c r="B40" s="4" t="str">
        <f t="shared" si="6"/>
        <v>ГБОУ СОШ №484</v>
      </c>
      <c r="C40" s="5">
        <f t="shared" si="6"/>
        <v>11484</v>
      </c>
      <c r="D40" s="5" t="str">
        <f t="shared" si="6"/>
        <v>СОШ</v>
      </c>
      <c r="E40" s="11" t="str">
        <f t="shared" si="6"/>
        <v>5а</v>
      </c>
      <c r="F40" s="7">
        <f t="shared" si="6"/>
        <v>60</v>
      </c>
      <c r="G40" s="7">
        <f t="shared" si="6"/>
        <v>56</v>
      </c>
      <c r="H40" s="8">
        <f t="shared" si="4"/>
        <v>11484038</v>
      </c>
      <c r="I40" s="9">
        <v>0</v>
      </c>
      <c r="J40" s="9">
        <v>2</v>
      </c>
      <c r="K40" s="9">
        <v>1</v>
      </c>
      <c r="L40" s="9">
        <v>2</v>
      </c>
      <c r="M40" s="9">
        <v>2</v>
      </c>
      <c r="N40" s="9">
        <v>0</v>
      </c>
      <c r="O40" s="9">
        <v>0</v>
      </c>
      <c r="P40" s="9">
        <v>2</v>
      </c>
      <c r="Q40" s="9">
        <v>2</v>
      </c>
      <c r="R40" s="9">
        <v>2</v>
      </c>
      <c r="S40" s="9">
        <v>1</v>
      </c>
      <c r="T40" s="10">
        <f t="shared" si="3"/>
        <v>14</v>
      </c>
    </row>
    <row r="41" spans="1:20" x14ac:dyDescent="0.25">
      <c r="A41" s="38" t="s">
        <v>11</v>
      </c>
      <c r="B41" s="4" t="str">
        <f t="shared" si="6"/>
        <v>ГБОУ СОШ №484</v>
      </c>
      <c r="C41" s="5">
        <f t="shared" si="6"/>
        <v>11484</v>
      </c>
      <c r="D41" s="5" t="str">
        <f t="shared" si="6"/>
        <v>СОШ</v>
      </c>
      <c r="E41" s="11" t="str">
        <f t="shared" si="6"/>
        <v>5а</v>
      </c>
      <c r="F41" s="7">
        <f t="shared" si="6"/>
        <v>60</v>
      </c>
      <c r="G41" s="7">
        <f t="shared" si="6"/>
        <v>56</v>
      </c>
      <c r="H41" s="8">
        <f t="shared" si="4"/>
        <v>11484039</v>
      </c>
      <c r="I41" s="9">
        <v>0</v>
      </c>
      <c r="J41" s="9">
        <v>1</v>
      </c>
      <c r="K41" s="9">
        <v>1</v>
      </c>
      <c r="L41" s="9">
        <v>2</v>
      </c>
      <c r="M41" s="9">
        <v>2</v>
      </c>
      <c r="N41" s="9">
        <v>0</v>
      </c>
      <c r="O41" s="9">
        <v>0</v>
      </c>
      <c r="P41" s="9">
        <v>2</v>
      </c>
      <c r="Q41" s="9">
        <v>2</v>
      </c>
      <c r="R41" s="9">
        <v>2</v>
      </c>
      <c r="S41" s="9">
        <v>1</v>
      </c>
      <c r="T41" s="10">
        <f t="shared" si="3"/>
        <v>13</v>
      </c>
    </row>
    <row r="42" spans="1:20" x14ac:dyDescent="0.25">
      <c r="A42" s="38" t="s">
        <v>11</v>
      </c>
      <c r="B42" s="4" t="str">
        <f t="shared" si="6"/>
        <v>ГБОУ СОШ №484</v>
      </c>
      <c r="C42" s="5">
        <f t="shared" si="6"/>
        <v>11484</v>
      </c>
      <c r="D42" s="5" t="str">
        <f t="shared" si="6"/>
        <v>СОШ</v>
      </c>
      <c r="E42" s="11" t="str">
        <f t="shared" si="6"/>
        <v>5а</v>
      </c>
      <c r="F42" s="7">
        <f t="shared" si="6"/>
        <v>60</v>
      </c>
      <c r="G42" s="7">
        <f t="shared" si="6"/>
        <v>56</v>
      </c>
      <c r="H42" s="8">
        <f t="shared" si="4"/>
        <v>11484040</v>
      </c>
      <c r="I42" s="9">
        <v>2</v>
      </c>
      <c r="J42" s="9">
        <v>1</v>
      </c>
      <c r="K42" s="9">
        <v>1</v>
      </c>
      <c r="L42" s="9">
        <v>2</v>
      </c>
      <c r="M42" s="9">
        <v>1</v>
      </c>
      <c r="N42" s="9">
        <v>1</v>
      </c>
      <c r="O42" s="9">
        <v>0</v>
      </c>
      <c r="P42" s="9">
        <v>1</v>
      </c>
      <c r="Q42" s="9">
        <v>1</v>
      </c>
      <c r="R42" s="9">
        <v>2</v>
      </c>
      <c r="S42" s="9">
        <v>1</v>
      </c>
      <c r="T42" s="10">
        <f t="shared" si="3"/>
        <v>13</v>
      </c>
    </row>
    <row r="43" spans="1:20" x14ac:dyDescent="0.25">
      <c r="A43" s="38" t="s">
        <v>11</v>
      </c>
      <c r="B43" s="4" t="str">
        <f t="shared" si="6"/>
        <v>ГБОУ СОШ №484</v>
      </c>
      <c r="C43" s="5">
        <f t="shared" si="6"/>
        <v>11484</v>
      </c>
      <c r="D43" s="5" t="str">
        <f t="shared" si="6"/>
        <v>СОШ</v>
      </c>
      <c r="E43" s="11" t="str">
        <f t="shared" si="6"/>
        <v>5а</v>
      </c>
      <c r="F43" s="7">
        <f t="shared" si="6"/>
        <v>60</v>
      </c>
      <c r="G43" s="7">
        <f t="shared" si="6"/>
        <v>56</v>
      </c>
      <c r="H43" s="8">
        <f t="shared" si="4"/>
        <v>11484041</v>
      </c>
      <c r="I43" s="9">
        <v>0</v>
      </c>
      <c r="J43" s="9">
        <v>2</v>
      </c>
      <c r="K43" s="9">
        <v>0</v>
      </c>
      <c r="L43" s="9">
        <v>2</v>
      </c>
      <c r="M43" s="9">
        <v>1</v>
      </c>
      <c r="N43" s="9">
        <v>1</v>
      </c>
      <c r="O43" s="9">
        <v>0</v>
      </c>
      <c r="P43" s="9">
        <v>2</v>
      </c>
      <c r="Q43" s="9">
        <v>2</v>
      </c>
      <c r="R43" s="9">
        <v>0</v>
      </c>
      <c r="S43" s="9">
        <v>2</v>
      </c>
      <c r="T43" s="10">
        <f t="shared" si="3"/>
        <v>12</v>
      </c>
    </row>
    <row r="44" spans="1:20" x14ac:dyDescent="0.25">
      <c r="A44" s="38" t="s">
        <v>11</v>
      </c>
      <c r="B44" s="4" t="str">
        <f t="shared" si="6"/>
        <v>ГБОУ СОШ №484</v>
      </c>
      <c r="C44" s="5">
        <f t="shared" si="6"/>
        <v>11484</v>
      </c>
      <c r="D44" s="5" t="str">
        <f t="shared" si="6"/>
        <v>СОШ</v>
      </c>
      <c r="E44" s="11" t="str">
        <f t="shared" si="6"/>
        <v>5а</v>
      </c>
      <c r="F44" s="7">
        <f t="shared" si="6"/>
        <v>60</v>
      </c>
      <c r="G44" s="7">
        <f t="shared" si="6"/>
        <v>56</v>
      </c>
      <c r="H44" s="8">
        <f t="shared" si="4"/>
        <v>11484042</v>
      </c>
      <c r="I44" s="9">
        <v>2</v>
      </c>
      <c r="J44" s="9">
        <v>0</v>
      </c>
      <c r="K44" s="9">
        <v>0</v>
      </c>
      <c r="L44" s="9">
        <v>2</v>
      </c>
      <c r="M44" s="9">
        <v>0</v>
      </c>
      <c r="N44" s="9">
        <v>0</v>
      </c>
      <c r="O44" s="9">
        <v>0</v>
      </c>
      <c r="P44" s="9">
        <v>2</v>
      </c>
      <c r="Q44" s="9">
        <v>1</v>
      </c>
      <c r="R44" s="9">
        <v>0</v>
      </c>
      <c r="S44" s="9">
        <v>0</v>
      </c>
      <c r="T44" s="10">
        <f t="shared" si="3"/>
        <v>7</v>
      </c>
    </row>
    <row r="45" spans="1:20" x14ac:dyDescent="0.25">
      <c r="A45" s="38" t="s">
        <v>11</v>
      </c>
      <c r="B45" s="4" t="str">
        <f t="shared" si="6"/>
        <v>ГБОУ СОШ №484</v>
      </c>
      <c r="C45" s="5">
        <f t="shared" si="6"/>
        <v>11484</v>
      </c>
      <c r="D45" s="5" t="str">
        <f t="shared" si="6"/>
        <v>СОШ</v>
      </c>
      <c r="E45" s="11" t="str">
        <f t="shared" si="6"/>
        <v>5а</v>
      </c>
      <c r="F45" s="7">
        <f t="shared" si="6"/>
        <v>60</v>
      </c>
      <c r="G45" s="7">
        <f t="shared" si="6"/>
        <v>56</v>
      </c>
      <c r="H45" s="8">
        <f t="shared" si="4"/>
        <v>11484043</v>
      </c>
      <c r="I45" s="9">
        <v>1</v>
      </c>
      <c r="J45" s="9">
        <v>2</v>
      </c>
      <c r="K45" s="9">
        <v>1</v>
      </c>
      <c r="L45" s="9">
        <v>2</v>
      </c>
      <c r="M45" s="9">
        <v>2</v>
      </c>
      <c r="N45" s="9">
        <v>1</v>
      </c>
      <c r="O45" s="9">
        <v>1</v>
      </c>
      <c r="P45" s="9">
        <v>2</v>
      </c>
      <c r="Q45" s="9">
        <v>2</v>
      </c>
      <c r="R45" s="9">
        <v>2</v>
      </c>
      <c r="S45" s="9">
        <v>2</v>
      </c>
      <c r="T45" s="10">
        <f t="shared" si="3"/>
        <v>18</v>
      </c>
    </row>
    <row r="46" spans="1:20" x14ac:dyDescent="0.25">
      <c r="A46" s="38" t="s">
        <v>11</v>
      </c>
      <c r="B46" s="4" t="str">
        <f t="shared" si="6"/>
        <v>ГБОУ СОШ №484</v>
      </c>
      <c r="C46" s="5">
        <f t="shared" si="6"/>
        <v>11484</v>
      </c>
      <c r="D46" s="5" t="str">
        <f t="shared" si="6"/>
        <v>СОШ</v>
      </c>
      <c r="E46" s="11" t="str">
        <f t="shared" si="6"/>
        <v>5а</v>
      </c>
      <c r="F46" s="7">
        <f t="shared" si="6"/>
        <v>60</v>
      </c>
      <c r="G46" s="7">
        <f t="shared" si="6"/>
        <v>56</v>
      </c>
      <c r="H46" s="8">
        <f t="shared" si="4"/>
        <v>11484044</v>
      </c>
      <c r="I46" s="9">
        <v>2</v>
      </c>
      <c r="J46" s="9">
        <v>1</v>
      </c>
      <c r="K46" s="9">
        <v>1</v>
      </c>
      <c r="L46" s="9">
        <v>2</v>
      </c>
      <c r="M46" s="9">
        <v>2</v>
      </c>
      <c r="N46" s="9">
        <v>0</v>
      </c>
      <c r="O46" s="9">
        <v>0</v>
      </c>
      <c r="P46" s="9">
        <v>2</v>
      </c>
      <c r="Q46" s="9">
        <v>2</v>
      </c>
      <c r="R46" s="9">
        <v>2</v>
      </c>
      <c r="S46" s="9">
        <v>1</v>
      </c>
      <c r="T46" s="10">
        <f t="shared" si="3"/>
        <v>15</v>
      </c>
    </row>
    <row r="47" spans="1:20" x14ac:dyDescent="0.25">
      <c r="A47" s="38" t="s">
        <v>11</v>
      </c>
      <c r="B47" s="4" t="str">
        <f t="shared" si="6"/>
        <v>ГБОУ СОШ №484</v>
      </c>
      <c r="C47" s="5">
        <f t="shared" si="6"/>
        <v>11484</v>
      </c>
      <c r="D47" s="5" t="str">
        <f t="shared" si="6"/>
        <v>СОШ</v>
      </c>
      <c r="E47" s="11" t="str">
        <f t="shared" si="6"/>
        <v>5а</v>
      </c>
      <c r="F47" s="7">
        <f t="shared" si="6"/>
        <v>60</v>
      </c>
      <c r="G47" s="7">
        <f t="shared" si="6"/>
        <v>56</v>
      </c>
      <c r="H47" s="8">
        <f t="shared" si="4"/>
        <v>11484045</v>
      </c>
      <c r="I47" s="9">
        <v>0</v>
      </c>
      <c r="J47" s="9">
        <v>0</v>
      </c>
      <c r="K47" s="9">
        <v>1</v>
      </c>
      <c r="L47" s="9">
        <v>2</v>
      </c>
      <c r="M47" s="9">
        <v>2</v>
      </c>
      <c r="N47" s="9">
        <v>0</v>
      </c>
      <c r="O47" s="9">
        <v>0</v>
      </c>
      <c r="P47" s="9">
        <v>2</v>
      </c>
      <c r="Q47" s="9">
        <v>2</v>
      </c>
      <c r="R47" s="9">
        <v>2</v>
      </c>
      <c r="S47" s="9">
        <v>1</v>
      </c>
      <c r="T47" s="10">
        <f t="shared" si="3"/>
        <v>12</v>
      </c>
    </row>
    <row r="48" spans="1:20" x14ac:dyDescent="0.25">
      <c r="A48" s="38" t="s">
        <v>11</v>
      </c>
      <c r="B48" s="4" t="str">
        <f t="shared" si="6"/>
        <v>ГБОУ СОШ №484</v>
      </c>
      <c r="C48" s="5">
        <f t="shared" si="6"/>
        <v>11484</v>
      </c>
      <c r="D48" s="5" t="str">
        <f t="shared" si="6"/>
        <v>СОШ</v>
      </c>
      <c r="E48" s="11" t="str">
        <f t="shared" si="6"/>
        <v>5а</v>
      </c>
      <c r="F48" s="7">
        <f t="shared" si="6"/>
        <v>60</v>
      </c>
      <c r="G48" s="7">
        <f t="shared" si="6"/>
        <v>56</v>
      </c>
      <c r="H48" s="8">
        <f t="shared" si="4"/>
        <v>11484046</v>
      </c>
      <c r="I48" s="9">
        <v>0</v>
      </c>
      <c r="J48" s="9">
        <v>2</v>
      </c>
      <c r="K48" s="9">
        <v>1</v>
      </c>
      <c r="L48" s="9">
        <v>2</v>
      </c>
      <c r="M48" s="9">
        <v>2</v>
      </c>
      <c r="N48" s="9">
        <v>0</v>
      </c>
      <c r="O48" s="9">
        <v>0</v>
      </c>
      <c r="P48" s="9">
        <v>2</v>
      </c>
      <c r="Q48" s="9">
        <v>2</v>
      </c>
      <c r="R48" s="9">
        <v>2</v>
      </c>
      <c r="S48" s="9">
        <v>2</v>
      </c>
      <c r="T48" s="10">
        <f t="shared" si="3"/>
        <v>15</v>
      </c>
    </row>
    <row r="49" spans="1:20" x14ac:dyDescent="0.25">
      <c r="A49" s="38" t="s">
        <v>11</v>
      </c>
      <c r="B49" s="4" t="str">
        <f t="shared" si="6"/>
        <v>ГБОУ СОШ №484</v>
      </c>
      <c r="C49" s="5">
        <f t="shared" si="6"/>
        <v>11484</v>
      </c>
      <c r="D49" s="5" t="str">
        <f t="shared" si="6"/>
        <v>СОШ</v>
      </c>
      <c r="E49" s="11" t="str">
        <f t="shared" si="6"/>
        <v>5а</v>
      </c>
      <c r="F49" s="7">
        <f t="shared" si="6"/>
        <v>60</v>
      </c>
      <c r="G49" s="7">
        <f t="shared" si="6"/>
        <v>56</v>
      </c>
      <c r="H49" s="8">
        <f t="shared" si="4"/>
        <v>11484047</v>
      </c>
      <c r="I49" s="9">
        <v>0</v>
      </c>
      <c r="J49" s="9">
        <v>0</v>
      </c>
      <c r="K49" s="9">
        <v>1</v>
      </c>
      <c r="L49" s="9">
        <v>2</v>
      </c>
      <c r="M49" s="9">
        <v>2</v>
      </c>
      <c r="N49" s="9">
        <v>1</v>
      </c>
      <c r="O49" s="9">
        <v>0</v>
      </c>
      <c r="P49" s="9">
        <v>1</v>
      </c>
      <c r="Q49" s="9">
        <v>0</v>
      </c>
      <c r="R49" s="9">
        <v>2</v>
      </c>
      <c r="S49" s="9">
        <v>0</v>
      </c>
      <c r="T49" s="10">
        <f t="shared" si="3"/>
        <v>9</v>
      </c>
    </row>
    <row r="50" spans="1:20" x14ac:dyDescent="0.25">
      <c r="A50" s="38" t="s">
        <v>11</v>
      </c>
      <c r="B50" s="4" t="str">
        <f t="shared" si="6"/>
        <v>ГБОУ СОШ №484</v>
      </c>
      <c r="C50" s="5">
        <f t="shared" si="6"/>
        <v>11484</v>
      </c>
      <c r="D50" s="5" t="str">
        <f t="shared" si="6"/>
        <v>СОШ</v>
      </c>
      <c r="E50" s="11" t="str">
        <f t="shared" si="6"/>
        <v>5а</v>
      </c>
      <c r="F50" s="7">
        <f t="shared" si="6"/>
        <v>60</v>
      </c>
      <c r="G50" s="7">
        <f t="shared" si="6"/>
        <v>56</v>
      </c>
      <c r="H50" s="8">
        <f t="shared" si="4"/>
        <v>11484048</v>
      </c>
      <c r="I50" s="9">
        <v>2</v>
      </c>
      <c r="J50" s="9">
        <v>0</v>
      </c>
      <c r="K50" s="9">
        <v>1</v>
      </c>
      <c r="L50" s="9">
        <v>2</v>
      </c>
      <c r="M50" s="9">
        <v>2</v>
      </c>
      <c r="N50" s="9">
        <v>0</v>
      </c>
      <c r="O50" s="9">
        <v>0</v>
      </c>
      <c r="P50" s="9">
        <v>2</v>
      </c>
      <c r="Q50" s="9">
        <v>2</v>
      </c>
      <c r="R50" s="9">
        <v>2</v>
      </c>
      <c r="S50" s="9">
        <v>2</v>
      </c>
      <c r="T50" s="10">
        <f t="shared" si="3"/>
        <v>15</v>
      </c>
    </row>
    <row r="51" spans="1:20" x14ac:dyDescent="0.25">
      <c r="A51" s="38" t="s">
        <v>11</v>
      </c>
      <c r="B51" s="4" t="str">
        <f t="shared" si="6"/>
        <v>ГБОУ СОШ №484</v>
      </c>
      <c r="C51" s="5">
        <f t="shared" si="6"/>
        <v>11484</v>
      </c>
      <c r="D51" s="5" t="str">
        <f t="shared" si="6"/>
        <v>СОШ</v>
      </c>
      <c r="E51" s="11" t="str">
        <f t="shared" si="6"/>
        <v>5а</v>
      </c>
      <c r="F51" s="7">
        <f t="shared" si="6"/>
        <v>60</v>
      </c>
      <c r="G51" s="7">
        <f t="shared" si="6"/>
        <v>56</v>
      </c>
      <c r="H51" s="8">
        <f t="shared" si="4"/>
        <v>11484049</v>
      </c>
      <c r="I51" s="9">
        <v>0</v>
      </c>
      <c r="J51" s="9">
        <v>0</v>
      </c>
      <c r="K51" s="9">
        <v>0</v>
      </c>
      <c r="L51" s="9">
        <v>2</v>
      </c>
      <c r="M51" s="9">
        <v>1</v>
      </c>
      <c r="N51" s="9">
        <v>0</v>
      </c>
      <c r="O51" s="9">
        <v>0</v>
      </c>
      <c r="P51" s="9">
        <v>2</v>
      </c>
      <c r="Q51" s="9">
        <v>2</v>
      </c>
      <c r="R51" s="9">
        <v>1</v>
      </c>
      <c r="S51" s="9">
        <v>2</v>
      </c>
      <c r="T51" s="10">
        <f t="shared" si="3"/>
        <v>10</v>
      </c>
    </row>
    <row r="52" spans="1:20" x14ac:dyDescent="0.25">
      <c r="A52" s="38" t="s">
        <v>11</v>
      </c>
      <c r="B52" s="4" t="str">
        <f t="shared" ref="B52:G58" si="7">B51</f>
        <v>ГБОУ СОШ №484</v>
      </c>
      <c r="C52" s="5">
        <f t="shared" si="7"/>
        <v>11484</v>
      </c>
      <c r="D52" s="5" t="str">
        <f t="shared" si="7"/>
        <v>СОШ</v>
      </c>
      <c r="E52" s="11" t="str">
        <f t="shared" si="7"/>
        <v>5а</v>
      </c>
      <c r="F52" s="7">
        <f t="shared" si="7"/>
        <v>60</v>
      </c>
      <c r="G52" s="7">
        <f t="shared" si="7"/>
        <v>56</v>
      </c>
      <c r="H52" s="8">
        <f t="shared" si="4"/>
        <v>11484050</v>
      </c>
      <c r="I52" s="9">
        <v>0</v>
      </c>
      <c r="J52" s="9">
        <v>0</v>
      </c>
      <c r="K52" s="9">
        <v>1</v>
      </c>
      <c r="L52" s="9">
        <v>2</v>
      </c>
      <c r="M52" s="9">
        <v>1</v>
      </c>
      <c r="N52" s="9">
        <v>0</v>
      </c>
      <c r="O52" s="9">
        <v>0</v>
      </c>
      <c r="P52" s="9">
        <v>2</v>
      </c>
      <c r="Q52" s="9">
        <v>1</v>
      </c>
      <c r="R52" s="9">
        <v>2</v>
      </c>
      <c r="S52" s="9">
        <v>2</v>
      </c>
      <c r="T52" s="10">
        <f t="shared" si="3"/>
        <v>11</v>
      </c>
    </row>
    <row r="53" spans="1:20" x14ac:dyDescent="0.25">
      <c r="A53" s="38" t="s">
        <v>11</v>
      </c>
      <c r="B53" s="4" t="str">
        <f t="shared" si="7"/>
        <v>ГБОУ СОШ №484</v>
      </c>
      <c r="C53" s="5">
        <f t="shared" si="7"/>
        <v>11484</v>
      </c>
      <c r="D53" s="5" t="str">
        <f t="shared" si="7"/>
        <v>СОШ</v>
      </c>
      <c r="E53" s="11" t="str">
        <f t="shared" si="7"/>
        <v>5а</v>
      </c>
      <c r="F53" s="7">
        <f t="shared" si="7"/>
        <v>60</v>
      </c>
      <c r="G53" s="7">
        <f t="shared" si="7"/>
        <v>56</v>
      </c>
      <c r="H53" s="8">
        <f t="shared" si="4"/>
        <v>11484051</v>
      </c>
      <c r="I53" s="9">
        <v>0</v>
      </c>
      <c r="J53" s="9">
        <v>2</v>
      </c>
      <c r="K53" s="9">
        <v>1</v>
      </c>
      <c r="L53" s="9">
        <v>2</v>
      </c>
      <c r="M53" s="9">
        <v>0</v>
      </c>
      <c r="N53" s="9">
        <v>1</v>
      </c>
      <c r="O53" s="9">
        <v>0</v>
      </c>
      <c r="P53" s="9">
        <v>2</v>
      </c>
      <c r="Q53" s="9">
        <v>1</v>
      </c>
      <c r="R53" s="9">
        <v>2</v>
      </c>
      <c r="S53" s="9">
        <v>1</v>
      </c>
      <c r="T53" s="10">
        <f t="shared" si="3"/>
        <v>12</v>
      </c>
    </row>
    <row r="54" spans="1:20" x14ac:dyDescent="0.25">
      <c r="A54" s="38" t="s">
        <v>11</v>
      </c>
      <c r="B54" s="4" t="str">
        <f t="shared" si="7"/>
        <v>ГБОУ СОШ №484</v>
      </c>
      <c r="C54" s="5">
        <f t="shared" si="7"/>
        <v>11484</v>
      </c>
      <c r="D54" s="5" t="str">
        <f t="shared" si="7"/>
        <v>СОШ</v>
      </c>
      <c r="E54" s="11" t="str">
        <f t="shared" si="7"/>
        <v>5а</v>
      </c>
      <c r="F54" s="7">
        <f t="shared" si="7"/>
        <v>60</v>
      </c>
      <c r="G54" s="7">
        <f t="shared" si="7"/>
        <v>56</v>
      </c>
      <c r="H54" s="8">
        <f t="shared" si="4"/>
        <v>11484052</v>
      </c>
      <c r="I54" s="9">
        <v>0</v>
      </c>
      <c r="J54" s="9">
        <v>0</v>
      </c>
      <c r="K54" s="9">
        <v>0</v>
      </c>
      <c r="L54" s="9">
        <v>2</v>
      </c>
      <c r="M54" s="9">
        <v>2</v>
      </c>
      <c r="N54" s="9">
        <v>1</v>
      </c>
      <c r="O54" s="9">
        <v>0</v>
      </c>
      <c r="P54" s="9">
        <v>0</v>
      </c>
      <c r="Q54" s="9">
        <v>1</v>
      </c>
      <c r="R54" s="9">
        <v>2</v>
      </c>
      <c r="S54" s="9">
        <v>1</v>
      </c>
      <c r="T54" s="10">
        <f t="shared" si="3"/>
        <v>9</v>
      </c>
    </row>
    <row r="55" spans="1:20" x14ac:dyDescent="0.25">
      <c r="A55" s="38" t="s">
        <v>11</v>
      </c>
      <c r="B55" s="4" t="str">
        <f t="shared" si="7"/>
        <v>ГБОУ СОШ №484</v>
      </c>
      <c r="C55" s="5">
        <f t="shared" si="7"/>
        <v>11484</v>
      </c>
      <c r="D55" s="5" t="str">
        <f t="shared" si="7"/>
        <v>СОШ</v>
      </c>
      <c r="E55" s="11" t="str">
        <f t="shared" si="7"/>
        <v>5а</v>
      </c>
      <c r="F55" s="7">
        <f t="shared" si="7"/>
        <v>60</v>
      </c>
      <c r="G55" s="7">
        <f t="shared" si="7"/>
        <v>56</v>
      </c>
      <c r="H55" s="8">
        <f t="shared" si="4"/>
        <v>11484053</v>
      </c>
      <c r="I55" s="9">
        <v>0</v>
      </c>
      <c r="J55" s="9">
        <v>1</v>
      </c>
      <c r="K55" s="9">
        <v>0</v>
      </c>
      <c r="L55" s="9">
        <v>1</v>
      </c>
      <c r="M55" s="9">
        <v>1</v>
      </c>
      <c r="N55" s="9">
        <v>1</v>
      </c>
      <c r="O55" s="9">
        <v>0</v>
      </c>
      <c r="P55" s="9">
        <v>2</v>
      </c>
      <c r="Q55" s="9">
        <v>0</v>
      </c>
      <c r="R55" s="9">
        <v>1</v>
      </c>
      <c r="S55" s="9">
        <v>1</v>
      </c>
      <c r="T55" s="10">
        <f t="shared" si="3"/>
        <v>8</v>
      </c>
    </row>
    <row r="56" spans="1:20" x14ac:dyDescent="0.25">
      <c r="A56" s="38" t="s">
        <v>11</v>
      </c>
      <c r="B56" s="4" t="str">
        <f t="shared" si="7"/>
        <v>ГБОУ СОШ №484</v>
      </c>
      <c r="C56" s="5">
        <f t="shared" si="7"/>
        <v>11484</v>
      </c>
      <c r="D56" s="5" t="str">
        <f t="shared" si="7"/>
        <v>СОШ</v>
      </c>
      <c r="E56" s="11" t="str">
        <f t="shared" si="7"/>
        <v>5а</v>
      </c>
      <c r="F56" s="7">
        <f t="shared" si="7"/>
        <v>60</v>
      </c>
      <c r="G56" s="7">
        <f t="shared" si="7"/>
        <v>56</v>
      </c>
      <c r="H56" s="8">
        <f t="shared" si="4"/>
        <v>11484054</v>
      </c>
      <c r="I56" s="9">
        <v>0</v>
      </c>
      <c r="J56" s="9">
        <v>1</v>
      </c>
      <c r="K56" s="9">
        <v>0</v>
      </c>
      <c r="L56" s="9">
        <v>1</v>
      </c>
      <c r="M56" s="9">
        <v>1</v>
      </c>
      <c r="N56" s="9">
        <v>0</v>
      </c>
      <c r="O56" s="9">
        <v>0</v>
      </c>
      <c r="P56" s="9">
        <v>0</v>
      </c>
      <c r="Q56" s="9">
        <v>1</v>
      </c>
      <c r="R56" s="9">
        <v>2</v>
      </c>
      <c r="S56" s="9">
        <v>1</v>
      </c>
      <c r="T56" s="10">
        <f t="shared" si="3"/>
        <v>7</v>
      </c>
    </row>
    <row r="57" spans="1:20" x14ac:dyDescent="0.25">
      <c r="A57" s="38" t="s">
        <v>11</v>
      </c>
      <c r="B57" s="4" t="str">
        <f t="shared" si="7"/>
        <v>ГБОУ СОШ №484</v>
      </c>
      <c r="C57" s="5">
        <f t="shared" si="7"/>
        <v>11484</v>
      </c>
      <c r="D57" s="5" t="str">
        <f t="shared" si="7"/>
        <v>СОШ</v>
      </c>
      <c r="E57" s="11" t="str">
        <f t="shared" si="7"/>
        <v>5а</v>
      </c>
      <c r="F57" s="7">
        <f t="shared" si="7"/>
        <v>60</v>
      </c>
      <c r="G57" s="7">
        <f t="shared" si="7"/>
        <v>56</v>
      </c>
      <c r="H57" s="8">
        <f t="shared" si="4"/>
        <v>11484055</v>
      </c>
      <c r="I57" s="9">
        <v>0</v>
      </c>
      <c r="J57" s="9">
        <v>2</v>
      </c>
      <c r="K57" s="9">
        <v>1</v>
      </c>
      <c r="L57" s="9">
        <v>2</v>
      </c>
      <c r="M57" s="9">
        <v>0</v>
      </c>
      <c r="N57" s="9">
        <v>1</v>
      </c>
      <c r="O57" s="9">
        <v>0</v>
      </c>
      <c r="P57" s="9">
        <v>2</v>
      </c>
      <c r="Q57" s="9">
        <v>1</v>
      </c>
      <c r="R57" s="9">
        <v>2</v>
      </c>
      <c r="S57" s="9">
        <v>1</v>
      </c>
      <c r="T57" s="10">
        <f t="shared" si="3"/>
        <v>12</v>
      </c>
    </row>
    <row r="58" spans="1:20" x14ac:dyDescent="0.25">
      <c r="A58" s="38" t="s">
        <v>11</v>
      </c>
      <c r="B58" s="4" t="str">
        <f t="shared" si="7"/>
        <v>ГБОУ СОШ №484</v>
      </c>
      <c r="C58" s="5">
        <f t="shared" si="7"/>
        <v>11484</v>
      </c>
      <c r="D58" s="5" t="str">
        <f t="shared" si="7"/>
        <v>СОШ</v>
      </c>
      <c r="E58" s="11" t="str">
        <f t="shared" si="7"/>
        <v>5а</v>
      </c>
      <c r="F58" s="7">
        <f t="shared" si="7"/>
        <v>60</v>
      </c>
      <c r="G58" s="7">
        <f t="shared" si="7"/>
        <v>56</v>
      </c>
      <c r="H58" s="8">
        <f t="shared" si="4"/>
        <v>11484056</v>
      </c>
      <c r="I58" s="9">
        <v>0</v>
      </c>
      <c r="J58" s="9">
        <v>1</v>
      </c>
      <c r="K58" s="9">
        <v>0</v>
      </c>
      <c r="L58" s="9">
        <v>1</v>
      </c>
      <c r="M58" s="9">
        <v>1</v>
      </c>
      <c r="N58" s="9">
        <v>0</v>
      </c>
      <c r="O58" s="9">
        <v>0</v>
      </c>
      <c r="P58" s="9">
        <v>2</v>
      </c>
      <c r="Q58" s="9">
        <v>2</v>
      </c>
      <c r="R58" s="9">
        <v>2</v>
      </c>
      <c r="S58" s="9">
        <v>1</v>
      </c>
      <c r="T58" s="10">
        <f t="shared" si="3"/>
        <v>10</v>
      </c>
    </row>
    <row r="59" spans="1:20" s="58" customFormat="1" x14ac:dyDescent="0.25">
      <c r="A59" s="58" t="s">
        <v>118</v>
      </c>
      <c r="I59" s="58">
        <v>2</v>
      </c>
      <c r="J59" s="58">
        <v>2</v>
      </c>
      <c r="K59" s="58">
        <v>1</v>
      </c>
      <c r="L59" s="58">
        <v>2</v>
      </c>
      <c r="M59" s="58">
        <v>2</v>
      </c>
      <c r="N59" s="58">
        <v>1</v>
      </c>
      <c r="O59" s="58">
        <v>1</v>
      </c>
      <c r="P59" s="58">
        <v>2</v>
      </c>
      <c r="Q59" s="58">
        <v>2</v>
      </c>
      <c r="R59" s="58">
        <v>2</v>
      </c>
      <c r="S59" s="58">
        <v>2</v>
      </c>
      <c r="T59" s="58">
        <f>SUM(I59:S59)</f>
        <v>19</v>
      </c>
    </row>
    <row r="60" spans="1:20" x14ac:dyDescent="0.25">
      <c r="B60" s="4" t="s">
        <v>44</v>
      </c>
      <c r="C60" s="7">
        <v>60</v>
      </c>
      <c r="D60" s="7">
        <v>56</v>
      </c>
      <c r="I60" s="79">
        <f>SUM(I3:I55)/(56*I59)</f>
        <v>0.29464285714285715</v>
      </c>
      <c r="J60" s="79">
        <f t="shared" ref="J60:T60" si="8">SUM(J3:J55)/(56*J59)</f>
        <v>0.5446428571428571</v>
      </c>
      <c r="K60" s="79">
        <f t="shared" si="8"/>
        <v>0.44642857142857145</v>
      </c>
      <c r="L60" s="79">
        <f t="shared" si="8"/>
        <v>0.9017857142857143</v>
      </c>
      <c r="M60" s="79">
        <f t="shared" si="8"/>
        <v>0.6160714285714286</v>
      </c>
      <c r="N60" s="79">
        <f t="shared" si="8"/>
        <v>0.5178571428571429</v>
      </c>
      <c r="O60" s="79">
        <f t="shared" si="8"/>
        <v>0.23214285714285715</v>
      </c>
      <c r="P60" s="79">
        <f t="shared" si="8"/>
        <v>0.5535714285714286</v>
      </c>
      <c r="Q60" s="79">
        <f t="shared" si="8"/>
        <v>0.4732142857142857</v>
      </c>
      <c r="R60" s="79">
        <f t="shared" si="8"/>
        <v>0.8125</v>
      </c>
      <c r="S60" s="79">
        <f t="shared" si="8"/>
        <v>0.6517857142857143</v>
      </c>
      <c r="T60" s="79">
        <f t="shared" si="8"/>
        <v>0.57330827067669177</v>
      </c>
    </row>
  </sheetData>
  <mergeCells count="9">
    <mergeCell ref="G1:G2"/>
    <mergeCell ref="H1:H2"/>
    <mergeCell ref="T1:T2"/>
    <mergeCell ref="A1:A2"/>
    <mergeCell ref="B1:B2"/>
    <mergeCell ref="C1:C2"/>
    <mergeCell ref="D1:D2"/>
    <mergeCell ref="E1:E2"/>
    <mergeCell ref="F1:F2"/>
  </mergeCells>
  <dataValidations count="4">
    <dataValidation type="list" allowBlank="1" showInputMessage="1" showErrorMessage="1" sqref="L3:M58 JH3:JI58 TD3:TE58 ACZ3:ADA58 AMV3:AMW58 AWR3:AWS58 BGN3:BGO58 BQJ3:BQK58 CAF3:CAG58 CKB3:CKC58 CTX3:CTY58 DDT3:DDU58 DNP3:DNQ58 DXL3:DXM58 EHH3:EHI58 ERD3:ERE58 FAZ3:FBA58 FKV3:FKW58 FUR3:FUS58 GEN3:GEO58 GOJ3:GOK58 GYF3:GYG58 HIB3:HIC58 HRX3:HRY58 IBT3:IBU58 ILP3:ILQ58 IVL3:IVM58 JFH3:JFI58 JPD3:JPE58 JYZ3:JZA58 KIV3:KIW58 KSR3:KSS58 LCN3:LCO58 LMJ3:LMK58 LWF3:LWG58 MGB3:MGC58 MPX3:MPY58 MZT3:MZU58 NJP3:NJQ58 NTL3:NTM58 ODH3:ODI58 OND3:ONE58 OWZ3:OXA58 PGV3:PGW58 PQR3:PQS58 QAN3:QAO58 QKJ3:QKK58 QUF3:QUG58 REB3:REC58 RNX3:RNY58 RXT3:RXU58 SHP3:SHQ58 SRL3:SRM58 TBH3:TBI58 TLD3:TLE58 TUZ3:TVA58 UEV3:UEW58 UOR3:UOS58 UYN3:UYO58 VIJ3:VIK58 VSF3:VSG58 WCB3:WCC58 WLX3:WLY58 WVT3:WVU58 L65177:M65521 JH65177:JI65521 TD65177:TE65521 ACZ65177:ADA65521 AMV65177:AMW65521 AWR65177:AWS65521 BGN65177:BGO65521 BQJ65177:BQK65521 CAF65177:CAG65521 CKB65177:CKC65521 CTX65177:CTY65521 DDT65177:DDU65521 DNP65177:DNQ65521 DXL65177:DXM65521 EHH65177:EHI65521 ERD65177:ERE65521 FAZ65177:FBA65521 FKV65177:FKW65521 FUR65177:FUS65521 GEN65177:GEO65521 GOJ65177:GOK65521 GYF65177:GYG65521 HIB65177:HIC65521 HRX65177:HRY65521 IBT65177:IBU65521 ILP65177:ILQ65521 IVL65177:IVM65521 JFH65177:JFI65521 JPD65177:JPE65521 JYZ65177:JZA65521 KIV65177:KIW65521 KSR65177:KSS65521 LCN65177:LCO65521 LMJ65177:LMK65521 LWF65177:LWG65521 MGB65177:MGC65521 MPX65177:MPY65521 MZT65177:MZU65521 NJP65177:NJQ65521 NTL65177:NTM65521 ODH65177:ODI65521 OND65177:ONE65521 OWZ65177:OXA65521 PGV65177:PGW65521 PQR65177:PQS65521 QAN65177:QAO65521 QKJ65177:QKK65521 QUF65177:QUG65521 REB65177:REC65521 RNX65177:RNY65521 RXT65177:RXU65521 SHP65177:SHQ65521 SRL65177:SRM65521 TBH65177:TBI65521 TLD65177:TLE65521 TUZ65177:TVA65521 UEV65177:UEW65521 UOR65177:UOS65521 UYN65177:UYO65521 VIJ65177:VIK65521 VSF65177:VSG65521 WCB65177:WCC65521 WLX65177:WLY65521 WVT65177:WVU65521 L130713:M131057 JH130713:JI131057 TD130713:TE131057 ACZ130713:ADA131057 AMV130713:AMW131057 AWR130713:AWS131057 BGN130713:BGO131057 BQJ130713:BQK131057 CAF130713:CAG131057 CKB130713:CKC131057 CTX130713:CTY131057 DDT130713:DDU131057 DNP130713:DNQ131057 DXL130713:DXM131057 EHH130713:EHI131057 ERD130713:ERE131057 FAZ130713:FBA131057 FKV130713:FKW131057 FUR130713:FUS131057 GEN130713:GEO131057 GOJ130713:GOK131057 GYF130713:GYG131057 HIB130713:HIC131057 HRX130713:HRY131057 IBT130713:IBU131057 ILP130713:ILQ131057 IVL130713:IVM131057 JFH130713:JFI131057 JPD130713:JPE131057 JYZ130713:JZA131057 KIV130713:KIW131057 KSR130713:KSS131057 LCN130713:LCO131057 LMJ130713:LMK131057 LWF130713:LWG131057 MGB130713:MGC131057 MPX130713:MPY131057 MZT130713:MZU131057 NJP130713:NJQ131057 NTL130713:NTM131057 ODH130713:ODI131057 OND130713:ONE131057 OWZ130713:OXA131057 PGV130713:PGW131057 PQR130713:PQS131057 QAN130713:QAO131057 QKJ130713:QKK131057 QUF130713:QUG131057 REB130713:REC131057 RNX130713:RNY131057 RXT130713:RXU131057 SHP130713:SHQ131057 SRL130713:SRM131057 TBH130713:TBI131057 TLD130713:TLE131057 TUZ130713:TVA131057 UEV130713:UEW131057 UOR130713:UOS131057 UYN130713:UYO131057 VIJ130713:VIK131057 VSF130713:VSG131057 WCB130713:WCC131057 WLX130713:WLY131057 WVT130713:WVU131057 L196249:M196593 JH196249:JI196593 TD196249:TE196593 ACZ196249:ADA196593 AMV196249:AMW196593 AWR196249:AWS196593 BGN196249:BGO196593 BQJ196249:BQK196593 CAF196249:CAG196593 CKB196249:CKC196593 CTX196249:CTY196593 DDT196249:DDU196593 DNP196249:DNQ196593 DXL196249:DXM196593 EHH196249:EHI196593 ERD196249:ERE196593 FAZ196249:FBA196593 FKV196249:FKW196593 FUR196249:FUS196593 GEN196249:GEO196593 GOJ196249:GOK196593 GYF196249:GYG196593 HIB196249:HIC196593 HRX196249:HRY196593 IBT196249:IBU196593 ILP196249:ILQ196593 IVL196249:IVM196593 JFH196249:JFI196593 JPD196249:JPE196593 JYZ196249:JZA196593 KIV196249:KIW196593 KSR196249:KSS196593 LCN196249:LCO196593 LMJ196249:LMK196593 LWF196249:LWG196593 MGB196249:MGC196593 MPX196249:MPY196593 MZT196249:MZU196593 NJP196249:NJQ196593 NTL196249:NTM196593 ODH196249:ODI196593 OND196249:ONE196593 OWZ196249:OXA196593 PGV196249:PGW196593 PQR196249:PQS196593 QAN196249:QAO196593 QKJ196249:QKK196593 QUF196249:QUG196593 REB196249:REC196593 RNX196249:RNY196593 RXT196249:RXU196593 SHP196249:SHQ196593 SRL196249:SRM196593 TBH196249:TBI196593 TLD196249:TLE196593 TUZ196249:TVA196593 UEV196249:UEW196593 UOR196249:UOS196593 UYN196249:UYO196593 VIJ196249:VIK196593 VSF196249:VSG196593 WCB196249:WCC196593 WLX196249:WLY196593 WVT196249:WVU196593 L261785:M262129 JH261785:JI262129 TD261785:TE262129 ACZ261785:ADA262129 AMV261785:AMW262129 AWR261785:AWS262129 BGN261785:BGO262129 BQJ261785:BQK262129 CAF261785:CAG262129 CKB261785:CKC262129 CTX261785:CTY262129 DDT261785:DDU262129 DNP261785:DNQ262129 DXL261785:DXM262129 EHH261785:EHI262129 ERD261785:ERE262129 FAZ261785:FBA262129 FKV261785:FKW262129 FUR261785:FUS262129 GEN261785:GEO262129 GOJ261785:GOK262129 GYF261785:GYG262129 HIB261785:HIC262129 HRX261785:HRY262129 IBT261785:IBU262129 ILP261785:ILQ262129 IVL261785:IVM262129 JFH261785:JFI262129 JPD261785:JPE262129 JYZ261785:JZA262129 KIV261785:KIW262129 KSR261785:KSS262129 LCN261785:LCO262129 LMJ261785:LMK262129 LWF261785:LWG262129 MGB261785:MGC262129 MPX261785:MPY262129 MZT261785:MZU262129 NJP261785:NJQ262129 NTL261785:NTM262129 ODH261785:ODI262129 OND261785:ONE262129 OWZ261785:OXA262129 PGV261785:PGW262129 PQR261785:PQS262129 QAN261785:QAO262129 QKJ261785:QKK262129 QUF261785:QUG262129 REB261785:REC262129 RNX261785:RNY262129 RXT261785:RXU262129 SHP261785:SHQ262129 SRL261785:SRM262129 TBH261785:TBI262129 TLD261785:TLE262129 TUZ261785:TVA262129 UEV261785:UEW262129 UOR261785:UOS262129 UYN261785:UYO262129 VIJ261785:VIK262129 VSF261785:VSG262129 WCB261785:WCC262129 WLX261785:WLY262129 WVT261785:WVU262129 L327321:M327665 JH327321:JI327665 TD327321:TE327665 ACZ327321:ADA327665 AMV327321:AMW327665 AWR327321:AWS327665 BGN327321:BGO327665 BQJ327321:BQK327665 CAF327321:CAG327665 CKB327321:CKC327665 CTX327321:CTY327665 DDT327321:DDU327665 DNP327321:DNQ327665 DXL327321:DXM327665 EHH327321:EHI327665 ERD327321:ERE327665 FAZ327321:FBA327665 FKV327321:FKW327665 FUR327321:FUS327665 GEN327321:GEO327665 GOJ327321:GOK327665 GYF327321:GYG327665 HIB327321:HIC327665 HRX327321:HRY327665 IBT327321:IBU327665 ILP327321:ILQ327665 IVL327321:IVM327665 JFH327321:JFI327665 JPD327321:JPE327665 JYZ327321:JZA327665 KIV327321:KIW327665 KSR327321:KSS327665 LCN327321:LCO327665 LMJ327321:LMK327665 LWF327321:LWG327665 MGB327321:MGC327665 MPX327321:MPY327665 MZT327321:MZU327665 NJP327321:NJQ327665 NTL327321:NTM327665 ODH327321:ODI327665 OND327321:ONE327665 OWZ327321:OXA327665 PGV327321:PGW327665 PQR327321:PQS327665 QAN327321:QAO327665 QKJ327321:QKK327665 QUF327321:QUG327665 REB327321:REC327665 RNX327321:RNY327665 RXT327321:RXU327665 SHP327321:SHQ327665 SRL327321:SRM327665 TBH327321:TBI327665 TLD327321:TLE327665 TUZ327321:TVA327665 UEV327321:UEW327665 UOR327321:UOS327665 UYN327321:UYO327665 VIJ327321:VIK327665 VSF327321:VSG327665 WCB327321:WCC327665 WLX327321:WLY327665 WVT327321:WVU327665 L392857:M393201 JH392857:JI393201 TD392857:TE393201 ACZ392857:ADA393201 AMV392857:AMW393201 AWR392857:AWS393201 BGN392857:BGO393201 BQJ392857:BQK393201 CAF392857:CAG393201 CKB392857:CKC393201 CTX392857:CTY393201 DDT392857:DDU393201 DNP392857:DNQ393201 DXL392857:DXM393201 EHH392857:EHI393201 ERD392857:ERE393201 FAZ392857:FBA393201 FKV392857:FKW393201 FUR392857:FUS393201 GEN392857:GEO393201 GOJ392857:GOK393201 GYF392857:GYG393201 HIB392857:HIC393201 HRX392857:HRY393201 IBT392857:IBU393201 ILP392857:ILQ393201 IVL392857:IVM393201 JFH392857:JFI393201 JPD392857:JPE393201 JYZ392857:JZA393201 KIV392857:KIW393201 KSR392857:KSS393201 LCN392857:LCO393201 LMJ392857:LMK393201 LWF392857:LWG393201 MGB392857:MGC393201 MPX392857:MPY393201 MZT392857:MZU393201 NJP392857:NJQ393201 NTL392857:NTM393201 ODH392857:ODI393201 OND392857:ONE393201 OWZ392857:OXA393201 PGV392857:PGW393201 PQR392857:PQS393201 QAN392857:QAO393201 QKJ392857:QKK393201 QUF392857:QUG393201 REB392857:REC393201 RNX392857:RNY393201 RXT392857:RXU393201 SHP392857:SHQ393201 SRL392857:SRM393201 TBH392857:TBI393201 TLD392857:TLE393201 TUZ392857:TVA393201 UEV392857:UEW393201 UOR392857:UOS393201 UYN392857:UYO393201 VIJ392857:VIK393201 VSF392857:VSG393201 WCB392857:WCC393201 WLX392857:WLY393201 WVT392857:WVU393201 L458393:M458737 JH458393:JI458737 TD458393:TE458737 ACZ458393:ADA458737 AMV458393:AMW458737 AWR458393:AWS458737 BGN458393:BGO458737 BQJ458393:BQK458737 CAF458393:CAG458737 CKB458393:CKC458737 CTX458393:CTY458737 DDT458393:DDU458737 DNP458393:DNQ458737 DXL458393:DXM458737 EHH458393:EHI458737 ERD458393:ERE458737 FAZ458393:FBA458737 FKV458393:FKW458737 FUR458393:FUS458737 GEN458393:GEO458737 GOJ458393:GOK458737 GYF458393:GYG458737 HIB458393:HIC458737 HRX458393:HRY458737 IBT458393:IBU458737 ILP458393:ILQ458737 IVL458393:IVM458737 JFH458393:JFI458737 JPD458393:JPE458737 JYZ458393:JZA458737 KIV458393:KIW458737 KSR458393:KSS458737 LCN458393:LCO458737 LMJ458393:LMK458737 LWF458393:LWG458737 MGB458393:MGC458737 MPX458393:MPY458737 MZT458393:MZU458737 NJP458393:NJQ458737 NTL458393:NTM458737 ODH458393:ODI458737 OND458393:ONE458737 OWZ458393:OXA458737 PGV458393:PGW458737 PQR458393:PQS458737 QAN458393:QAO458737 QKJ458393:QKK458737 QUF458393:QUG458737 REB458393:REC458737 RNX458393:RNY458737 RXT458393:RXU458737 SHP458393:SHQ458737 SRL458393:SRM458737 TBH458393:TBI458737 TLD458393:TLE458737 TUZ458393:TVA458737 UEV458393:UEW458737 UOR458393:UOS458737 UYN458393:UYO458737 VIJ458393:VIK458737 VSF458393:VSG458737 WCB458393:WCC458737 WLX458393:WLY458737 WVT458393:WVU458737 L523929:M524273 JH523929:JI524273 TD523929:TE524273 ACZ523929:ADA524273 AMV523929:AMW524273 AWR523929:AWS524273 BGN523929:BGO524273 BQJ523929:BQK524273 CAF523929:CAG524273 CKB523929:CKC524273 CTX523929:CTY524273 DDT523929:DDU524273 DNP523929:DNQ524273 DXL523929:DXM524273 EHH523929:EHI524273 ERD523929:ERE524273 FAZ523929:FBA524273 FKV523929:FKW524273 FUR523929:FUS524273 GEN523929:GEO524273 GOJ523929:GOK524273 GYF523929:GYG524273 HIB523929:HIC524273 HRX523929:HRY524273 IBT523929:IBU524273 ILP523929:ILQ524273 IVL523929:IVM524273 JFH523929:JFI524273 JPD523929:JPE524273 JYZ523929:JZA524273 KIV523929:KIW524273 KSR523929:KSS524273 LCN523929:LCO524273 LMJ523929:LMK524273 LWF523929:LWG524273 MGB523929:MGC524273 MPX523929:MPY524273 MZT523929:MZU524273 NJP523929:NJQ524273 NTL523929:NTM524273 ODH523929:ODI524273 OND523929:ONE524273 OWZ523929:OXA524273 PGV523929:PGW524273 PQR523929:PQS524273 QAN523929:QAO524273 QKJ523929:QKK524273 QUF523929:QUG524273 REB523929:REC524273 RNX523929:RNY524273 RXT523929:RXU524273 SHP523929:SHQ524273 SRL523929:SRM524273 TBH523929:TBI524273 TLD523929:TLE524273 TUZ523929:TVA524273 UEV523929:UEW524273 UOR523929:UOS524273 UYN523929:UYO524273 VIJ523929:VIK524273 VSF523929:VSG524273 WCB523929:WCC524273 WLX523929:WLY524273 WVT523929:WVU524273 L589465:M589809 JH589465:JI589809 TD589465:TE589809 ACZ589465:ADA589809 AMV589465:AMW589809 AWR589465:AWS589809 BGN589465:BGO589809 BQJ589465:BQK589809 CAF589465:CAG589809 CKB589465:CKC589809 CTX589465:CTY589809 DDT589465:DDU589809 DNP589465:DNQ589809 DXL589465:DXM589809 EHH589465:EHI589809 ERD589465:ERE589809 FAZ589465:FBA589809 FKV589465:FKW589809 FUR589465:FUS589809 GEN589465:GEO589809 GOJ589465:GOK589809 GYF589465:GYG589809 HIB589465:HIC589809 HRX589465:HRY589809 IBT589465:IBU589809 ILP589465:ILQ589809 IVL589465:IVM589809 JFH589465:JFI589809 JPD589465:JPE589809 JYZ589465:JZA589809 KIV589465:KIW589809 KSR589465:KSS589809 LCN589465:LCO589809 LMJ589465:LMK589809 LWF589465:LWG589809 MGB589465:MGC589809 MPX589465:MPY589809 MZT589465:MZU589809 NJP589465:NJQ589809 NTL589465:NTM589809 ODH589465:ODI589809 OND589465:ONE589809 OWZ589465:OXA589809 PGV589465:PGW589809 PQR589465:PQS589809 QAN589465:QAO589809 QKJ589465:QKK589809 QUF589465:QUG589809 REB589465:REC589809 RNX589465:RNY589809 RXT589465:RXU589809 SHP589465:SHQ589809 SRL589465:SRM589809 TBH589465:TBI589809 TLD589465:TLE589809 TUZ589465:TVA589809 UEV589465:UEW589809 UOR589465:UOS589809 UYN589465:UYO589809 VIJ589465:VIK589809 VSF589465:VSG589809 WCB589465:WCC589809 WLX589465:WLY589809 WVT589465:WVU589809 L655001:M655345 JH655001:JI655345 TD655001:TE655345 ACZ655001:ADA655345 AMV655001:AMW655345 AWR655001:AWS655345 BGN655001:BGO655345 BQJ655001:BQK655345 CAF655001:CAG655345 CKB655001:CKC655345 CTX655001:CTY655345 DDT655001:DDU655345 DNP655001:DNQ655345 DXL655001:DXM655345 EHH655001:EHI655345 ERD655001:ERE655345 FAZ655001:FBA655345 FKV655001:FKW655345 FUR655001:FUS655345 GEN655001:GEO655345 GOJ655001:GOK655345 GYF655001:GYG655345 HIB655001:HIC655345 HRX655001:HRY655345 IBT655001:IBU655345 ILP655001:ILQ655345 IVL655001:IVM655345 JFH655001:JFI655345 JPD655001:JPE655345 JYZ655001:JZA655345 KIV655001:KIW655345 KSR655001:KSS655345 LCN655001:LCO655345 LMJ655001:LMK655345 LWF655001:LWG655345 MGB655001:MGC655345 MPX655001:MPY655345 MZT655001:MZU655345 NJP655001:NJQ655345 NTL655001:NTM655345 ODH655001:ODI655345 OND655001:ONE655345 OWZ655001:OXA655345 PGV655001:PGW655345 PQR655001:PQS655345 QAN655001:QAO655345 QKJ655001:QKK655345 QUF655001:QUG655345 REB655001:REC655345 RNX655001:RNY655345 RXT655001:RXU655345 SHP655001:SHQ655345 SRL655001:SRM655345 TBH655001:TBI655345 TLD655001:TLE655345 TUZ655001:TVA655345 UEV655001:UEW655345 UOR655001:UOS655345 UYN655001:UYO655345 VIJ655001:VIK655345 VSF655001:VSG655345 WCB655001:WCC655345 WLX655001:WLY655345 WVT655001:WVU655345 L720537:M720881 JH720537:JI720881 TD720537:TE720881 ACZ720537:ADA720881 AMV720537:AMW720881 AWR720537:AWS720881 BGN720537:BGO720881 BQJ720537:BQK720881 CAF720537:CAG720881 CKB720537:CKC720881 CTX720537:CTY720881 DDT720537:DDU720881 DNP720537:DNQ720881 DXL720537:DXM720881 EHH720537:EHI720881 ERD720537:ERE720881 FAZ720537:FBA720881 FKV720537:FKW720881 FUR720537:FUS720881 GEN720537:GEO720881 GOJ720537:GOK720881 GYF720537:GYG720881 HIB720537:HIC720881 HRX720537:HRY720881 IBT720537:IBU720881 ILP720537:ILQ720881 IVL720537:IVM720881 JFH720537:JFI720881 JPD720537:JPE720881 JYZ720537:JZA720881 KIV720537:KIW720881 KSR720537:KSS720881 LCN720537:LCO720881 LMJ720537:LMK720881 LWF720537:LWG720881 MGB720537:MGC720881 MPX720537:MPY720881 MZT720537:MZU720881 NJP720537:NJQ720881 NTL720537:NTM720881 ODH720537:ODI720881 OND720537:ONE720881 OWZ720537:OXA720881 PGV720537:PGW720881 PQR720537:PQS720881 QAN720537:QAO720881 QKJ720537:QKK720881 QUF720537:QUG720881 REB720537:REC720881 RNX720537:RNY720881 RXT720537:RXU720881 SHP720537:SHQ720881 SRL720537:SRM720881 TBH720537:TBI720881 TLD720537:TLE720881 TUZ720537:TVA720881 UEV720537:UEW720881 UOR720537:UOS720881 UYN720537:UYO720881 VIJ720537:VIK720881 VSF720537:VSG720881 WCB720537:WCC720881 WLX720537:WLY720881 WVT720537:WVU720881 L786073:M786417 JH786073:JI786417 TD786073:TE786417 ACZ786073:ADA786417 AMV786073:AMW786417 AWR786073:AWS786417 BGN786073:BGO786417 BQJ786073:BQK786417 CAF786073:CAG786417 CKB786073:CKC786417 CTX786073:CTY786417 DDT786073:DDU786417 DNP786073:DNQ786417 DXL786073:DXM786417 EHH786073:EHI786417 ERD786073:ERE786417 FAZ786073:FBA786417 FKV786073:FKW786417 FUR786073:FUS786417 GEN786073:GEO786417 GOJ786073:GOK786417 GYF786073:GYG786417 HIB786073:HIC786417 HRX786073:HRY786417 IBT786073:IBU786417 ILP786073:ILQ786417 IVL786073:IVM786417 JFH786073:JFI786417 JPD786073:JPE786417 JYZ786073:JZA786417 KIV786073:KIW786417 KSR786073:KSS786417 LCN786073:LCO786417 LMJ786073:LMK786417 LWF786073:LWG786417 MGB786073:MGC786417 MPX786073:MPY786417 MZT786073:MZU786417 NJP786073:NJQ786417 NTL786073:NTM786417 ODH786073:ODI786417 OND786073:ONE786417 OWZ786073:OXA786417 PGV786073:PGW786417 PQR786073:PQS786417 QAN786073:QAO786417 QKJ786073:QKK786417 QUF786073:QUG786417 REB786073:REC786417 RNX786073:RNY786417 RXT786073:RXU786417 SHP786073:SHQ786417 SRL786073:SRM786417 TBH786073:TBI786417 TLD786073:TLE786417 TUZ786073:TVA786417 UEV786073:UEW786417 UOR786073:UOS786417 UYN786073:UYO786417 VIJ786073:VIK786417 VSF786073:VSG786417 WCB786073:WCC786417 WLX786073:WLY786417 WVT786073:WVU786417 L851609:M851953 JH851609:JI851953 TD851609:TE851953 ACZ851609:ADA851953 AMV851609:AMW851953 AWR851609:AWS851953 BGN851609:BGO851953 BQJ851609:BQK851953 CAF851609:CAG851953 CKB851609:CKC851953 CTX851609:CTY851953 DDT851609:DDU851953 DNP851609:DNQ851953 DXL851609:DXM851953 EHH851609:EHI851953 ERD851609:ERE851953 FAZ851609:FBA851953 FKV851609:FKW851953 FUR851609:FUS851953 GEN851609:GEO851953 GOJ851609:GOK851953 GYF851609:GYG851953 HIB851609:HIC851953 HRX851609:HRY851953 IBT851609:IBU851953 ILP851609:ILQ851953 IVL851609:IVM851953 JFH851609:JFI851953 JPD851609:JPE851953 JYZ851609:JZA851953 KIV851609:KIW851953 KSR851609:KSS851953 LCN851609:LCO851953 LMJ851609:LMK851953 LWF851609:LWG851953 MGB851609:MGC851953 MPX851609:MPY851953 MZT851609:MZU851953 NJP851609:NJQ851953 NTL851609:NTM851953 ODH851609:ODI851953 OND851609:ONE851953 OWZ851609:OXA851953 PGV851609:PGW851953 PQR851609:PQS851953 QAN851609:QAO851953 QKJ851609:QKK851953 QUF851609:QUG851953 REB851609:REC851953 RNX851609:RNY851953 RXT851609:RXU851953 SHP851609:SHQ851953 SRL851609:SRM851953 TBH851609:TBI851953 TLD851609:TLE851953 TUZ851609:TVA851953 UEV851609:UEW851953 UOR851609:UOS851953 UYN851609:UYO851953 VIJ851609:VIK851953 VSF851609:VSG851953 WCB851609:WCC851953 WLX851609:WLY851953 WVT851609:WVU851953 L917145:M917489 JH917145:JI917489 TD917145:TE917489 ACZ917145:ADA917489 AMV917145:AMW917489 AWR917145:AWS917489 BGN917145:BGO917489 BQJ917145:BQK917489 CAF917145:CAG917489 CKB917145:CKC917489 CTX917145:CTY917489 DDT917145:DDU917489 DNP917145:DNQ917489 DXL917145:DXM917489 EHH917145:EHI917489 ERD917145:ERE917489 FAZ917145:FBA917489 FKV917145:FKW917489 FUR917145:FUS917489 GEN917145:GEO917489 GOJ917145:GOK917489 GYF917145:GYG917489 HIB917145:HIC917489 HRX917145:HRY917489 IBT917145:IBU917489 ILP917145:ILQ917489 IVL917145:IVM917489 JFH917145:JFI917489 JPD917145:JPE917489 JYZ917145:JZA917489 KIV917145:KIW917489 KSR917145:KSS917489 LCN917145:LCO917489 LMJ917145:LMK917489 LWF917145:LWG917489 MGB917145:MGC917489 MPX917145:MPY917489 MZT917145:MZU917489 NJP917145:NJQ917489 NTL917145:NTM917489 ODH917145:ODI917489 OND917145:ONE917489 OWZ917145:OXA917489 PGV917145:PGW917489 PQR917145:PQS917489 QAN917145:QAO917489 QKJ917145:QKK917489 QUF917145:QUG917489 REB917145:REC917489 RNX917145:RNY917489 RXT917145:RXU917489 SHP917145:SHQ917489 SRL917145:SRM917489 TBH917145:TBI917489 TLD917145:TLE917489 TUZ917145:TVA917489 UEV917145:UEW917489 UOR917145:UOS917489 UYN917145:UYO917489 VIJ917145:VIK917489 VSF917145:VSG917489 WCB917145:WCC917489 WLX917145:WLY917489 WVT917145:WVU917489 L982681:M983025 JH982681:JI983025 TD982681:TE983025 ACZ982681:ADA983025 AMV982681:AMW983025 AWR982681:AWS983025 BGN982681:BGO983025 BQJ982681:BQK983025 CAF982681:CAG983025 CKB982681:CKC983025 CTX982681:CTY983025 DDT982681:DDU983025 DNP982681:DNQ983025 DXL982681:DXM983025 EHH982681:EHI983025 ERD982681:ERE983025 FAZ982681:FBA983025 FKV982681:FKW983025 FUR982681:FUS983025 GEN982681:GEO983025 GOJ982681:GOK983025 GYF982681:GYG983025 HIB982681:HIC983025 HRX982681:HRY983025 IBT982681:IBU983025 ILP982681:ILQ983025 IVL982681:IVM983025 JFH982681:JFI983025 JPD982681:JPE983025 JYZ982681:JZA983025 KIV982681:KIW983025 KSR982681:KSS983025 LCN982681:LCO983025 LMJ982681:LMK983025 LWF982681:LWG983025 MGB982681:MGC983025 MPX982681:MPY983025 MZT982681:MZU983025 NJP982681:NJQ983025 NTL982681:NTM983025 ODH982681:ODI983025 OND982681:ONE983025 OWZ982681:OXA983025 PGV982681:PGW983025 PQR982681:PQS983025 QAN982681:QAO983025 QKJ982681:QKK983025 QUF982681:QUG983025 REB982681:REC983025 RNX982681:RNY983025 RXT982681:RXU983025 SHP982681:SHQ983025 SRL982681:SRM983025 TBH982681:TBI983025 TLD982681:TLE983025 TUZ982681:TVA983025 UEV982681:UEW983025 UOR982681:UOS983025 UYN982681:UYO983025 VIJ982681:VIK983025 VSF982681:VSG983025 WCB982681:WCC983025 WLX982681:WLY983025 WVT982681:WVU983025 P3:S58 JL3:JO58 TH3:TK58 ADD3:ADG58 AMZ3:ANC58 AWV3:AWY58 BGR3:BGU58 BQN3:BQQ58 CAJ3:CAM58 CKF3:CKI58 CUB3:CUE58 DDX3:DEA58 DNT3:DNW58 DXP3:DXS58 EHL3:EHO58 ERH3:ERK58 FBD3:FBG58 FKZ3:FLC58 FUV3:FUY58 GER3:GEU58 GON3:GOQ58 GYJ3:GYM58 HIF3:HII58 HSB3:HSE58 IBX3:ICA58 ILT3:ILW58 IVP3:IVS58 JFL3:JFO58 JPH3:JPK58 JZD3:JZG58 KIZ3:KJC58 KSV3:KSY58 LCR3:LCU58 LMN3:LMQ58 LWJ3:LWM58 MGF3:MGI58 MQB3:MQE58 MZX3:NAA58 NJT3:NJW58 NTP3:NTS58 ODL3:ODO58 ONH3:ONK58 OXD3:OXG58 PGZ3:PHC58 PQV3:PQY58 QAR3:QAU58 QKN3:QKQ58 QUJ3:QUM58 REF3:REI58 ROB3:ROE58 RXX3:RYA58 SHT3:SHW58 SRP3:SRS58 TBL3:TBO58 TLH3:TLK58 TVD3:TVG58 UEZ3:UFC58 UOV3:UOY58 UYR3:UYU58 VIN3:VIQ58 VSJ3:VSM58 WCF3:WCI58 WMB3:WME58 WVX3:WWA58 P65177:S65521 JL65177:JO65521 TH65177:TK65521 ADD65177:ADG65521 AMZ65177:ANC65521 AWV65177:AWY65521 BGR65177:BGU65521 BQN65177:BQQ65521 CAJ65177:CAM65521 CKF65177:CKI65521 CUB65177:CUE65521 DDX65177:DEA65521 DNT65177:DNW65521 DXP65177:DXS65521 EHL65177:EHO65521 ERH65177:ERK65521 FBD65177:FBG65521 FKZ65177:FLC65521 FUV65177:FUY65521 GER65177:GEU65521 GON65177:GOQ65521 GYJ65177:GYM65521 HIF65177:HII65521 HSB65177:HSE65521 IBX65177:ICA65521 ILT65177:ILW65521 IVP65177:IVS65521 JFL65177:JFO65521 JPH65177:JPK65521 JZD65177:JZG65521 KIZ65177:KJC65521 KSV65177:KSY65521 LCR65177:LCU65521 LMN65177:LMQ65521 LWJ65177:LWM65521 MGF65177:MGI65521 MQB65177:MQE65521 MZX65177:NAA65521 NJT65177:NJW65521 NTP65177:NTS65521 ODL65177:ODO65521 ONH65177:ONK65521 OXD65177:OXG65521 PGZ65177:PHC65521 PQV65177:PQY65521 QAR65177:QAU65521 QKN65177:QKQ65521 QUJ65177:QUM65521 REF65177:REI65521 ROB65177:ROE65521 RXX65177:RYA65521 SHT65177:SHW65521 SRP65177:SRS65521 TBL65177:TBO65521 TLH65177:TLK65521 TVD65177:TVG65521 UEZ65177:UFC65521 UOV65177:UOY65521 UYR65177:UYU65521 VIN65177:VIQ65521 VSJ65177:VSM65521 WCF65177:WCI65521 WMB65177:WME65521 WVX65177:WWA65521 P130713:S131057 JL130713:JO131057 TH130713:TK131057 ADD130713:ADG131057 AMZ130713:ANC131057 AWV130713:AWY131057 BGR130713:BGU131057 BQN130713:BQQ131057 CAJ130713:CAM131057 CKF130713:CKI131057 CUB130713:CUE131057 DDX130713:DEA131057 DNT130713:DNW131057 DXP130713:DXS131057 EHL130713:EHO131057 ERH130713:ERK131057 FBD130713:FBG131057 FKZ130713:FLC131057 FUV130713:FUY131057 GER130713:GEU131057 GON130713:GOQ131057 GYJ130713:GYM131057 HIF130713:HII131057 HSB130713:HSE131057 IBX130713:ICA131057 ILT130713:ILW131057 IVP130713:IVS131057 JFL130713:JFO131057 JPH130713:JPK131057 JZD130713:JZG131057 KIZ130713:KJC131057 KSV130713:KSY131057 LCR130713:LCU131057 LMN130713:LMQ131057 LWJ130713:LWM131057 MGF130713:MGI131057 MQB130713:MQE131057 MZX130713:NAA131057 NJT130713:NJW131057 NTP130713:NTS131057 ODL130713:ODO131057 ONH130713:ONK131057 OXD130713:OXG131057 PGZ130713:PHC131057 PQV130713:PQY131057 QAR130713:QAU131057 QKN130713:QKQ131057 QUJ130713:QUM131057 REF130713:REI131057 ROB130713:ROE131057 RXX130713:RYA131057 SHT130713:SHW131057 SRP130713:SRS131057 TBL130713:TBO131057 TLH130713:TLK131057 TVD130713:TVG131057 UEZ130713:UFC131057 UOV130713:UOY131057 UYR130713:UYU131057 VIN130713:VIQ131057 VSJ130713:VSM131057 WCF130713:WCI131057 WMB130713:WME131057 WVX130713:WWA131057 P196249:S196593 JL196249:JO196593 TH196249:TK196593 ADD196249:ADG196593 AMZ196249:ANC196593 AWV196249:AWY196593 BGR196249:BGU196593 BQN196249:BQQ196593 CAJ196249:CAM196593 CKF196249:CKI196593 CUB196249:CUE196593 DDX196249:DEA196593 DNT196249:DNW196593 DXP196249:DXS196593 EHL196249:EHO196593 ERH196249:ERK196593 FBD196249:FBG196593 FKZ196249:FLC196593 FUV196249:FUY196593 GER196249:GEU196593 GON196249:GOQ196593 GYJ196249:GYM196593 HIF196249:HII196593 HSB196249:HSE196593 IBX196249:ICA196593 ILT196249:ILW196593 IVP196249:IVS196593 JFL196249:JFO196593 JPH196249:JPK196593 JZD196249:JZG196593 KIZ196249:KJC196593 KSV196249:KSY196593 LCR196249:LCU196593 LMN196249:LMQ196593 LWJ196249:LWM196593 MGF196249:MGI196593 MQB196249:MQE196593 MZX196249:NAA196593 NJT196249:NJW196593 NTP196249:NTS196593 ODL196249:ODO196593 ONH196249:ONK196593 OXD196249:OXG196593 PGZ196249:PHC196593 PQV196249:PQY196593 QAR196249:QAU196593 QKN196249:QKQ196593 QUJ196249:QUM196593 REF196249:REI196593 ROB196249:ROE196593 RXX196249:RYA196593 SHT196249:SHW196593 SRP196249:SRS196593 TBL196249:TBO196593 TLH196249:TLK196593 TVD196249:TVG196593 UEZ196249:UFC196593 UOV196249:UOY196593 UYR196249:UYU196593 VIN196249:VIQ196593 VSJ196249:VSM196593 WCF196249:WCI196593 WMB196249:WME196593 WVX196249:WWA196593 P261785:S262129 JL261785:JO262129 TH261785:TK262129 ADD261785:ADG262129 AMZ261785:ANC262129 AWV261785:AWY262129 BGR261785:BGU262129 BQN261785:BQQ262129 CAJ261785:CAM262129 CKF261785:CKI262129 CUB261785:CUE262129 DDX261785:DEA262129 DNT261785:DNW262129 DXP261785:DXS262129 EHL261785:EHO262129 ERH261785:ERK262129 FBD261785:FBG262129 FKZ261785:FLC262129 FUV261785:FUY262129 GER261785:GEU262129 GON261785:GOQ262129 GYJ261785:GYM262129 HIF261785:HII262129 HSB261785:HSE262129 IBX261785:ICA262129 ILT261785:ILW262129 IVP261785:IVS262129 JFL261785:JFO262129 JPH261785:JPK262129 JZD261785:JZG262129 KIZ261785:KJC262129 KSV261785:KSY262129 LCR261785:LCU262129 LMN261785:LMQ262129 LWJ261785:LWM262129 MGF261785:MGI262129 MQB261785:MQE262129 MZX261785:NAA262129 NJT261785:NJW262129 NTP261785:NTS262129 ODL261785:ODO262129 ONH261785:ONK262129 OXD261785:OXG262129 PGZ261785:PHC262129 PQV261785:PQY262129 QAR261785:QAU262129 QKN261785:QKQ262129 QUJ261785:QUM262129 REF261785:REI262129 ROB261785:ROE262129 RXX261785:RYA262129 SHT261785:SHW262129 SRP261785:SRS262129 TBL261785:TBO262129 TLH261785:TLK262129 TVD261785:TVG262129 UEZ261785:UFC262129 UOV261785:UOY262129 UYR261785:UYU262129 VIN261785:VIQ262129 VSJ261785:VSM262129 WCF261785:WCI262129 WMB261785:WME262129 WVX261785:WWA262129 P327321:S327665 JL327321:JO327665 TH327321:TK327665 ADD327321:ADG327665 AMZ327321:ANC327665 AWV327321:AWY327665 BGR327321:BGU327665 BQN327321:BQQ327665 CAJ327321:CAM327665 CKF327321:CKI327665 CUB327321:CUE327665 DDX327321:DEA327665 DNT327321:DNW327665 DXP327321:DXS327665 EHL327321:EHO327665 ERH327321:ERK327665 FBD327321:FBG327665 FKZ327321:FLC327665 FUV327321:FUY327665 GER327321:GEU327665 GON327321:GOQ327665 GYJ327321:GYM327665 HIF327321:HII327665 HSB327321:HSE327665 IBX327321:ICA327665 ILT327321:ILW327665 IVP327321:IVS327665 JFL327321:JFO327665 JPH327321:JPK327665 JZD327321:JZG327665 KIZ327321:KJC327665 KSV327321:KSY327665 LCR327321:LCU327665 LMN327321:LMQ327665 LWJ327321:LWM327665 MGF327321:MGI327665 MQB327321:MQE327665 MZX327321:NAA327665 NJT327321:NJW327665 NTP327321:NTS327665 ODL327321:ODO327665 ONH327321:ONK327665 OXD327321:OXG327665 PGZ327321:PHC327665 PQV327321:PQY327665 QAR327321:QAU327665 QKN327321:QKQ327665 QUJ327321:QUM327665 REF327321:REI327665 ROB327321:ROE327665 RXX327321:RYA327665 SHT327321:SHW327665 SRP327321:SRS327665 TBL327321:TBO327665 TLH327321:TLK327665 TVD327321:TVG327665 UEZ327321:UFC327665 UOV327321:UOY327665 UYR327321:UYU327665 VIN327321:VIQ327665 VSJ327321:VSM327665 WCF327321:WCI327665 WMB327321:WME327665 WVX327321:WWA327665 P392857:S393201 JL392857:JO393201 TH392857:TK393201 ADD392857:ADG393201 AMZ392857:ANC393201 AWV392857:AWY393201 BGR392857:BGU393201 BQN392857:BQQ393201 CAJ392857:CAM393201 CKF392857:CKI393201 CUB392857:CUE393201 DDX392857:DEA393201 DNT392857:DNW393201 DXP392857:DXS393201 EHL392857:EHO393201 ERH392857:ERK393201 FBD392857:FBG393201 FKZ392857:FLC393201 FUV392857:FUY393201 GER392857:GEU393201 GON392857:GOQ393201 GYJ392857:GYM393201 HIF392857:HII393201 HSB392857:HSE393201 IBX392857:ICA393201 ILT392857:ILW393201 IVP392857:IVS393201 JFL392857:JFO393201 JPH392857:JPK393201 JZD392857:JZG393201 KIZ392857:KJC393201 KSV392857:KSY393201 LCR392857:LCU393201 LMN392857:LMQ393201 LWJ392857:LWM393201 MGF392857:MGI393201 MQB392857:MQE393201 MZX392857:NAA393201 NJT392857:NJW393201 NTP392857:NTS393201 ODL392857:ODO393201 ONH392857:ONK393201 OXD392857:OXG393201 PGZ392857:PHC393201 PQV392857:PQY393201 QAR392857:QAU393201 QKN392857:QKQ393201 QUJ392857:QUM393201 REF392857:REI393201 ROB392857:ROE393201 RXX392857:RYA393201 SHT392857:SHW393201 SRP392857:SRS393201 TBL392857:TBO393201 TLH392857:TLK393201 TVD392857:TVG393201 UEZ392857:UFC393201 UOV392857:UOY393201 UYR392857:UYU393201 VIN392857:VIQ393201 VSJ392857:VSM393201 WCF392857:WCI393201 WMB392857:WME393201 WVX392857:WWA393201 P458393:S458737 JL458393:JO458737 TH458393:TK458737 ADD458393:ADG458737 AMZ458393:ANC458737 AWV458393:AWY458737 BGR458393:BGU458737 BQN458393:BQQ458737 CAJ458393:CAM458737 CKF458393:CKI458737 CUB458393:CUE458737 DDX458393:DEA458737 DNT458393:DNW458737 DXP458393:DXS458737 EHL458393:EHO458737 ERH458393:ERK458737 FBD458393:FBG458737 FKZ458393:FLC458737 FUV458393:FUY458737 GER458393:GEU458737 GON458393:GOQ458737 GYJ458393:GYM458737 HIF458393:HII458737 HSB458393:HSE458737 IBX458393:ICA458737 ILT458393:ILW458737 IVP458393:IVS458737 JFL458393:JFO458737 JPH458393:JPK458737 JZD458393:JZG458737 KIZ458393:KJC458737 KSV458393:KSY458737 LCR458393:LCU458737 LMN458393:LMQ458737 LWJ458393:LWM458737 MGF458393:MGI458737 MQB458393:MQE458737 MZX458393:NAA458737 NJT458393:NJW458737 NTP458393:NTS458737 ODL458393:ODO458737 ONH458393:ONK458737 OXD458393:OXG458737 PGZ458393:PHC458737 PQV458393:PQY458737 QAR458393:QAU458737 QKN458393:QKQ458737 QUJ458393:QUM458737 REF458393:REI458737 ROB458393:ROE458737 RXX458393:RYA458737 SHT458393:SHW458737 SRP458393:SRS458737 TBL458393:TBO458737 TLH458393:TLK458737 TVD458393:TVG458737 UEZ458393:UFC458737 UOV458393:UOY458737 UYR458393:UYU458737 VIN458393:VIQ458737 VSJ458393:VSM458737 WCF458393:WCI458737 WMB458393:WME458737 WVX458393:WWA458737 P523929:S524273 JL523929:JO524273 TH523929:TK524273 ADD523929:ADG524273 AMZ523929:ANC524273 AWV523929:AWY524273 BGR523929:BGU524273 BQN523929:BQQ524273 CAJ523929:CAM524273 CKF523929:CKI524273 CUB523929:CUE524273 DDX523929:DEA524273 DNT523929:DNW524273 DXP523929:DXS524273 EHL523929:EHO524273 ERH523929:ERK524273 FBD523929:FBG524273 FKZ523929:FLC524273 FUV523929:FUY524273 GER523929:GEU524273 GON523929:GOQ524273 GYJ523929:GYM524273 HIF523929:HII524273 HSB523929:HSE524273 IBX523929:ICA524273 ILT523929:ILW524273 IVP523929:IVS524273 JFL523929:JFO524273 JPH523929:JPK524273 JZD523929:JZG524273 KIZ523929:KJC524273 KSV523929:KSY524273 LCR523929:LCU524273 LMN523929:LMQ524273 LWJ523929:LWM524273 MGF523929:MGI524273 MQB523929:MQE524273 MZX523929:NAA524273 NJT523929:NJW524273 NTP523929:NTS524273 ODL523929:ODO524273 ONH523929:ONK524273 OXD523929:OXG524273 PGZ523929:PHC524273 PQV523929:PQY524273 QAR523929:QAU524273 QKN523929:QKQ524273 QUJ523929:QUM524273 REF523929:REI524273 ROB523929:ROE524273 RXX523929:RYA524273 SHT523929:SHW524273 SRP523929:SRS524273 TBL523929:TBO524273 TLH523929:TLK524273 TVD523929:TVG524273 UEZ523929:UFC524273 UOV523929:UOY524273 UYR523929:UYU524273 VIN523929:VIQ524273 VSJ523929:VSM524273 WCF523929:WCI524273 WMB523929:WME524273 WVX523929:WWA524273 P589465:S589809 JL589465:JO589809 TH589465:TK589809 ADD589465:ADG589809 AMZ589465:ANC589809 AWV589465:AWY589809 BGR589465:BGU589809 BQN589465:BQQ589809 CAJ589465:CAM589809 CKF589465:CKI589809 CUB589465:CUE589809 DDX589465:DEA589809 DNT589465:DNW589809 DXP589465:DXS589809 EHL589465:EHO589809 ERH589465:ERK589809 FBD589465:FBG589809 FKZ589465:FLC589809 FUV589465:FUY589809 GER589465:GEU589809 GON589465:GOQ589809 GYJ589465:GYM589809 HIF589465:HII589809 HSB589465:HSE589809 IBX589465:ICA589809 ILT589465:ILW589809 IVP589465:IVS589809 JFL589465:JFO589809 JPH589465:JPK589809 JZD589465:JZG589809 KIZ589465:KJC589809 KSV589465:KSY589809 LCR589465:LCU589809 LMN589465:LMQ589809 LWJ589465:LWM589809 MGF589465:MGI589809 MQB589465:MQE589809 MZX589465:NAA589809 NJT589465:NJW589809 NTP589465:NTS589809 ODL589465:ODO589809 ONH589465:ONK589809 OXD589465:OXG589809 PGZ589465:PHC589809 PQV589465:PQY589809 QAR589465:QAU589809 QKN589465:QKQ589809 QUJ589465:QUM589809 REF589465:REI589809 ROB589465:ROE589809 RXX589465:RYA589809 SHT589465:SHW589809 SRP589465:SRS589809 TBL589465:TBO589809 TLH589465:TLK589809 TVD589465:TVG589809 UEZ589465:UFC589809 UOV589465:UOY589809 UYR589465:UYU589809 VIN589465:VIQ589809 VSJ589465:VSM589809 WCF589465:WCI589809 WMB589465:WME589809 WVX589465:WWA589809 P655001:S655345 JL655001:JO655345 TH655001:TK655345 ADD655001:ADG655345 AMZ655001:ANC655345 AWV655001:AWY655345 BGR655001:BGU655345 BQN655001:BQQ655345 CAJ655001:CAM655345 CKF655001:CKI655345 CUB655001:CUE655345 DDX655001:DEA655345 DNT655001:DNW655345 DXP655001:DXS655345 EHL655001:EHO655345 ERH655001:ERK655345 FBD655001:FBG655345 FKZ655001:FLC655345 FUV655001:FUY655345 GER655001:GEU655345 GON655001:GOQ655345 GYJ655001:GYM655345 HIF655001:HII655345 HSB655001:HSE655345 IBX655001:ICA655345 ILT655001:ILW655345 IVP655001:IVS655345 JFL655001:JFO655345 JPH655001:JPK655345 JZD655001:JZG655345 KIZ655001:KJC655345 KSV655001:KSY655345 LCR655001:LCU655345 LMN655001:LMQ655345 LWJ655001:LWM655345 MGF655001:MGI655345 MQB655001:MQE655345 MZX655001:NAA655345 NJT655001:NJW655345 NTP655001:NTS655345 ODL655001:ODO655345 ONH655001:ONK655345 OXD655001:OXG655345 PGZ655001:PHC655345 PQV655001:PQY655345 QAR655001:QAU655345 QKN655001:QKQ655345 QUJ655001:QUM655345 REF655001:REI655345 ROB655001:ROE655345 RXX655001:RYA655345 SHT655001:SHW655345 SRP655001:SRS655345 TBL655001:TBO655345 TLH655001:TLK655345 TVD655001:TVG655345 UEZ655001:UFC655345 UOV655001:UOY655345 UYR655001:UYU655345 VIN655001:VIQ655345 VSJ655001:VSM655345 WCF655001:WCI655345 WMB655001:WME655345 WVX655001:WWA655345 P720537:S720881 JL720537:JO720881 TH720537:TK720881 ADD720537:ADG720881 AMZ720537:ANC720881 AWV720537:AWY720881 BGR720537:BGU720881 BQN720537:BQQ720881 CAJ720537:CAM720881 CKF720537:CKI720881 CUB720537:CUE720881 DDX720537:DEA720881 DNT720537:DNW720881 DXP720537:DXS720881 EHL720537:EHO720881 ERH720537:ERK720881 FBD720537:FBG720881 FKZ720537:FLC720881 FUV720537:FUY720881 GER720537:GEU720881 GON720537:GOQ720881 GYJ720537:GYM720881 HIF720537:HII720881 HSB720537:HSE720881 IBX720537:ICA720881 ILT720537:ILW720881 IVP720537:IVS720881 JFL720537:JFO720881 JPH720537:JPK720881 JZD720537:JZG720881 KIZ720537:KJC720881 KSV720537:KSY720881 LCR720537:LCU720881 LMN720537:LMQ720881 LWJ720537:LWM720881 MGF720537:MGI720881 MQB720537:MQE720881 MZX720537:NAA720881 NJT720537:NJW720881 NTP720537:NTS720881 ODL720537:ODO720881 ONH720537:ONK720881 OXD720537:OXG720881 PGZ720537:PHC720881 PQV720537:PQY720881 QAR720537:QAU720881 QKN720537:QKQ720881 QUJ720537:QUM720881 REF720537:REI720881 ROB720537:ROE720881 RXX720537:RYA720881 SHT720537:SHW720881 SRP720537:SRS720881 TBL720537:TBO720881 TLH720537:TLK720881 TVD720537:TVG720881 UEZ720537:UFC720881 UOV720537:UOY720881 UYR720537:UYU720881 VIN720537:VIQ720881 VSJ720537:VSM720881 WCF720537:WCI720881 WMB720537:WME720881 WVX720537:WWA720881 P786073:S786417 JL786073:JO786417 TH786073:TK786417 ADD786073:ADG786417 AMZ786073:ANC786417 AWV786073:AWY786417 BGR786073:BGU786417 BQN786073:BQQ786417 CAJ786073:CAM786417 CKF786073:CKI786417 CUB786073:CUE786417 DDX786073:DEA786417 DNT786073:DNW786417 DXP786073:DXS786417 EHL786073:EHO786417 ERH786073:ERK786417 FBD786073:FBG786417 FKZ786073:FLC786417 FUV786073:FUY786417 GER786073:GEU786417 GON786073:GOQ786417 GYJ786073:GYM786417 HIF786073:HII786417 HSB786073:HSE786417 IBX786073:ICA786417 ILT786073:ILW786417 IVP786073:IVS786417 JFL786073:JFO786417 JPH786073:JPK786417 JZD786073:JZG786417 KIZ786073:KJC786417 KSV786073:KSY786417 LCR786073:LCU786417 LMN786073:LMQ786417 LWJ786073:LWM786417 MGF786073:MGI786417 MQB786073:MQE786417 MZX786073:NAA786417 NJT786073:NJW786417 NTP786073:NTS786417 ODL786073:ODO786417 ONH786073:ONK786417 OXD786073:OXG786417 PGZ786073:PHC786417 PQV786073:PQY786417 QAR786073:QAU786417 QKN786073:QKQ786417 QUJ786073:QUM786417 REF786073:REI786417 ROB786073:ROE786417 RXX786073:RYA786417 SHT786073:SHW786417 SRP786073:SRS786417 TBL786073:TBO786417 TLH786073:TLK786417 TVD786073:TVG786417 UEZ786073:UFC786417 UOV786073:UOY786417 UYR786073:UYU786417 VIN786073:VIQ786417 VSJ786073:VSM786417 WCF786073:WCI786417 WMB786073:WME786417 WVX786073:WWA786417 P851609:S851953 JL851609:JO851953 TH851609:TK851953 ADD851609:ADG851953 AMZ851609:ANC851953 AWV851609:AWY851953 BGR851609:BGU851953 BQN851609:BQQ851953 CAJ851609:CAM851953 CKF851609:CKI851953 CUB851609:CUE851953 DDX851609:DEA851953 DNT851609:DNW851953 DXP851609:DXS851953 EHL851609:EHO851953 ERH851609:ERK851953 FBD851609:FBG851953 FKZ851609:FLC851953 FUV851609:FUY851953 GER851609:GEU851953 GON851609:GOQ851953 GYJ851609:GYM851953 HIF851609:HII851953 HSB851609:HSE851953 IBX851609:ICA851953 ILT851609:ILW851953 IVP851609:IVS851953 JFL851609:JFO851953 JPH851609:JPK851953 JZD851609:JZG851953 KIZ851609:KJC851953 KSV851609:KSY851953 LCR851609:LCU851953 LMN851609:LMQ851953 LWJ851609:LWM851953 MGF851609:MGI851953 MQB851609:MQE851953 MZX851609:NAA851953 NJT851609:NJW851953 NTP851609:NTS851953 ODL851609:ODO851953 ONH851609:ONK851953 OXD851609:OXG851953 PGZ851609:PHC851953 PQV851609:PQY851953 QAR851609:QAU851953 QKN851609:QKQ851953 QUJ851609:QUM851953 REF851609:REI851953 ROB851609:ROE851953 RXX851609:RYA851953 SHT851609:SHW851953 SRP851609:SRS851953 TBL851609:TBO851953 TLH851609:TLK851953 TVD851609:TVG851953 UEZ851609:UFC851953 UOV851609:UOY851953 UYR851609:UYU851953 VIN851609:VIQ851953 VSJ851609:VSM851953 WCF851609:WCI851953 WMB851609:WME851953 WVX851609:WWA851953 P917145:S917489 JL917145:JO917489 TH917145:TK917489 ADD917145:ADG917489 AMZ917145:ANC917489 AWV917145:AWY917489 BGR917145:BGU917489 BQN917145:BQQ917489 CAJ917145:CAM917489 CKF917145:CKI917489 CUB917145:CUE917489 DDX917145:DEA917489 DNT917145:DNW917489 DXP917145:DXS917489 EHL917145:EHO917489 ERH917145:ERK917489 FBD917145:FBG917489 FKZ917145:FLC917489 FUV917145:FUY917489 GER917145:GEU917489 GON917145:GOQ917489 GYJ917145:GYM917489 HIF917145:HII917489 HSB917145:HSE917489 IBX917145:ICA917489 ILT917145:ILW917489 IVP917145:IVS917489 JFL917145:JFO917489 JPH917145:JPK917489 JZD917145:JZG917489 KIZ917145:KJC917489 KSV917145:KSY917489 LCR917145:LCU917489 LMN917145:LMQ917489 LWJ917145:LWM917489 MGF917145:MGI917489 MQB917145:MQE917489 MZX917145:NAA917489 NJT917145:NJW917489 NTP917145:NTS917489 ODL917145:ODO917489 ONH917145:ONK917489 OXD917145:OXG917489 PGZ917145:PHC917489 PQV917145:PQY917489 QAR917145:QAU917489 QKN917145:QKQ917489 QUJ917145:QUM917489 REF917145:REI917489 ROB917145:ROE917489 RXX917145:RYA917489 SHT917145:SHW917489 SRP917145:SRS917489 TBL917145:TBO917489 TLH917145:TLK917489 TVD917145:TVG917489 UEZ917145:UFC917489 UOV917145:UOY917489 UYR917145:UYU917489 VIN917145:VIQ917489 VSJ917145:VSM917489 WCF917145:WCI917489 WMB917145:WME917489 WVX917145:WWA917489 P982681:S983025 JL982681:JO983025 TH982681:TK983025 ADD982681:ADG983025 AMZ982681:ANC983025 AWV982681:AWY983025 BGR982681:BGU983025 BQN982681:BQQ983025 CAJ982681:CAM983025 CKF982681:CKI983025 CUB982681:CUE983025 DDX982681:DEA983025 DNT982681:DNW983025 DXP982681:DXS983025 EHL982681:EHO983025 ERH982681:ERK983025 FBD982681:FBG983025 FKZ982681:FLC983025 FUV982681:FUY983025 GER982681:GEU983025 GON982681:GOQ983025 GYJ982681:GYM983025 HIF982681:HII983025 HSB982681:HSE983025 IBX982681:ICA983025 ILT982681:ILW983025 IVP982681:IVS983025 JFL982681:JFO983025 JPH982681:JPK983025 JZD982681:JZG983025 KIZ982681:KJC983025 KSV982681:KSY983025 LCR982681:LCU983025 LMN982681:LMQ983025 LWJ982681:LWM983025 MGF982681:MGI983025 MQB982681:MQE983025 MZX982681:NAA983025 NJT982681:NJW983025 NTP982681:NTS983025 ODL982681:ODO983025 ONH982681:ONK983025 OXD982681:OXG983025 PGZ982681:PHC983025 PQV982681:PQY983025 QAR982681:QAU983025 QKN982681:QKQ983025 QUJ982681:QUM983025 REF982681:REI983025 ROB982681:ROE983025 RXX982681:RYA983025 SHT982681:SHW983025 SRP982681:SRS983025 TBL982681:TBO983025 TLH982681:TLK983025 TVD982681:TVG983025 UEZ982681:UFC983025 UOV982681:UOY983025 UYR982681:UYU983025 VIN982681:VIQ983025 VSJ982681:VSM983025 WCF982681:WCI983025 WMB982681:WME983025 WVX982681:WWA983025 I3:J58 JE3:JF58 TA3:TB58 ACW3:ACX58 AMS3:AMT58 AWO3:AWP58 BGK3:BGL58 BQG3:BQH58 CAC3:CAD58 CJY3:CJZ58 CTU3:CTV58 DDQ3:DDR58 DNM3:DNN58 DXI3:DXJ58 EHE3:EHF58 ERA3:ERB58 FAW3:FAX58 FKS3:FKT58 FUO3:FUP58 GEK3:GEL58 GOG3:GOH58 GYC3:GYD58 HHY3:HHZ58 HRU3:HRV58 IBQ3:IBR58 ILM3:ILN58 IVI3:IVJ58 JFE3:JFF58 JPA3:JPB58 JYW3:JYX58 KIS3:KIT58 KSO3:KSP58 LCK3:LCL58 LMG3:LMH58 LWC3:LWD58 MFY3:MFZ58 MPU3:MPV58 MZQ3:MZR58 NJM3:NJN58 NTI3:NTJ58 ODE3:ODF58 ONA3:ONB58 OWW3:OWX58 PGS3:PGT58 PQO3:PQP58 QAK3:QAL58 QKG3:QKH58 QUC3:QUD58 RDY3:RDZ58 RNU3:RNV58 RXQ3:RXR58 SHM3:SHN58 SRI3:SRJ58 TBE3:TBF58 TLA3:TLB58 TUW3:TUX58 UES3:UET58 UOO3:UOP58 UYK3:UYL58 VIG3:VIH58 VSC3:VSD58 WBY3:WBZ58 WLU3:WLV58 WVQ3:WVR58 I65177:J65521 JE65177:JF65521 TA65177:TB65521 ACW65177:ACX65521 AMS65177:AMT65521 AWO65177:AWP65521 BGK65177:BGL65521 BQG65177:BQH65521 CAC65177:CAD65521 CJY65177:CJZ65521 CTU65177:CTV65521 DDQ65177:DDR65521 DNM65177:DNN65521 DXI65177:DXJ65521 EHE65177:EHF65521 ERA65177:ERB65521 FAW65177:FAX65521 FKS65177:FKT65521 FUO65177:FUP65521 GEK65177:GEL65521 GOG65177:GOH65521 GYC65177:GYD65521 HHY65177:HHZ65521 HRU65177:HRV65521 IBQ65177:IBR65521 ILM65177:ILN65521 IVI65177:IVJ65521 JFE65177:JFF65521 JPA65177:JPB65521 JYW65177:JYX65521 KIS65177:KIT65521 KSO65177:KSP65521 LCK65177:LCL65521 LMG65177:LMH65521 LWC65177:LWD65521 MFY65177:MFZ65521 MPU65177:MPV65521 MZQ65177:MZR65521 NJM65177:NJN65521 NTI65177:NTJ65521 ODE65177:ODF65521 ONA65177:ONB65521 OWW65177:OWX65521 PGS65177:PGT65521 PQO65177:PQP65521 QAK65177:QAL65521 QKG65177:QKH65521 QUC65177:QUD65521 RDY65177:RDZ65521 RNU65177:RNV65521 RXQ65177:RXR65521 SHM65177:SHN65521 SRI65177:SRJ65521 TBE65177:TBF65521 TLA65177:TLB65521 TUW65177:TUX65521 UES65177:UET65521 UOO65177:UOP65521 UYK65177:UYL65521 VIG65177:VIH65521 VSC65177:VSD65521 WBY65177:WBZ65521 WLU65177:WLV65521 WVQ65177:WVR65521 I130713:J131057 JE130713:JF131057 TA130713:TB131057 ACW130713:ACX131057 AMS130713:AMT131057 AWO130713:AWP131057 BGK130713:BGL131057 BQG130713:BQH131057 CAC130713:CAD131057 CJY130713:CJZ131057 CTU130713:CTV131057 DDQ130713:DDR131057 DNM130713:DNN131057 DXI130713:DXJ131057 EHE130713:EHF131057 ERA130713:ERB131057 FAW130713:FAX131057 FKS130713:FKT131057 FUO130713:FUP131057 GEK130713:GEL131057 GOG130713:GOH131057 GYC130713:GYD131057 HHY130713:HHZ131057 HRU130713:HRV131057 IBQ130713:IBR131057 ILM130713:ILN131057 IVI130713:IVJ131057 JFE130713:JFF131057 JPA130713:JPB131057 JYW130713:JYX131057 KIS130713:KIT131057 KSO130713:KSP131057 LCK130713:LCL131057 LMG130713:LMH131057 LWC130713:LWD131057 MFY130713:MFZ131057 MPU130713:MPV131057 MZQ130713:MZR131057 NJM130713:NJN131057 NTI130713:NTJ131057 ODE130713:ODF131057 ONA130713:ONB131057 OWW130713:OWX131057 PGS130713:PGT131057 PQO130713:PQP131057 QAK130713:QAL131057 QKG130713:QKH131057 QUC130713:QUD131057 RDY130713:RDZ131057 RNU130713:RNV131057 RXQ130713:RXR131057 SHM130713:SHN131057 SRI130713:SRJ131057 TBE130713:TBF131057 TLA130713:TLB131057 TUW130713:TUX131057 UES130713:UET131057 UOO130713:UOP131057 UYK130713:UYL131057 VIG130713:VIH131057 VSC130713:VSD131057 WBY130713:WBZ131057 WLU130713:WLV131057 WVQ130713:WVR131057 I196249:J196593 JE196249:JF196593 TA196249:TB196593 ACW196249:ACX196593 AMS196249:AMT196593 AWO196249:AWP196593 BGK196249:BGL196593 BQG196249:BQH196593 CAC196249:CAD196593 CJY196249:CJZ196593 CTU196249:CTV196593 DDQ196249:DDR196593 DNM196249:DNN196593 DXI196249:DXJ196593 EHE196249:EHF196593 ERA196249:ERB196593 FAW196249:FAX196593 FKS196249:FKT196593 FUO196249:FUP196593 GEK196249:GEL196593 GOG196249:GOH196593 GYC196249:GYD196593 HHY196249:HHZ196593 HRU196249:HRV196593 IBQ196249:IBR196593 ILM196249:ILN196593 IVI196249:IVJ196593 JFE196249:JFF196593 JPA196249:JPB196593 JYW196249:JYX196593 KIS196249:KIT196593 KSO196249:KSP196593 LCK196249:LCL196593 LMG196249:LMH196593 LWC196249:LWD196593 MFY196249:MFZ196593 MPU196249:MPV196593 MZQ196249:MZR196593 NJM196249:NJN196593 NTI196249:NTJ196593 ODE196249:ODF196593 ONA196249:ONB196593 OWW196249:OWX196593 PGS196249:PGT196593 PQO196249:PQP196593 QAK196249:QAL196593 QKG196249:QKH196593 QUC196249:QUD196593 RDY196249:RDZ196593 RNU196249:RNV196593 RXQ196249:RXR196593 SHM196249:SHN196593 SRI196249:SRJ196593 TBE196249:TBF196593 TLA196249:TLB196593 TUW196249:TUX196593 UES196249:UET196593 UOO196249:UOP196593 UYK196249:UYL196593 VIG196249:VIH196593 VSC196249:VSD196593 WBY196249:WBZ196593 WLU196249:WLV196593 WVQ196249:WVR196593 I261785:J262129 JE261785:JF262129 TA261785:TB262129 ACW261785:ACX262129 AMS261785:AMT262129 AWO261785:AWP262129 BGK261785:BGL262129 BQG261785:BQH262129 CAC261785:CAD262129 CJY261785:CJZ262129 CTU261785:CTV262129 DDQ261785:DDR262129 DNM261785:DNN262129 DXI261785:DXJ262129 EHE261785:EHF262129 ERA261785:ERB262129 FAW261785:FAX262129 FKS261785:FKT262129 FUO261785:FUP262129 GEK261785:GEL262129 GOG261785:GOH262129 GYC261785:GYD262129 HHY261785:HHZ262129 HRU261785:HRV262129 IBQ261785:IBR262129 ILM261785:ILN262129 IVI261785:IVJ262129 JFE261785:JFF262129 JPA261785:JPB262129 JYW261785:JYX262129 KIS261785:KIT262129 KSO261785:KSP262129 LCK261785:LCL262129 LMG261785:LMH262129 LWC261785:LWD262129 MFY261785:MFZ262129 MPU261785:MPV262129 MZQ261785:MZR262129 NJM261785:NJN262129 NTI261785:NTJ262129 ODE261785:ODF262129 ONA261785:ONB262129 OWW261785:OWX262129 PGS261785:PGT262129 PQO261785:PQP262129 QAK261785:QAL262129 QKG261785:QKH262129 QUC261785:QUD262129 RDY261785:RDZ262129 RNU261785:RNV262129 RXQ261785:RXR262129 SHM261785:SHN262129 SRI261785:SRJ262129 TBE261785:TBF262129 TLA261785:TLB262129 TUW261785:TUX262129 UES261785:UET262129 UOO261785:UOP262129 UYK261785:UYL262129 VIG261785:VIH262129 VSC261785:VSD262129 WBY261785:WBZ262129 WLU261785:WLV262129 WVQ261785:WVR262129 I327321:J327665 JE327321:JF327665 TA327321:TB327665 ACW327321:ACX327665 AMS327321:AMT327665 AWO327321:AWP327665 BGK327321:BGL327665 BQG327321:BQH327665 CAC327321:CAD327665 CJY327321:CJZ327665 CTU327321:CTV327665 DDQ327321:DDR327665 DNM327321:DNN327665 DXI327321:DXJ327665 EHE327321:EHF327665 ERA327321:ERB327665 FAW327321:FAX327665 FKS327321:FKT327665 FUO327321:FUP327665 GEK327321:GEL327665 GOG327321:GOH327665 GYC327321:GYD327665 HHY327321:HHZ327665 HRU327321:HRV327665 IBQ327321:IBR327665 ILM327321:ILN327665 IVI327321:IVJ327665 JFE327321:JFF327665 JPA327321:JPB327665 JYW327321:JYX327665 KIS327321:KIT327665 KSO327321:KSP327665 LCK327321:LCL327665 LMG327321:LMH327665 LWC327321:LWD327665 MFY327321:MFZ327665 MPU327321:MPV327665 MZQ327321:MZR327665 NJM327321:NJN327665 NTI327321:NTJ327665 ODE327321:ODF327665 ONA327321:ONB327665 OWW327321:OWX327665 PGS327321:PGT327665 PQO327321:PQP327665 QAK327321:QAL327665 QKG327321:QKH327665 QUC327321:QUD327665 RDY327321:RDZ327665 RNU327321:RNV327665 RXQ327321:RXR327665 SHM327321:SHN327665 SRI327321:SRJ327665 TBE327321:TBF327665 TLA327321:TLB327665 TUW327321:TUX327665 UES327321:UET327665 UOO327321:UOP327665 UYK327321:UYL327665 VIG327321:VIH327665 VSC327321:VSD327665 WBY327321:WBZ327665 WLU327321:WLV327665 WVQ327321:WVR327665 I392857:J393201 JE392857:JF393201 TA392857:TB393201 ACW392857:ACX393201 AMS392857:AMT393201 AWO392857:AWP393201 BGK392857:BGL393201 BQG392857:BQH393201 CAC392857:CAD393201 CJY392857:CJZ393201 CTU392857:CTV393201 DDQ392857:DDR393201 DNM392857:DNN393201 DXI392857:DXJ393201 EHE392857:EHF393201 ERA392857:ERB393201 FAW392857:FAX393201 FKS392857:FKT393201 FUO392857:FUP393201 GEK392857:GEL393201 GOG392857:GOH393201 GYC392857:GYD393201 HHY392857:HHZ393201 HRU392857:HRV393201 IBQ392857:IBR393201 ILM392857:ILN393201 IVI392857:IVJ393201 JFE392857:JFF393201 JPA392857:JPB393201 JYW392857:JYX393201 KIS392857:KIT393201 KSO392857:KSP393201 LCK392857:LCL393201 LMG392857:LMH393201 LWC392857:LWD393201 MFY392857:MFZ393201 MPU392857:MPV393201 MZQ392857:MZR393201 NJM392857:NJN393201 NTI392857:NTJ393201 ODE392857:ODF393201 ONA392857:ONB393201 OWW392857:OWX393201 PGS392857:PGT393201 PQO392857:PQP393201 QAK392857:QAL393201 QKG392857:QKH393201 QUC392857:QUD393201 RDY392857:RDZ393201 RNU392857:RNV393201 RXQ392857:RXR393201 SHM392857:SHN393201 SRI392857:SRJ393201 TBE392857:TBF393201 TLA392857:TLB393201 TUW392857:TUX393201 UES392857:UET393201 UOO392857:UOP393201 UYK392857:UYL393201 VIG392857:VIH393201 VSC392857:VSD393201 WBY392857:WBZ393201 WLU392857:WLV393201 WVQ392857:WVR393201 I458393:J458737 JE458393:JF458737 TA458393:TB458737 ACW458393:ACX458737 AMS458393:AMT458737 AWO458393:AWP458737 BGK458393:BGL458737 BQG458393:BQH458737 CAC458393:CAD458737 CJY458393:CJZ458737 CTU458393:CTV458737 DDQ458393:DDR458737 DNM458393:DNN458737 DXI458393:DXJ458737 EHE458393:EHF458737 ERA458393:ERB458737 FAW458393:FAX458737 FKS458393:FKT458737 FUO458393:FUP458737 GEK458393:GEL458737 GOG458393:GOH458737 GYC458393:GYD458737 HHY458393:HHZ458737 HRU458393:HRV458737 IBQ458393:IBR458737 ILM458393:ILN458737 IVI458393:IVJ458737 JFE458393:JFF458737 JPA458393:JPB458737 JYW458393:JYX458737 KIS458393:KIT458737 KSO458393:KSP458737 LCK458393:LCL458737 LMG458393:LMH458737 LWC458393:LWD458737 MFY458393:MFZ458737 MPU458393:MPV458737 MZQ458393:MZR458737 NJM458393:NJN458737 NTI458393:NTJ458737 ODE458393:ODF458737 ONA458393:ONB458737 OWW458393:OWX458737 PGS458393:PGT458737 PQO458393:PQP458737 QAK458393:QAL458737 QKG458393:QKH458737 QUC458393:QUD458737 RDY458393:RDZ458737 RNU458393:RNV458737 RXQ458393:RXR458737 SHM458393:SHN458737 SRI458393:SRJ458737 TBE458393:TBF458737 TLA458393:TLB458737 TUW458393:TUX458737 UES458393:UET458737 UOO458393:UOP458737 UYK458393:UYL458737 VIG458393:VIH458737 VSC458393:VSD458737 WBY458393:WBZ458737 WLU458393:WLV458737 WVQ458393:WVR458737 I523929:J524273 JE523929:JF524273 TA523929:TB524273 ACW523929:ACX524273 AMS523929:AMT524273 AWO523929:AWP524273 BGK523929:BGL524273 BQG523929:BQH524273 CAC523929:CAD524273 CJY523929:CJZ524273 CTU523929:CTV524273 DDQ523929:DDR524273 DNM523929:DNN524273 DXI523929:DXJ524273 EHE523929:EHF524273 ERA523929:ERB524273 FAW523929:FAX524273 FKS523929:FKT524273 FUO523929:FUP524273 GEK523929:GEL524273 GOG523929:GOH524273 GYC523929:GYD524273 HHY523929:HHZ524273 HRU523929:HRV524273 IBQ523929:IBR524273 ILM523929:ILN524273 IVI523929:IVJ524273 JFE523929:JFF524273 JPA523929:JPB524273 JYW523929:JYX524273 KIS523929:KIT524273 KSO523929:KSP524273 LCK523929:LCL524273 LMG523929:LMH524273 LWC523929:LWD524273 MFY523929:MFZ524273 MPU523929:MPV524273 MZQ523929:MZR524273 NJM523929:NJN524273 NTI523929:NTJ524273 ODE523929:ODF524273 ONA523929:ONB524273 OWW523929:OWX524273 PGS523929:PGT524273 PQO523929:PQP524273 QAK523929:QAL524273 QKG523929:QKH524273 QUC523929:QUD524273 RDY523929:RDZ524273 RNU523929:RNV524273 RXQ523929:RXR524273 SHM523929:SHN524273 SRI523929:SRJ524273 TBE523929:TBF524273 TLA523929:TLB524273 TUW523929:TUX524273 UES523929:UET524273 UOO523929:UOP524273 UYK523929:UYL524273 VIG523929:VIH524273 VSC523929:VSD524273 WBY523929:WBZ524273 WLU523929:WLV524273 WVQ523929:WVR524273 I589465:J589809 JE589465:JF589809 TA589465:TB589809 ACW589465:ACX589809 AMS589465:AMT589809 AWO589465:AWP589809 BGK589465:BGL589809 BQG589465:BQH589809 CAC589465:CAD589809 CJY589465:CJZ589809 CTU589465:CTV589809 DDQ589465:DDR589809 DNM589465:DNN589809 DXI589465:DXJ589809 EHE589465:EHF589809 ERA589465:ERB589809 FAW589465:FAX589809 FKS589465:FKT589809 FUO589465:FUP589809 GEK589465:GEL589809 GOG589465:GOH589809 GYC589465:GYD589809 HHY589465:HHZ589809 HRU589465:HRV589809 IBQ589465:IBR589809 ILM589465:ILN589809 IVI589465:IVJ589809 JFE589465:JFF589809 JPA589465:JPB589809 JYW589465:JYX589809 KIS589465:KIT589809 KSO589465:KSP589809 LCK589465:LCL589809 LMG589465:LMH589809 LWC589465:LWD589809 MFY589465:MFZ589809 MPU589465:MPV589809 MZQ589465:MZR589809 NJM589465:NJN589809 NTI589465:NTJ589809 ODE589465:ODF589809 ONA589465:ONB589809 OWW589465:OWX589809 PGS589465:PGT589809 PQO589465:PQP589809 QAK589465:QAL589809 QKG589465:QKH589809 QUC589465:QUD589809 RDY589465:RDZ589809 RNU589465:RNV589809 RXQ589465:RXR589809 SHM589465:SHN589809 SRI589465:SRJ589809 TBE589465:TBF589809 TLA589465:TLB589809 TUW589465:TUX589809 UES589465:UET589809 UOO589465:UOP589809 UYK589465:UYL589809 VIG589465:VIH589809 VSC589465:VSD589809 WBY589465:WBZ589809 WLU589465:WLV589809 WVQ589465:WVR589809 I655001:J655345 JE655001:JF655345 TA655001:TB655345 ACW655001:ACX655345 AMS655001:AMT655345 AWO655001:AWP655345 BGK655001:BGL655345 BQG655001:BQH655345 CAC655001:CAD655345 CJY655001:CJZ655345 CTU655001:CTV655345 DDQ655001:DDR655345 DNM655001:DNN655345 DXI655001:DXJ655345 EHE655001:EHF655345 ERA655001:ERB655345 FAW655001:FAX655345 FKS655001:FKT655345 FUO655001:FUP655345 GEK655001:GEL655345 GOG655001:GOH655345 GYC655001:GYD655345 HHY655001:HHZ655345 HRU655001:HRV655345 IBQ655001:IBR655345 ILM655001:ILN655345 IVI655001:IVJ655345 JFE655001:JFF655345 JPA655001:JPB655345 JYW655001:JYX655345 KIS655001:KIT655345 KSO655001:KSP655345 LCK655001:LCL655345 LMG655001:LMH655345 LWC655001:LWD655345 MFY655001:MFZ655345 MPU655001:MPV655345 MZQ655001:MZR655345 NJM655001:NJN655345 NTI655001:NTJ655345 ODE655001:ODF655345 ONA655001:ONB655345 OWW655001:OWX655345 PGS655001:PGT655345 PQO655001:PQP655345 QAK655001:QAL655345 QKG655001:QKH655345 QUC655001:QUD655345 RDY655001:RDZ655345 RNU655001:RNV655345 RXQ655001:RXR655345 SHM655001:SHN655345 SRI655001:SRJ655345 TBE655001:TBF655345 TLA655001:TLB655345 TUW655001:TUX655345 UES655001:UET655345 UOO655001:UOP655345 UYK655001:UYL655345 VIG655001:VIH655345 VSC655001:VSD655345 WBY655001:WBZ655345 WLU655001:WLV655345 WVQ655001:WVR655345 I720537:J720881 JE720537:JF720881 TA720537:TB720881 ACW720537:ACX720881 AMS720537:AMT720881 AWO720537:AWP720881 BGK720537:BGL720881 BQG720537:BQH720881 CAC720537:CAD720881 CJY720537:CJZ720881 CTU720537:CTV720881 DDQ720537:DDR720881 DNM720537:DNN720881 DXI720537:DXJ720881 EHE720537:EHF720881 ERA720537:ERB720881 FAW720537:FAX720881 FKS720537:FKT720881 FUO720537:FUP720881 GEK720537:GEL720881 GOG720537:GOH720881 GYC720537:GYD720881 HHY720537:HHZ720881 HRU720537:HRV720881 IBQ720537:IBR720881 ILM720537:ILN720881 IVI720537:IVJ720881 JFE720537:JFF720881 JPA720537:JPB720881 JYW720537:JYX720881 KIS720537:KIT720881 KSO720537:KSP720881 LCK720537:LCL720881 LMG720537:LMH720881 LWC720537:LWD720881 MFY720537:MFZ720881 MPU720537:MPV720881 MZQ720537:MZR720881 NJM720537:NJN720881 NTI720537:NTJ720881 ODE720537:ODF720881 ONA720537:ONB720881 OWW720537:OWX720881 PGS720537:PGT720881 PQO720537:PQP720881 QAK720537:QAL720881 QKG720537:QKH720881 QUC720537:QUD720881 RDY720537:RDZ720881 RNU720537:RNV720881 RXQ720537:RXR720881 SHM720537:SHN720881 SRI720537:SRJ720881 TBE720537:TBF720881 TLA720537:TLB720881 TUW720537:TUX720881 UES720537:UET720881 UOO720537:UOP720881 UYK720537:UYL720881 VIG720537:VIH720881 VSC720537:VSD720881 WBY720537:WBZ720881 WLU720537:WLV720881 WVQ720537:WVR720881 I786073:J786417 JE786073:JF786417 TA786073:TB786417 ACW786073:ACX786417 AMS786073:AMT786417 AWO786073:AWP786417 BGK786073:BGL786417 BQG786073:BQH786417 CAC786073:CAD786417 CJY786073:CJZ786417 CTU786073:CTV786417 DDQ786073:DDR786417 DNM786073:DNN786417 DXI786073:DXJ786417 EHE786073:EHF786417 ERA786073:ERB786417 FAW786073:FAX786417 FKS786073:FKT786417 FUO786073:FUP786417 GEK786073:GEL786417 GOG786073:GOH786417 GYC786073:GYD786417 HHY786073:HHZ786417 HRU786073:HRV786417 IBQ786073:IBR786417 ILM786073:ILN786417 IVI786073:IVJ786417 JFE786073:JFF786417 JPA786073:JPB786417 JYW786073:JYX786417 KIS786073:KIT786417 KSO786073:KSP786417 LCK786073:LCL786417 LMG786073:LMH786417 LWC786073:LWD786417 MFY786073:MFZ786417 MPU786073:MPV786417 MZQ786073:MZR786417 NJM786073:NJN786417 NTI786073:NTJ786417 ODE786073:ODF786417 ONA786073:ONB786417 OWW786073:OWX786417 PGS786073:PGT786417 PQO786073:PQP786417 QAK786073:QAL786417 QKG786073:QKH786417 QUC786073:QUD786417 RDY786073:RDZ786417 RNU786073:RNV786417 RXQ786073:RXR786417 SHM786073:SHN786417 SRI786073:SRJ786417 TBE786073:TBF786417 TLA786073:TLB786417 TUW786073:TUX786417 UES786073:UET786417 UOO786073:UOP786417 UYK786073:UYL786417 VIG786073:VIH786417 VSC786073:VSD786417 WBY786073:WBZ786417 WLU786073:WLV786417 WVQ786073:WVR786417 I851609:J851953 JE851609:JF851953 TA851609:TB851953 ACW851609:ACX851953 AMS851609:AMT851953 AWO851609:AWP851953 BGK851609:BGL851953 BQG851609:BQH851953 CAC851609:CAD851953 CJY851609:CJZ851953 CTU851609:CTV851953 DDQ851609:DDR851953 DNM851609:DNN851953 DXI851609:DXJ851953 EHE851609:EHF851953 ERA851609:ERB851953 FAW851609:FAX851953 FKS851609:FKT851953 FUO851609:FUP851953 GEK851609:GEL851953 GOG851609:GOH851953 GYC851609:GYD851953 HHY851609:HHZ851953 HRU851609:HRV851953 IBQ851609:IBR851953 ILM851609:ILN851953 IVI851609:IVJ851953 JFE851609:JFF851953 JPA851609:JPB851953 JYW851609:JYX851953 KIS851609:KIT851953 KSO851609:KSP851953 LCK851609:LCL851953 LMG851609:LMH851953 LWC851609:LWD851953 MFY851609:MFZ851953 MPU851609:MPV851953 MZQ851609:MZR851953 NJM851609:NJN851953 NTI851609:NTJ851953 ODE851609:ODF851953 ONA851609:ONB851953 OWW851609:OWX851953 PGS851609:PGT851953 PQO851609:PQP851953 QAK851609:QAL851953 QKG851609:QKH851953 QUC851609:QUD851953 RDY851609:RDZ851953 RNU851609:RNV851953 RXQ851609:RXR851953 SHM851609:SHN851953 SRI851609:SRJ851953 TBE851609:TBF851953 TLA851609:TLB851953 TUW851609:TUX851953 UES851609:UET851953 UOO851609:UOP851953 UYK851609:UYL851953 VIG851609:VIH851953 VSC851609:VSD851953 WBY851609:WBZ851953 WLU851609:WLV851953 WVQ851609:WVR851953 I917145:J917489 JE917145:JF917489 TA917145:TB917489 ACW917145:ACX917489 AMS917145:AMT917489 AWO917145:AWP917489 BGK917145:BGL917489 BQG917145:BQH917489 CAC917145:CAD917489 CJY917145:CJZ917489 CTU917145:CTV917489 DDQ917145:DDR917489 DNM917145:DNN917489 DXI917145:DXJ917489 EHE917145:EHF917489 ERA917145:ERB917489 FAW917145:FAX917489 FKS917145:FKT917489 FUO917145:FUP917489 GEK917145:GEL917489 GOG917145:GOH917489 GYC917145:GYD917489 HHY917145:HHZ917489 HRU917145:HRV917489 IBQ917145:IBR917489 ILM917145:ILN917489 IVI917145:IVJ917489 JFE917145:JFF917489 JPA917145:JPB917489 JYW917145:JYX917489 KIS917145:KIT917489 KSO917145:KSP917489 LCK917145:LCL917489 LMG917145:LMH917489 LWC917145:LWD917489 MFY917145:MFZ917489 MPU917145:MPV917489 MZQ917145:MZR917489 NJM917145:NJN917489 NTI917145:NTJ917489 ODE917145:ODF917489 ONA917145:ONB917489 OWW917145:OWX917489 PGS917145:PGT917489 PQO917145:PQP917489 QAK917145:QAL917489 QKG917145:QKH917489 QUC917145:QUD917489 RDY917145:RDZ917489 RNU917145:RNV917489 RXQ917145:RXR917489 SHM917145:SHN917489 SRI917145:SRJ917489 TBE917145:TBF917489 TLA917145:TLB917489 TUW917145:TUX917489 UES917145:UET917489 UOO917145:UOP917489 UYK917145:UYL917489 VIG917145:VIH917489 VSC917145:VSD917489 WBY917145:WBZ917489 WLU917145:WLV917489 WVQ917145:WVR917489 I982681:J983025 JE982681:JF983025 TA982681:TB983025 ACW982681:ACX983025 AMS982681:AMT983025 AWO982681:AWP983025 BGK982681:BGL983025 BQG982681:BQH983025 CAC982681:CAD983025 CJY982681:CJZ983025 CTU982681:CTV983025 DDQ982681:DDR983025 DNM982681:DNN983025 DXI982681:DXJ983025 EHE982681:EHF983025 ERA982681:ERB983025 FAW982681:FAX983025 FKS982681:FKT983025 FUO982681:FUP983025 GEK982681:GEL983025 GOG982681:GOH983025 GYC982681:GYD983025 HHY982681:HHZ983025 HRU982681:HRV983025 IBQ982681:IBR983025 ILM982681:ILN983025 IVI982681:IVJ983025 JFE982681:JFF983025 JPA982681:JPB983025 JYW982681:JYX983025 KIS982681:KIT983025 KSO982681:KSP983025 LCK982681:LCL983025 LMG982681:LMH983025 LWC982681:LWD983025 MFY982681:MFZ983025 MPU982681:MPV983025 MZQ982681:MZR983025 NJM982681:NJN983025 NTI982681:NTJ983025 ODE982681:ODF983025 ONA982681:ONB983025 OWW982681:OWX983025 PGS982681:PGT983025 PQO982681:PQP983025 QAK982681:QAL983025 QKG982681:QKH983025 QUC982681:QUD983025 RDY982681:RDZ983025 RNU982681:RNV983025 RXQ982681:RXR983025 SHM982681:SHN983025 SRI982681:SRJ983025 TBE982681:TBF983025 TLA982681:TLB983025 TUW982681:TUX983025 UES982681:UET983025 UOO982681:UOP983025 UYK982681:UYL983025 VIG982681:VIH983025 VSC982681:VSD983025 WBY982681:WBZ983025 WLU982681:WLV983025 WVQ982681:WVR983025">
      <formula1>балл2</formula1>
    </dataValidation>
    <dataValidation allowBlank="1" showErrorMessage="1" sqref="E3:G58 JA3:JC58 SW3:SY58 ACS3:ACU58 AMO3:AMQ58 AWK3:AWM58 BGG3:BGI58 BQC3:BQE58 BZY3:CAA58 CJU3:CJW58 CTQ3:CTS58 DDM3:DDO58 DNI3:DNK58 DXE3:DXG58 EHA3:EHC58 EQW3:EQY58 FAS3:FAU58 FKO3:FKQ58 FUK3:FUM58 GEG3:GEI58 GOC3:GOE58 GXY3:GYA58 HHU3:HHW58 HRQ3:HRS58 IBM3:IBO58 ILI3:ILK58 IVE3:IVG58 JFA3:JFC58 JOW3:JOY58 JYS3:JYU58 KIO3:KIQ58 KSK3:KSM58 LCG3:LCI58 LMC3:LME58 LVY3:LWA58 MFU3:MFW58 MPQ3:MPS58 MZM3:MZO58 NJI3:NJK58 NTE3:NTG58 ODA3:ODC58 OMW3:OMY58 OWS3:OWU58 PGO3:PGQ58 PQK3:PQM58 QAG3:QAI58 QKC3:QKE58 QTY3:QUA58 RDU3:RDW58 RNQ3:RNS58 RXM3:RXO58 SHI3:SHK58 SRE3:SRG58 TBA3:TBC58 TKW3:TKY58 TUS3:TUU58 UEO3:UEQ58 UOK3:UOM58 UYG3:UYI58 VIC3:VIE58 VRY3:VSA58 WBU3:WBW58 WLQ3:WLS58 WVM3:WVO58 E65177:G65521 JA65177:JC65521 SW65177:SY65521 ACS65177:ACU65521 AMO65177:AMQ65521 AWK65177:AWM65521 BGG65177:BGI65521 BQC65177:BQE65521 BZY65177:CAA65521 CJU65177:CJW65521 CTQ65177:CTS65521 DDM65177:DDO65521 DNI65177:DNK65521 DXE65177:DXG65521 EHA65177:EHC65521 EQW65177:EQY65521 FAS65177:FAU65521 FKO65177:FKQ65521 FUK65177:FUM65521 GEG65177:GEI65521 GOC65177:GOE65521 GXY65177:GYA65521 HHU65177:HHW65521 HRQ65177:HRS65521 IBM65177:IBO65521 ILI65177:ILK65521 IVE65177:IVG65521 JFA65177:JFC65521 JOW65177:JOY65521 JYS65177:JYU65521 KIO65177:KIQ65521 KSK65177:KSM65521 LCG65177:LCI65521 LMC65177:LME65521 LVY65177:LWA65521 MFU65177:MFW65521 MPQ65177:MPS65521 MZM65177:MZO65521 NJI65177:NJK65521 NTE65177:NTG65521 ODA65177:ODC65521 OMW65177:OMY65521 OWS65177:OWU65521 PGO65177:PGQ65521 PQK65177:PQM65521 QAG65177:QAI65521 QKC65177:QKE65521 QTY65177:QUA65521 RDU65177:RDW65521 RNQ65177:RNS65521 RXM65177:RXO65521 SHI65177:SHK65521 SRE65177:SRG65521 TBA65177:TBC65521 TKW65177:TKY65521 TUS65177:TUU65521 UEO65177:UEQ65521 UOK65177:UOM65521 UYG65177:UYI65521 VIC65177:VIE65521 VRY65177:VSA65521 WBU65177:WBW65521 WLQ65177:WLS65521 WVM65177:WVO65521 E130713:G131057 JA130713:JC131057 SW130713:SY131057 ACS130713:ACU131057 AMO130713:AMQ131057 AWK130713:AWM131057 BGG130713:BGI131057 BQC130713:BQE131057 BZY130713:CAA131057 CJU130713:CJW131057 CTQ130713:CTS131057 DDM130713:DDO131057 DNI130713:DNK131057 DXE130713:DXG131057 EHA130713:EHC131057 EQW130713:EQY131057 FAS130713:FAU131057 FKO130713:FKQ131057 FUK130713:FUM131057 GEG130713:GEI131057 GOC130713:GOE131057 GXY130713:GYA131057 HHU130713:HHW131057 HRQ130713:HRS131057 IBM130713:IBO131057 ILI130713:ILK131057 IVE130713:IVG131057 JFA130713:JFC131057 JOW130713:JOY131057 JYS130713:JYU131057 KIO130713:KIQ131057 KSK130713:KSM131057 LCG130713:LCI131057 LMC130713:LME131057 LVY130713:LWA131057 MFU130713:MFW131057 MPQ130713:MPS131057 MZM130713:MZO131057 NJI130713:NJK131057 NTE130713:NTG131057 ODA130713:ODC131057 OMW130713:OMY131057 OWS130713:OWU131057 PGO130713:PGQ131057 PQK130713:PQM131057 QAG130713:QAI131057 QKC130713:QKE131057 QTY130713:QUA131057 RDU130713:RDW131057 RNQ130713:RNS131057 RXM130713:RXO131057 SHI130713:SHK131057 SRE130713:SRG131057 TBA130713:TBC131057 TKW130713:TKY131057 TUS130713:TUU131057 UEO130713:UEQ131057 UOK130713:UOM131057 UYG130713:UYI131057 VIC130713:VIE131057 VRY130713:VSA131057 WBU130713:WBW131057 WLQ130713:WLS131057 WVM130713:WVO131057 E196249:G196593 JA196249:JC196593 SW196249:SY196593 ACS196249:ACU196593 AMO196249:AMQ196593 AWK196249:AWM196593 BGG196249:BGI196593 BQC196249:BQE196593 BZY196249:CAA196593 CJU196249:CJW196593 CTQ196249:CTS196593 DDM196249:DDO196593 DNI196249:DNK196593 DXE196249:DXG196593 EHA196249:EHC196593 EQW196249:EQY196593 FAS196249:FAU196593 FKO196249:FKQ196593 FUK196249:FUM196593 GEG196249:GEI196593 GOC196249:GOE196593 GXY196249:GYA196593 HHU196249:HHW196593 HRQ196249:HRS196593 IBM196249:IBO196593 ILI196249:ILK196593 IVE196249:IVG196593 JFA196249:JFC196593 JOW196249:JOY196593 JYS196249:JYU196593 KIO196249:KIQ196593 KSK196249:KSM196593 LCG196249:LCI196593 LMC196249:LME196593 LVY196249:LWA196593 MFU196249:MFW196593 MPQ196249:MPS196593 MZM196249:MZO196593 NJI196249:NJK196593 NTE196249:NTG196593 ODA196249:ODC196593 OMW196249:OMY196593 OWS196249:OWU196593 PGO196249:PGQ196593 PQK196249:PQM196593 QAG196249:QAI196593 QKC196249:QKE196593 QTY196249:QUA196593 RDU196249:RDW196593 RNQ196249:RNS196593 RXM196249:RXO196593 SHI196249:SHK196593 SRE196249:SRG196593 TBA196249:TBC196593 TKW196249:TKY196593 TUS196249:TUU196593 UEO196249:UEQ196593 UOK196249:UOM196593 UYG196249:UYI196593 VIC196249:VIE196593 VRY196249:VSA196593 WBU196249:WBW196593 WLQ196249:WLS196593 WVM196249:WVO196593 E261785:G262129 JA261785:JC262129 SW261785:SY262129 ACS261785:ACU262129 AMO261785:AMQ262129 AWK261785:AWM262129 BGG261785:BGI262129 BQC261785:BQE262129 BZY261785:CAA262129 CJU261785:CJW262129 CTQ261785:CTS262129 DDM261785:DDO262129 DNI261785:DNK262129 DXE261785:DXG262129 EHA261785:EHC262129 EQW261785:EQY262129 FAS261785:FAU262129 FKO261785:FKQ262129 FUK261785:FUM262129 GEG261785:GEI262129 GOC261785:GOE262129 GXY261785:GYA262129 HHU261785:HHW262129 HRQ261785:HRS262129 IBM261785:IBO262129 ILI261785:ILK262129 IVE261785:IVG262129 JFA261785:JFC262129 JOW261785:JOY262129 JYS261785:JYU262129 KIO261785:KIQ262129 KSK261785:KSM262129 LCG261785:LCI262129 LMC261785:LME262129 LVY261785:LWA262129 MFU261785:MFW262129 MPQ261785:MPS262129 MZM261785:MZO262129 NJI261785:NJK262129 NTE261785:NTG262129 ODA261785:ODC262129 OMW261785:OMY262129 OWS261785:OWU262129 PGO261785:PGQ262129 PQK261785:PQM262129 QAG261785:QAI262129 QKC261785:QKE262129 QTY261785:QUA262129 RDU261785:RDW262129 RNQ261785:RNS262129 RXM261785:RXO262129 SHI261785:SHK262129 SRE261785:SRG262129 TBA261785:TBC262129 TKW261785:TKY262129 TUS261785:TUU262129 UEO261785:UEQ262129 UOK261785:UOM262129 UYG261785:UYI262129 VIC261785:VIE262129 VRY261785:VSA262129 WBU261785:WBW262129 WLQ261785:WLS262129 WVM261785:WVO262129 E327321:G327665 JA327321:JC327665 SW327321:SY327665 ACS327321:ACU327665 AMO327321:AMQ327665 AWK327321:AWM327665 BGG327321:BGI327665 BQC327321:BQE327665 BZY327321:CAA327665 CJU327321:CJW327665 CTQ327321:CTS327665 DDM327321:DDO327665 DNI327321:DNK327665 DXE327321:DXG327665 EHA327321:EHC327665 EQW327321:EQY327665 FAS327321:FAU327665 FKO327321:FKQ327665 FUK327321:FUM327665 GEG327321:GEI327665 GOC327321:GOE327665 GXY327321:GYA327665 HHU327321:HHW327665 HRQ327321:HRS327665 IBM327321:IBO327665 ILI327321:ILK327665 IVE327321:IVG327665 JFA327321:JFC327665 JOW327321:JOY327665 JYS327321:JYU327665 KIO327321:KIQ327665 KSK327321:KSM327665 LCG327321:LCI327665 LMC327321:LME327665 LVY327321:LWA327665 MFU327321:MFW327665 MPQ327321:MPS327665 MZM327321:MZO327665 NJI327321:NJK327665 NTE327321:NTG327665 ODA327321:ODC327665 OMW327321:OMY327665 OWS327321:OWU327665 PGO327321:PGQ327665 PQK327321:PQM327665 QAG327321:QAI327665 QKC327321:QKE327665 QTY327321:QUA327665 RDU327321:RDW327665 RNQ327321:RNS327665 RXM327321:RXO327665 SHI327321:SHK327665 SRE327321:SRG327665 TBA327321:TBC327665 TKW327321:TKY327665 TUS327321:TUU327665 UEO327321:UEQ327665 UOK327321:UOM327665 UYG327321:UYI327665 VIC327321:VIE327665 VRY327321:VSA327665 WBU327321:WBW327665 WLQ327321:WLS327665 WVM327321:WVO327665 E392857:G393201 JA392857:JC393201 SW392857:SY393201 ACS392857:ACU393201 AMO392857:AMQ393201 AWK392857:AWM393201 BGG392857:BGI393201 BQC392857:BQE393201 BZY392857:CAA393201 CJU392857:CJW393201 CTQ392857:CTS393201 DDM392857:DDO393201 DNI392857:DNK393201 DXE392857:DXG393201 EHA392857:EHC393201 EQW392857:EQY393201 FAS392857:FAU393201 FKO392857:FKQ393201 FUK392857:FUM393201 GEG392857:GEI393201 GOC392857:GOE393201 GXY392857:GYA393201 HHU392857:HHW393201 HRQ392857:HRS393201 IBM392857:IBO393201 ILI392857:ILK393201 IVE392857:IVG393201 JFA392857:JFC393201 JOW392857:JOY393201 JYS392857:JYU393201 KIO392857:KIQ393201 KSK392857:KSM393201 LCG392857:LCI393201 LMC392857:LME393201 LVY392857:LWA393201 MFU392857:MFW393201 MPQ392857:MPS393201 MZM392857:MZO393201 NJI392857:NJK393201 NTE392857:NTG393201 ODA392857:ODC393201 OMW392857:OMY393201 OWS392857:OWU393201 PGO392857:PGQ393201 PQK392857:PQM393201 QAG392857:QAI393201 QKC392857:QKE393201 QTY392857:QUA393201 RDU392857:RDW393201 RNQ392857:RNS393201 RXM392857:RXO393201 SHI392857:SHK393201 SRE392857:SRG393201 TBA392857:TBC393201 TKW392857:TKY393201 TUS392857:TUU393201 UEO392857:UEQ393201 UOK392857:UOM393201 UYG392857:UYI393201 VIC392857:VIE393201 VRY392857:VSA393201 WBU392857:WBW393201 WLQ392857:WLS393201 WVM392857:WVO393201 E458393:G458737 JA458393:JC458737 SW458393:SY458737 ACS458393:ACU458737 AMO458393:AMQ458737 AWK458393:AWM458737 BGG458393:BGI458737 BQC458393:BQE458737 BZY458393:CAA458737 CJU458393:CJW458737 CTQ458393:CTS458737 DDM458393:DDO458737 DNI458393:DNK458737 DXE458393:DXG458737 EHA458393:EHC458737 EQW458393:EQY458737 FAS458393:FAU458737 FKO458393:FKQ458737 FUK458393:FUM458737 GEG458393:GEI458737 GOC458393:GOE458737 GXY458393:GYA458737 HHU458393:HHW458737 HRQ458393:HRS458737 IBM458393:IBO458737 ILI458393:ILK458737 IVE458393:IVG458737 JFA458393:JFC458737 JOW458393:JOY458737 JYS458393:JYU458737 KIO458393:KIQ458737 KSK458393:KSM458737 LCG458393:LCI458737 LMC458393:LME458737 LVY458393:LWA458737 MFU458393:MFW458737 MPQ458393:MPS458737 MZM458393:MZO458737 NJI458393:NJK458737 NTE458393:NTG458737 ODA458393:ODC458737 OMW458393:OMY458737 OWS458393:OWU458737 PGO458393:PGQ458737 PQK458393:PQM458737 QAG458393:QAI458737 QKC458393:QKE458737 QTY458393:QUA458737 RDU458393:RDW458737 RNQ458393:RNS458737 RXM458393:RXO458737 SHI458393:SHK458737 SRE458393:SRG458737 TBA458393:TBC458737 TKW458393:TKY458737 TUS458393:TUU458737 UEO458393:UEQ458737 UOK458393:UOM458737 UYG458393:UYI458737 VIC458393:VIE458737 VRY458393:VSA458737 WBU458393:WBW458737 WLQ458393:WLS458737 WVM458393:WVO458737 E523929:G524273 JA523929:JC524273 SW523929:SY524273 ACS523929:ACU524273 AMO523929:AMQ524273 AWK523929:AWM524273 BGG523929:BGI524273 BQC523929:BQE524273 BZY523929:CAA524273 CJU523929:CJW524273 CTQ523929:CTS524273 DDM523929:DDO524273 DNI523929:DNK524273 DXE523929:DXG524273 EHA523929:EHC524273 EQW523929:EQY524273 FAS523929:FAU524273 FKO523929:FKQ524273 FUK523929:FUM524273 GEG523929:GEI524273 GOC523929:GOE524273 GXY523929:GYA524273 HHU523929:HHW524273 HRQ523929:HRS524273 IBM523929:IBO524273 ILI523929:ILK524273 IVE523929:IVG524273 JFA523929:JFC524273 JOW523929:JOY524273 JYS523929:JYU524273 KIO523929:KIQ524273 KSK523929:KSM524273 LCG523929:LCI524273 LMC523929:LME524273 LVY523929:LWA524273 MFU523929:MFW524273 MPQ523929:MPS524273 MZM523929:MZO524273 NJI523929:NJK524273 NTE523929:NTG524273 ODA523929:ODC524273 OMW523929:OMY524273 OWS523929:OWU524273 PGO523929:PGQ524273 PQK523929:PQM524273 QAG523929:QAI524273 QKC523929:QKE524273 QTY523929:QUA524273 RDU523929:RDW524273 RNQ523929:RNS524273 RXM523929:RXO524273 SHI523929:SHK524273 SRE523929:SRG524273 TBA523929:TBC524273 TKW523929:TKY524273 TUS523929:TUU524273 UEO523929:UEQ524273 UOK523929:UOM524273 UYG523929:UYI524273 VIC523929:VIE524273 VRY523929:VSA524273 WBU523929:WBW524273 WLQ523929:WLS524273 WVM523929:WVO524273 E589465:G589809 JA589465:JC589809 SW589465:SY589809 ACS589465:ACU589809 AMO589465:AMQ589809 AWK589465:AWM589809 BGG589465:BGI589809 BQC589465:BQE589809 BZY589465:CAA589809 CJU589465:CJW589809 CTQ589465:CTS589809 DDM589465:DDO589809 DNI589465:DNK589809 DXE589465:DXG589809 EHA589465:EHC589809 EQW589465:EQY589809 FAS589465:FAU589809 FKO589465:FKQ589809 FUK589465:FUM589809 GEG589465:GEI589809 GOC589465:GOE589809 GXY589465:GYA589809 HHU589465:HHW589809 HRQ589465:HRS589809 IBM589465:IBO589809 ILI589465:ILK589809 IVE589465:IVG589809 JFA589465:JFC589809 JOW589465:JOY589809 JYS589465:JYU589809 KIO589465:KIQ589809 KSK589465:KSM589809 LCG589465:LCI589809 LMC589465:LME589809 LVY589465:LWA589809 MFU589465:MFW589809 MPQ589465:MPS589809 MZM589465:MZO589809 NJI589465:NJK589809 NTE589465:NTG589809 ODA589465:ODC589809 OMW589465:OMY589809 OWS589465:OWU589809 PGO589465:PGQ589809 PQK589465:PQM589809 QAG589465:QAI589809 QKC589465:QKE589809 QTY589465:QUA589809 RDU589465:RDW589809 RNQ589465:RNS589809 RXM589465:RXO589809 SHI589465:SHK589809 SRE589465:SRG589809 TBA589465:TBC589809 TKW589465:TKY589809 TUS589465:TUU589809 UEO589465:UEQ589809 UOK589465:UOM589809 UYG589465:UYI589809 VIC589465:VIE589809 VRY589465:VSA589809 WBU589465:WBW589809 WLQ589465:WLS589809 WVM589465:WVO589809 E655001:G655345 JA655001:JC655345 SW655001:SY655345 ACS655001:ACU655345 AMO655001:AMQ655345 AWK655001:AWM655345 BGG655001:BGI655345 BQC655001:BQE655345 BZY655001:CAA655345 CJU655001:CJW655345 CTQ655001:CTS655345 DDM655001:DDO655345 DNI655001:DNK655345 DXE655001:DXG655345 EHA655001:EHC655345 EQW655001:EQY655345 FAS655001:FAU655345 FKO655001:FKQ655345 FUK655001:FUM655345 GEG655001:GEI655345 GOC655001:GOE655345 GXY655001:GYA655345 HHU655001:HHW655345 HRQ655001:HRS655345 IBM655001:IBO655345 ILI655001:ILK655345 IVE655001:IVG655345 JFA655001:JFC655345 JOW655001:JOY655345 JYS655001:JYU655345 KIO655001:KIQ655345 KSK655001:KSM655345 LCG655001:LCI655345 LMC655001:LME655345 LVY655001:LWA655345 MFU655001:MFW655345 MPQ655001:MPS655345 MZM655001:MZO655345 NJI655001:NJK655345 NTE655001:NTG655345 ODA655001:ODC655345 OMW655001:OMY655345 OWS655001:OWU655345 PGO655001:PGQ655345 PQK655001:PQM655345 QAG655001:QAI655345 QKC655001:QKE655345 QTY655001:QUA655345 RDU655001:RDW655345 RNQ655001:RNS655345 RXM655001:RXO655345 SHI655001:SHK655345 SRE655001:SRG655345 TBA655001:TBC655345 TKW655001:TKY655345 TUS655001:TUU655345 UEO655001:UEQ655345 UOK655001:UOM655345 UYG655001:UYI655345 VIC655001:VIE655345 VRY655001:VSA655345 WBU655001:WBW655345 WLQ655001:WLS655345 WVM655001:WVO655345 E720537:G720881 JA720537:JC720881 SW720537:SY720881 ACS720537:ACU720881 AMO720537:AMQ720881 AWK720537:AWM720881 BGG720537:BGI720881 BQC720537:BQE720881 BZY720537:CAA720881 CJU720537:CJW720881 CTQ720537:CTS720881 DDM720537:DDO720881 DNI720537:DNK720881 DXE720537:DXG720881 EHA720537:EHC720881 EQW720537:EQY720881 FAS720537:FAU720881 FKO720537:FKQ720881 FUK720537:FUM720881 GEG720537:GEI720881 GOC720537:GOE720881 GXY720537:GYA720881 HHU720537:HHW720881 HRQ720537:HRS720881 IBM720537:IBO720881 ILI720537:ILK720881 IVE720537:IVG720881 JFA720537:JFC720881 JOW720537:JOY720881 JYS720537:JYU720881 KIO720537:KIQ720881 KSK720537:KSM720881 LCG720537:LCI720881 LMC720537:LME720881 LVY720537:LWA720881 MFU720537:MFW720881 MPQ720537:MPS720881 MZM720537:MZO720881 NJI720537:NJK720881 NTE720537:NTG720881 ODA720537:ODC720881 OMW720537:OMY720881 OWS720537:OWU720881 PGO720537:PGQ720881 PQK720537:PQM720881 QAG720537:QAI720881 QKC720537:QKE720881 QTY720537:QUA720881 RDU720537:RDW720881 RNQ720537:RNS720881 RXM720537:RXO720881 SHI720537:SHK720881 SRE720537:SRG720881 TBA720537:TBC720881 TKW720537:TKY720881 TUS720537:TUU720881 UEO720537:UEQ720881 UOK720537:UOM720881 UYG720537:UYI720881 VIC720537:VIE720881 VRY720537:VSA720881 WBU720537:WBW720881 WLQ720537:WLS720881 WVM720537:WVO720881 E786073:G786417 JA786073:JC786417 SW786073:SY786417 ACS786073:ACU786417 AMO786073:AMQ786417 AWK786073:AWM786417 BGG786073:BGI786417 BQC786073:BQE786417 BZY786073:CAA786417 CJU786073:CJW786417 CTQ786073:CTS786417 DDM786073:DDO786417 DNI786073:DNK786417 DXE786073:DXG786417 EHA786073:EHC786417 EQW786073:EQY786417 FAS786073:FAU786417 FKO786073:FKQ786417 FUK786073:FUM786417 GEG786073:GEI786417 GOC786073:GOE786417 GXY786073:GYA786417 HHU786073:HHW786417 HRQ786073:HRS786417 IBM786073:IBO786417 ILI786073:ILK786417 IVE786073:IVG786417 JFA786073:JFC786417 JOW786073:JOY786417 JYS786073:JYU786417 KIO786073:KIQ786417 KSK786073:KSM786417 LCG786073:LCI786417 LMC786073:LME786417 LVY786073:LWA786417 MFU786073:MFW786417 MPQ786073:MPS786417 MZM786073:MZO786417 NJI786073:NJK786417 NTE786073:NTG786417 ODA786073:ODC786417 OMW786073:OMY786417 OWS786073:OWU786417 PGO786073:PGQ786417 PQK786073:PQM786417 QAG786073:QAI786417 QKC786073:QKE786417 QTY786073:QUA786417 RDU786073:RDW786417 RNQ786073:RNS786417 RXM786073:RXO786417 SHI786073:SHK786417 SRE786073:SRG786417 TBA786073:TBC786417 TKW786073:TKY786417 TUS786073:TUU786417 UEO786073:UEQ786417 UOK786073:UOM786417 UYG786073:UYI786417 VIC786073:VIE786417 VRY786073:VSA786417 WBU786073:WBW786417 WLQ786073:WLS786417 WVM786073:WVO786417 E851609:G851953 JA851609:JC851953 SW851609:SY851953 ACS851609:ACU851953 AMO851609:AMQ851953 AWK851609:AWM851953 BGG851609:BGI851953 BQC851609:BQE851953 BZY851609:CAA851953 CJU851609:CJW851953 CTQ851609:CTS851953 DDM851609:DDO851953 DNI851609:DNK851953 DXE851609:DXG851953 EHA851609:EHC851953 EQW851609:EQY851953 FAS851609:FAU851953 FKO851609:FKQ851953 FUK851609:FUM851953 GEG851609:GEI851953 GOC851609:GOE851953 GXY851609:GYA851953 HHU851609:HHW851953 HRQ851609:HRS851953 IBM851609:IBO851953 ILI851609:ILK851953 IVE851609:IVG851953 JFA851609:JFC851953 JOW851609:JOY851953 JYS851609:JYU851953 KIO851609:KIQ851953 KSK851609:KSM851953 LCG851609:LCI851953 LMC851609:LME851953 LVY851609:LWA851953 MFU851609:MFW851953 MPQ851609:MPS851953 MZM851609:MZO851953 NJI851609:NJK851953 NTE851609:NTG851953 ODA851609:ODC851953 OMW851609:OMY851953 OWS851609:OWU851953 PGO851609:PGQ851953 PQK851609:PQM851953 QAG851609:QAI851953 QKC851609:QKE851953 QTY851609:QUA851953 RDU851609:RDW851953 RNQ851609:RNS851953 RXM851609:RXO851953 SHI851609:SHK851953 SRE851609:SRG851953 TBA851609:TBC851953 TKW851609:TKY851953 TUS851609:TUU851953 UEO851609:UEQ851953 UOK851609:UOM851953 UYG851609:UYI851953 VIC851609:VIE851953 VRY851609:VSA851953 WBU851609:WBW851953 WLQ851609:WLS851953 WVM851609:WVO851953 E917145:G917489 JA917145:JC917489 SW917145:SY917489 ACS917145:ACU917489 AMO917145:AMQ917489 AWK917145:AWM917489 BGG917145:BGI917489 BQC917145:BQE917489 BZY917145:CAA917489 CJU917145:CJW917489 CTQ917145:CTS917489 DDM917145:DDO917489 DNI917145:DNK917489 DXE917145:DXG917489 EHA917145:EHC917489 EQW917145:EQY917489 FAS917145:FAU917489 FKO917145:FKQ917489 FUK917145:FUM917489 GEG917145:GEI917489 GOC917145:GOE917489 GXY917145:GYA917489 HHU917145:HHW917489 HRQ917145:HRS917489 IBM917145:IBO917489 ILI917145:ILK917489 IVE917145:IVG917489 JFA917145:JFC917489 JOW917145:JOY917489 JYS917145:JYU917489 KIO917145:KIQ917489 KSK917145:KSM917489 LCG917145:LCI917489 LMC917145:LME917489 LVY917145:LWA917489 MFU917145:MFW917489 MPQ917145:MPS917489 MZM917145:MZO917489 NJI917145:NJK917489 NTE917145:NTG917489 ODA917145:ODC917489 OMW917145:OMY917489 OWS917145:OWU917489 PGO917145:PGQ917489 PQK917145:PQM917489 QAG917145:QAI917489 QKC917145:QKE917489 QTY917145:QUA917489 RDU917145:RDW917489 RNQ917145:RNS917489 RXM917145:RXO917489 SHI917145:SHK917489 SRE917145:SRG917489 TBA917145:TBC917489 TKW917145:TKY917489 TUS917145:TUU917489 UEO917145:UEQ917489 UOK917145:UOM917489 UYG917145:UYI917489 VIC917145:VIE917489 VRY917145:VSA917489 WBU917145:WBW917489 WLQ917145:WLS917489 WVM917145:WVO917489 E982681:G983025 JA982681:JC983025 SW982681:SY983025 ACS982681:ACU983025 AMO982681:AMQ983025 AWK982681:AWM983025 BGG982681:BGI983025 BQC982681:BQE983025 BZY982681:CAA983025 CJU982681:CJW983025 CTQ982681:CTS983025 DDM982681:DDO983025 DNI982681:DNK983025 DXE982681:DXG983025 EHA982681:EHC983025 EQW982681:EQY983025 FAS982681:FAU983025 FKO982681:FKQ983025 FUK982681:FUM983025 GEG982681:GEI983025 GOC982681:GOE983025 GXY982681:GYA983025 HHU982681:HHW983025 HRQ982681:HRS983025 IBM982681:IBO983025 ILI982681:ILK983025 IVE982681:IVG983025 JFA982681:JFC983025 JOW982681:JOY983025 JYS982681:JYU983025 KIO982681:KIQ983025 KSK982681:KSM983025 LCG982681:LCI983025 LMC982681:LME983025 LVY982681:LWA983025 MFU982681:MFW983025 MPQ982681:MPS983025 MZM982681:MZO983025 NJI982681:NJK983025 NTE982681:NTG983025 ODA982681:ODC983025 OMW982681:OMY983025 OWS982681:OWU983025 PGO982681:PGQ983025 PQK982681:PQM983025 QAG982681:QAI983025 QKC982681:QKE983025 QTY982681:QUA983025 RDU982681:RDW983025 RNQ982681:RNS983025 RXM982681:RXO983025 SHI982681:SHK983025 SRE982681:SRG983025 TBA982681:TBC983025 TKW982681:TKY983025 TUS982681:TUU983025 UEO982681:UEQ983025 UOK982681:UOM983025 UYG982681:UYI983025 VIC982681:VIE983025 VRY982681:VSA983025 WBU982681:WBW983025 WLQ982681:WLS983025 WVM982681:WVO983025 C60:D60"/>
    <dataValidation type="list" allowBlank="1" showInputMessage="1" showErrorMessage="1" sqref="N3:O58 JJ3:JK58 TF3:TG58 ADB3:ADC58 AMX3:AMY58 AWT3:AWU58 BGP3:BGQ58 BQL3:BQM58 CAH3:CAI58 CKD3:CKE58 CTZ3:CUA58 DDV3:DDW58 DNR3:DNS58 DXN3:DXO58 EHJ3:EHK58 ERF3:ERG58 FBB3:FBC58 FKX3:FKY58 FUT3:FUU58 GEP3:GEQ58 GOL3:GOM58 GYH3:GYI58 HID3:HIE58 HRZ3:HSA58 IBV3:IBW58 ILR3:ILS58 IVN3:IVO58 JFJ3:JFK58 JPF3:JPG58 JZB3:JZC58 KIX3:KIY58 KST3:KSU58 LCP3:LCQ58 LML3:LMM58 LWH3:LWI58 MGD3:MGE58 MPZ3:MQA58 MZV3:MZW58 NJR3:NJS58 NTN3:NTO58 ODJ3:ODK58 ONF3:ONG58 OXB3:OXC58 PGX3:PGY58 PQT3:PQU58 QAP3:QAQ58 QKL3:QKM58 QUH3:QUI58 RED3:REE58 RNZ3:ROA58 RXV3:RXW58 SHR3:SHS58 SRN3:SRO58 TBJ3:TBK58 TLF3:TLG58 TVB3:TVC58 UEX3:UEY58 UOT3:UOU58 UYP3:UYQ58 VIL3:VIM58 VSH3:VSI58 WCD3:WCE58 WLZ3:WMA58 WVV3:WVW58 N65177:O65521 JJ65177:JK65521 TF65177:TG65521 ADB65177:ADC65521 AMX65177:AMY65521 AWT65177:AWU65521 BGP65177:BGQ65521 BQL65177:BQM65521 CAH65177:CAI65521 CKD65177:CKE65521 CTZ65177:CUA65521 DDV65177:DDW65521 DNR65177:DNS65521 DXN65177:DXO65521 EHJ65177:EHK65521 ERF65177:ERG65521 FBB65177:FBC65521 FKX65177:FKY65521 FUT65177:FUU65521 GEP65177:GEQ65521 GOL65177:GOM65521 GYH65177:GYI65521 HID65177:HIE65521 HRZ65177:HSA65521 IBV65177:IBW65521 ILR65177:ILS65521 IVN65177:IVO65521 JFJ65177:JFK65521 JPF65177:JPG65521 JZB65177:JZC65521 KIX65177:KIY65521 KST65177:KSU65521 LCP65177:LCQ65521 LML65177:LMM65521 LWH65177:LWI65521 MGD65177:MGE65521 MPZ65177:MQA65521 MZV65177:MZW65521 NJR65177:NJS65521 NTN65177:NTO65521 ODJ65177:ODK65521 ONF65177:ONG65521 OXB65177:OXC65521 PGX65177:PGY65521 PQT65177:PQU65521 QAP65177:QAQ65521 QKL65177:QKM65521 QUH65177:QUI65521 RED65177:REE65521 RNZ65177:ROA65521 RXV65177:RXW65521 SHR65177:SHS65521 SRN65177:SRO65521 TBJ65177:TBK65521 TLF65177:TLG65521 TVB65177:TVC65521 UEX65177:UEY65521 UOT65177:UOU65521 UYP65177:UYQ65521 VIL65177:VIM65521 VSH65177:VSI65521 WCD65177:WCE65521 WLZ65177:WMA65521 WVV65177:WVW65521 N130713:O131057 JJ130713:JK131057 TF130713:TG131057 ADB130713:ADC131057 AMX130713:AMY131057 AWT130713:AWU131057 BGP130713:BGQ131057 BQL130713:BQM131057 CAH130713:CAI131057 CKD130713:CKE131057 CTZ130713:CUA131057 DDV130713:DDW131057 DNR130713:DNS131057 DXN130713:DXO131057 EHJ130713:EHK131057 ERF130713:ERG131057 FBB130713:FBC131057 FKX130713:FKY131057 FUT130713:FUU131057 GEP130713:GEQ131057 GOL130713:GOM131057 GYH130713:GYI131057 HID130713:HIE131057 HRZ130713:HSA131057 IBV130713:IBW131057 ILR130713:ILS131057 IVN130713:IVO131057 JFJ130713:JFK131057 JPF130713:JPG131057 JZB130713:JZC131057 KIX130713:KIY131057 KST130713:KSU131057 LCP130713:LCQ131057 LML130713:LMM131057 LWH130713:LWI131057 MGD130713:MGE131057 MPZ130713:MQA131057 MZV130713:MZW131057 NJR130713:NJS131057 NTN130713:NTO131057 ODJ130713:ODK131057 ONF130713:ONG131057 OXB130713:OXC131057 PGX130713:PGY131057 PQT130713:PQU131057 QAP130713:QAQ131057 QKL130713:QKM131057 QUH130713:QUI131057 RED130713:REE131057 RNZ130713:ROA131057 RXV130713:RXW131057 SHR130713:SHS131057 SRN130713:SRO131057 TBJ130713:TBK131057 TLF130713:TLG131057 TVB130713:TVC131057 UEX130713:UEY131057 UOT130713:UOU131057 UYP130713:UYQ131057 VIL130713:VIM131057 VSH130713:VSI131057 WCD130713:WCE131057 WLZ130713:WMA131057 WVV130713:WVW131057 N196249:O196593 JJ196249:JK196593 TF196249:TG196593 ADB196249:ADC196593 AMX196249:AMY196593 AWT196249:AWU196593 BGP196249:BGQ196593 BQL196249:BQM196593 CAH196249:CAI196593 CKD196249:CKE196593 CTZ196249:CUA196593 DDV196249:DDW196593 DNR196249:DNS196593 DXN196249:DXO196593 EHJ196249:EHK196593 ERF196249:ERG196593 FBB196249:FBC196593 FKX196249:FKY196593 FUT196249:FUU196593 GEP196249:GEQ196593 GOL196249:GOM196593 GYH196249:GYI196593 HID196249:HIE196593 HRZ196249:HSA196593 IBV196249:IBW196593 ILR196249:ILS196593 IVN196249:IVO196593 JFJ196249:JFK196593 JPF196249:JPG196593 JZB196249:JZC196593 KIX196249:KIY196593 KST196249:KSU196593 LCP196249:LCQ196593 LML196249:LMM196593 LWH196249:LWI196593 MGD196249:MGE196593 MPZ196249:MQA196593 MZV196249:MZW196593 NJR196249:NJS196593 NTN196249:NTO196593 ODJ196249:ODK196593 ONF196249:ONG196593 OXB196249:OXC196593 PGX196249:PGY196593 PQT196249:PQU196593 QAP196249:QAQ196593 QKL196249:QKM196593 QUH196249:QUI196593 RED196249:REE196593 RNZ196249:ROA196593 RXV196249:RXW196593 SHR196249:SHS196593 SRN196249:SRO196593 TBJ196249:TBK196593 TLF196249:TLG196593 TVB196249:TVC196593 UEX196249:UEY196593 UOT196249:UOU196593 UYP196249:UYQ196593 VIL196249:VIM196593 VSH196249:VSI196593 WCD196249:WCE196593 WLZ196249:WMA196593 WVV196249:WVW196593 N261785:O262129 JJ261785:JK262129 TF261785:TG262129 ADB261785:ADC262129 AMX261785:AMY262129 AWT261785:AWU262129 BGP261785:BGQ262129 BQL261785:BQM262129 CAH261785:CAI262129 CKD261785:CKE262129 CTZ261785:CUA262129 DDV261785:DDW262129 DNR261785:DNS262129 DXN261785:DXO262129 EHJ261785:EHK262129 ERF261785:ERG262129 FBB261785:FBC262129 FKX261785:FKY262129 FUT261785:FUU262129 GEP261785:GEQ262129 GOL261785:GOM262129 GYH261785:GYI262129 HID261785:HIE262129 HRZ261785:HSA262129 IBV261785:IBW262129 ILR261785:ILS262129 IVN261785:IVO262129 JFJ261785:JFK262129 JPF261785:JPG262129 JZB261785:JZC262129 KIX261785:KIY262129 KST261785:KSU262129 LCP261785:LCQ262129 LML261785:LMM262129 LWH261785:LWI262129 MGD261785:MGE262129 MPZ261785:MQA262129 MZV261785:MZW262129 NJR261785:NJS262129 NTN261785:NTO262129 ODJ261785:ODK262129 ONF261785:ONG262129 OXB261785:OXC262129 PGX261785:PGY262129 PQT261785:PQU262129 QAP261785:QAQ262129 QKL261785:QKM262129 QUH261785:QUI262129 RED261785:REE262129 RNZ261785:ROA262129 RXV261785:RXW262129 SHR261785:SHS262129 SRN261785:SRO262129 TBJ261785:TBK262129 TLF261785:TLG262129 TVB261785:TVC262129 UEX261785:UEY262129 UOT261785:UOU262129 UYP261785:UYQ262129 VIL261785:VIM262129 VSH261785:VSI262129 WCD261785:WCE262129 WLZ261785:WMA262129 WVV261785:WVW262129 N327321:O327665 JJ327321:JK327665 TF327321:TG327665 ADB327321:ADC327665 AMX327321:AMY327665 AWT327321:AWU327665 BGP327321:BGQ327665 BQL327321:BQM327665 CAH327321:CAI327665 CKD327321:CKE327665 CTZ327321:CUA327665 DDV327321:DDW327665 DNR327321:DNS327665 DXN327321:DXO327665 EHJ327321:EHK327665 ERF327321:ERG327665 FBB327321:FBC327665 FKX327321:FKY327665 FUT327321:FUU327665 GEP327321:GEQ327665 GOL327321:GOM327665 GYH327321:GYI327665 HID327321:HIE327665 HRZ327321:HSA327665 IBV327321:IBW327665 ILR327321:ILS327665 IVN327321:IVO327665 JFJ327321:JFK327665 JPF327321:JPG327665 JZB327321:JZC327665 KIX327321:KIY327665 KST327321:KSU327665 LCP327321:LCQ327665 LML327321:LMM327665 LWH327321:LWI327665 MGD327321:MGE327665 MPZ327321:MQA327665 MZV327321:MZW327665 NJR327321:NJS327665 NTN327321:NTO327665 ODJ327321:ODK327665 ONF327321:ONG327665 OXB327321:OXC327665 PGX327321:PGY327665 PQT327321:PQU327665 QAP327321:QAQ327665 QKL327321:QKM327665 QUH327321:QUI327665 RED327321:REE327665 RNZ327321:ROA327665 RXV327321:RXW327665 SHR327321:SHS327665 SRN327321:SRO327665 TBJ327321:TBK327665 TLF327321:TLG327665 TVB327321:TVC327665 UEX327321:UEY327665 UOT327321:UOU327665 UYP327321:UYQ327665 VIL327321:VIM327665 VSH327321:VSI327665 WCD327321:WCE327665 WLZ327321:WMA327665 WVV327321:WVW327665 N392857:O393201 JJ392857:JK393201 TF392857:TG393201 ADB392857:ADC393201 AMX392857:AMY393201 AWT392857:AWU393201 BGP392857:BGQ393201 BQL392857:BQM393201 CAH392857:CAI393201 CKD392857:CKE393201 CTZ392857:CUA393201 DDV392857:DDW393201 DNR392857:DNS393201 DXN392857:DXO393201 EHJ392857:EHK393201 ERF392857:ERG393201 FBB392857:FBC393201 FKX392857:FKY393201 FUT392857:FUU393201 GEP392857:GEQ393201 GOL392857:GOM393201 GYH392857:GYI393201 HID392857:HIE393201 HRZ392857:HSA393201 IBV392857:IBW393201 ILR392857:ILS393201 IVN392857:IVO393201 JFJ392857:JFK393201 JPF392857:JPG393201 JZB392857:JZC393201 KIX392857:KIY393201 KST392857:KSU393201 LCP392857:LCQ393201 LML392857:LMM393201 LWH392857:LWI393201 MGD392857:MGE393201 MPZ392857:MQA393201 MZV392857:MZW393201 NJR392857:NJS393201 NTN392857:NTO393201 ODJ392857:ODK393201 ONF392857:ONG393201 OXB392857:OXC393201 PGX392857:PGY393201 PQT392857:PQU393201 QAP392857:QAQ393201 QKL392857:QKM393201 QUH392857:QUI393201 RED392857:REE393201 RNZ392857:ROA393201 RXV392857:RXW393201 SHR392857:SHS393201 SRN392857:SRO393201 TBJ392857:TBK393201 TLF392857:TLG393201 TVB392857:TVC393201 UEX392857:UEY393201 UOT392857:UOU393201 UYP392857:UYQ393201 VIL392857:VIM393201 VSH392857:VSI393201 WCD392857:WCE393201 WLZ392857:WMA393201 WVV392857:WVW393201 N458393:O458737 JJ458393:JK458737 TF458393:TG458737 ADB458393:ADC458737 AMX458393:AMY458737 AWT458393:AWU458737 BGP458393:BGQ458737 BQL458393:BQM458737 CAH458393:CAI458737 CKD458393:CKE458737 CTZ458393:CUA458737 DDV458393:DDW458737 DNR458393:DNS458737 DXN458393:DXO458737 EHJ458393:EHK458737 ERF458393:ERG458737 FBB458393:FBC458737 FKX458393:FKY458737 FUT458393:FUU458737 GEP458393:GEQ458737 GOL458393:GOM458737 GYH458393:GYI458737 HID458393:HIE458737 HRZ458393:HSA458737 IBV458393:IBW458737 ILR458393:ILS458737 IVN458393:IVO458737 JFJ458393:JFK458737 JPF458393:JPG458737 JZB458393:JZC458737 KIX458393:KIY458737 KST458393:KSU458737 LCP458393:LCQ458737 LML458393:LMM458737 LWH458393:LWI458737 MGD458393:MGE458737 MPZ458393:MQA458737 MZV458393:MZW458737 NJR458393:NJS458737 NTN458393:NTO458737 ODJ458393:ODK458737 ONF458393:ONG458737 OXB458393:OXC458737 PGX458393:PGY458737 PQT458393:PQU458737 QAP458393:QAQ458737 QKL458393:QKM458737 QUH458393:QUI458737 RED458393:REE458737 RNZ458393:ROA458737 RXV458393:RXW458737 SHR458393:SHS458737 SRN458393:SRO458737 TBJ458393:TBK458737 TLF458393:TLG458737 TVB458393:TVC458737 UEX458393:UEY458737 UOT458393:UOU458737 UYP458393:UYQ458737 VIL458393:VIM458737 VSH458393:VSI458737 WCD458393:WCE458737 WLZ458393:WMA458737 WVV458393:WVW458737 N523929:O524273 JJ523929:JK524273 TF523929:TG524273 ADB523929:ADC524273 AMX523929:AMY524273 AWT523929:AWU524273 BGP523929:BGQ524273 BQL523929:BQM524273 CAH523929:CAI524273 CKD523929:CKE524273 CTZ523929:CUA524273 DDV523929:DDW524273 DNR523929:DNS524273 DXN523929:DXO524273 EHJ523929:EHK524273 ERF523929:ERG524273 FBB523929:FBC524273 FKX523929:FKY524273 FUT523929:FUU524273 GEP523929:GEQ524273 GOL523929:GOM524273 GYH523929:GYI524273 HID523929:HIE524273 HRZ523929:HSA524273 IBV523929:IBW524273 ILR523929:ILS524273 IVN523929:IVO524273 JFJ523929:JFK524273 JPF523929:JPG524273 JZB523929:JZC524273 KIX523929:KIY524273 KST523929:KSU524273 LCP523929:LCQ524273 LML523929:LMM524273 LWH523929:LWI524273 MGD523929:MGE524273 MPZ523929:MQA524273 MZV523929:MZW524273 NJR523929:NJS524273 NTN523929:NTO524273 ODJ523929:ODK524273 ONF523929:ONG524273 OXB523929:OXC524273 PGX523929:PGY524273 PQT523929:PQU524273 QAP523929:QAQ524273 QKL523929:QKM524273 QUH523929:QUI524273 RED523929:REE524273 RNZ523929:ROA524273 RXV523929:RXW524273 SHR523929:SHS524273 SRN523929:SRO524273 TBJ523929:TBK524273 TLF523929:TLG524273 TVB523929:TVC524273 UEX523929:UEY524273 UOT523929:UOU524273 UYP523929:UYQ524273 VIL523929:VIM524273 VSH523929:VSI524273 WCD523929:WCE524273 WLZ523929:WMA524273 WVV523929:WVW524273 N589465:O589809 JJ589465:JK589809 TF589465:TG589809 ADB589465:ADC589809 AMX589465:AMY589809 AWT589465:AWU589809 BGP589465:BGQ589809 BQL589465:BQM589809 CAH589465:CAI589809 CKD589465:CKE589809 CTZ589465:CUA589809 DDV589465:DDW589809 DNR589465:DNS589809 DXN589465:DXO589809 EHJ589465:EHK589809 ERF589465:ERG589809 FBB589465:FBC589809 FKX589465:FKY589809 FUT589465:FUU589809 GEP589465:GEQ589809 GOL589465:GOM589809 GYH589465:GYI589809 HID589465:HIE589809 HRZ589465:HSA589809 IBV589465:IBW589809 ILR589465:ILS589809 IVN589465:IVO589809 JFJ589465:JFK589809 JPF589465:JPG589809 JZB589465:JZC589809 KIX589465:KIY589809 KST589465:KSU589809 LCP589465:LCQ589809 LML589465:LMM589809 LWH589465:LWI589809 MGD589465:MGE589809 MPZ589465:MQA589809 MZV589465:MZW589809 NJR589465:NJS589809 NTN589465:NTO589809 ODJ589465:ODK589809 ONF589465:ONG589809 OXB589465:OXC589809 PGX589465:PGY589809 PQT589465:PQU589809 QAP589465:QAQ589809 QKL589465:QKM589809 QUH589465:QUI589809 RED589465:REE589809 RNZ589465:ROA589809 RXV589465:RXW589809 SHR589465:SHS589809 SRN589465:SRO589809 TBJ589465:TBK589809 TLF589465:TLG589809 TVB589465:TVC589809 UEX589465:UEY589809 UOT589465:UOU589809 UYP589465:UYQ589809 VIL589465:VIM589809 VSH589465:VSI589809 WCD589465:WCE589809 WLZ589465:WMA589809 WVV589465:WVW589809 N655001:O655345 JJ655001:JK655345 TF655001:TG655345 ADB655001:ADC655345 AMX655001:AMY655345 AWT655001:AWU655345 BGP655001:BGQ655345 BQL655001:BQM655345 CAH655001:CAI655345 CKD655001:CKE655345 CTZ655001:CUA655345 DDV655001:DDW655345 DNR655001:DNS655345 DXN655001:DXO655345 EHJ655001:EHK655345 ERF655001:ERG655345 FBB655001:FBC655345 FKX655001:FKY655345 FUT655001:FUU655345 GEP655001:GEQ655345 GOL655001:GOM655345 GYH655001:GYI655345 HID655001:HIE655345 HRZ655001:HSA655345 IBV655001:IBW655345 ILR655001:ILS655345 IVN655001:IVO655345 JFJ655001:JFK655345 JPF655001:JPG655345 JZB655001:JZC655345 KIX655001:KIY655345 KST655001:KSU655345 LCP655001:LCQ655345 LML655001:LMM655345 LWH655001:LWI655345 MGD655001:MGE655345 MPZ655001:MQA655345 MZV655001:MZW655345 NJR655001:NJS655345 NTN655001:NTO655345 ODJ655001:ODK655345 ONF655001:ONG655345 OXB655001:OXC655345 PGX655001:PGY655345 PQT655001:PQU655345 QAP655001:QAQ655345 QKL655001:QKM655345 QUH655001:QUI655345 RED655001:REE655345 RNZ655001:ROA655345 RXV655001:RXW655345 SHR655001:SHS655345 SRN655001:SRO655345 TBJ655001:TBK655345 TLF655001:TLG655345 TVB655001:TVC655345 UEX655001:UEY655345 UOT655001:UOU655345 UYP655001:UYQ655345 VIL655001:VIM655345 VSH655001:VSI655345 WCD655001:WCE655345 WLZ655001:WMA655345 WVV655001:WVW655345 N720537:O720881 JJ720537:JK720881 TF720537:TG720881 ADB720537:ADC720881 AMX720537:AMY720881 AWT720537:AWU720881 BGP720537:BGQ720881 BQL720537:BQM720881 CAH720537:CAI720881 CKD720537:CKE720881 CTZ720537:CUA720881 DDV720537:DDW720881 DNR720537:DNS720881 DXN720537:DXO720881 EHJ720537:EHK720881 ERF720537:ERG720881 FBB720537:FBC720881 FKX720537:FKY720881 FUT720537:FUU720881 GEP720537:GEQ720881 GOL720537:GOM720881 GYH720537:GYI720881 HID720537:HIE720881 HRZ720537:HSA720881 IBV720537:IBW720881 ILR720537:ILS720881 IVN720537:IVO720881 JFJ720537:JFK720881 JPF720537:JPG720881 JZB720537:JZC720881 KIX720537:KIY720881 KST720537:KSU720881 LCP720537:LCQ720881 LML720537:LMM720881 LWH720537:LWI720881 MGD720537:MGE720881 MPZ720537:MQA720881 MZV720537:MZW720881 NJR720537:NJS720881 NTN720537:NTO720881 ODJ720537:ODK720881 ONF720537:ONG720881 OXB720537:OXC720881 PGX720537:PGY720881 PQT720537:PQU720881 QAP720537:QAQ720881 QKL720537:QKM720881 QUH720537:QUI720881 RED720537:REE720881 RNZ720537:ROA720881 RXV720537:RXW720881 SHR720537:SHS720881 SRN720537:SRO720881 TBJ720537:TBK720881 TLF720537:TLG720881 TVB720537:TVC720881 UEX720537:UEY720881 UOT720537:UOU720881 UYP720537:UYQ720881 VIL720537:VIM720881 VSH720537:VSI720881 WCD720537:WCE720881 WLZ720537:WMA720881 WVV720537:WVW720881 N786073:O786417 JJ786073:JK786417 TF786073:TG786417 ADB786073:ADC786417 AMX786073:AMY786417 AWT786073:AWU786417 BGP786073:BGQ786417 BQL786073:BQM786417 CAH786073:CAI786417 CKD786073:CKE786417 CTZ786073:CUA786417 DDV786073:DDW786417 DNR786073:DNS786417 DXN786073:DXO786417 EHJ786073:EHK786417 ERF786073:ERG786417 FBB786073:FBC786417 FKX786073:FKY786417 FUT786073:FUU786417 GEP786073:GEQ786417 GOL786073:GOM786417 GYH786073:GYI786417 HID786073:HIE786417 HRZ786073:HSA786417 IBV786073:IBW786417 ILR786073:ILS786417 IVN786073:IVO786417 JFJ786073:JFK786417 JPF786073:JPG786417 JZB786073:JZC786417 KIX786073:KIY786417 KST786073:KSU786417 LCP786073:LCQ786417 LML786073:LMM786417 LWH786073:LWI786417 MGD786073:MGE786417 MPZ786073:MQA786417 MZV786073:MZW786417 NJR786073:NJS786417 NTN786073:NTO786417 ODJ786073:ODK786417 ONF786073:ONG786417 OXB786073:OXC786417 PGX786073:PGY786417 PQT786073:PQU786417 QAP786073:QAQ786417 QKL786073:QKM786417 QUH786073:QUI786417 RED786073:REE786417 RNZ786073:ROA786417 RXV786073:RXW786417 SHR786073:SHS786417 SRN786073:SRO786417 TBJ786073:TBK786417 TLF786073:TLG786417 TVB786073:TVC786417 UEX786073:UEY786417 UOT786073:UOU786417 UYP786073:UYQ786417 VIL786073:VIM786417 VSH786073:VSI786417 WCD786073:WCE786417 WLZ786073:WMA786417 WVV786073:WVW786417 N851609:O851953 JJ851609:JK851953 TF851609:TG851953 ADB851609:ADC851953 AMX851609:AMY851953 AWT851609:AWU851953 BGP851609:BGQ851953 BQL851609:BQM851953 CAH851609:CAI851953 CKD851609:CKE851953 CTZ851609:CUA851953 DDV851609:DDW851953 DNR851609:DNS851953 DXN851609:DXO851953 EHJ851609:EHK851953 ERF851609:ERG851953 FBB851609:FBC851953 FKX851609:FKY851953 FUT851609:FUU851953 GEP851609:GEQ851953 GOL851609:GOM851953 GYH851609:GYI851953 HID851609:HIE851953 HRZ851609:HSA851953 IBV851609:IBW851953 ILR851609:ILS851953 IVN851609:IVO851953 JFJ851609:JFK851953 JPF851609:JPG851953 JZB851609:JZC851953 KIX851609:KIY851953 KST851609:KSU851953 LCP851609:LCQ851953 LML851609:LMM851953 LWH851609:LWI851953 MGD851609:MGE851953 MPZ851609:MQA851953 MZV851609:MZW851953 NJR851609:NJS851953 NTN851609:NTO851953 ODJ851609:ODK851953 ONF851609:ONG851953 OXB851609:OXC851953 PGX851609:PGY851953 PQT851609:PQU851953 QAP851609:QAQ851953 QKL851609:QKM851953 QUH851609:QUI851953 RED851609:REE851953 RNZ851609:ROA851953 RXV851609:RXW851953 SHR851609:SHS851953 SRN851609:SRO851953 TBJ851609:TBK851953 TLF851609:TLG851953 TVB851609:TVC851953 UEX851609:UEY851953 UOT851609:UOU851953 UYP851609:UYQ851953 VIL851609:VIM851953 VSH851609:VSI851953 WCD851609:WCE851953 WLZ851609:WMA851953 WVV851609:WVW851953 N917145:O917489 JJ917145:JK917489 TF917145:TG917489 ADB917145:ADC917489 AMX917145:AMY917489 AWT917145:AWU917489 BGP917145:BGQ917489 BQL917145:BQM917489 CAH917145:CAI917489 CKD917145:CKE917489 CTZ917145:CUA917489 DDV917145:DDW917489 DNR917145:DNS917489 DXN917145:DXO917489 EHJ917145:EHK917489 ERF917145:ERG917489 FBB917145:FBC917489 FKX917145:FKY917489 FUT917145:FUU917489 GEP917145:GEQ917489 GOL917145:GOM917489 GYH917145:GYI917489 HID917145:HIE917489 HRZ917145:HSA917489 IBV917145:IBW917489 ILR917145:ILS917489 IVN917145:IVO917489 JFJ917145:JFK917489 JPF917145:JPG917489 JZB917145:JZC917489 KIX917145:KIY917489 KST917145:KSU917489 LCP917145:LCQ917489 LML917145:LMM917489 LWH917145:LWI917489 MGD917145:MGE917489 MPZ917145:MQA917489 MZV917145:MZW917489 NJR917145:NJS917489 NTN917145:NTO917489 ODJ917145:ODK917489 ONF917145:ONG917489 OXB917145:OXC917489 PGX917145:PGY917489 PQT917145:PQU917489 QAP917145:QAQ917489 QKL917145:QKM917489 QUH917145:QUI917489 RED917145:REE917489 RNZ917145:ROA917489 RXV917145:RXW917489 SHR917145:SHS917489 SRN917145:SRO917489 TBJ917145:TBK917489 TLF917145:TLG917489 TVB917145:TVC917489 UEX917145:UEY917489 UOT917145:UOU917489 UYP917145:UYQ917489 VIL917145:VIM917489 VSH917145:VSI917489 WCD917145:WCE917489 WLZ917145:WMA917489 WVV917145:WVW917489 N982681:O983025 JJ982681:JK983025 TF982681:TG983025 ADB982681:ADC983025 AMX982681:AMY983025 AWT982681:AWU983025 BGP982681:BGQ983025 BQL982681:BQM983025 CAH982681:CAI983025 CKD982681:CKE983025 CTZ982681:CUA983025 DDV982681:DDW983025 DNR982681:DNS983025 DXN982681:DXO983025 EHJ982681:EHK983025 ERF982681:ERG983025 FBB982681:FBC983025 FKX982681:FKY983025 FUT982681:FUU983025 GEP982681:GEQ983025 GOL982681:GOM983025 GYH982681:GYI983025 HID982681:HIE983025 HRZ982681:HSA983025 IBV982681:IBW983025 ILR982681:ILS983025 IVN982681:IVO983025 JFJ982681:JFK983025 JPF982681:JPG983025 JZB982681:JZC983025 KIX982681:KIY983025 KST982681:KSU983025 LCP982681:LCQ983025 LML982681:LMM983025 LWH982681:LWI983025 MGD982681:MGE983025 MPZ982681:MQA983025 MZV982681:MZW983025 NJR982681:NJS983025 NTN982681:NTO983025 ODJ982681:ODK983025 ONF982681:ONG983025 OXB982681:OXC983025 PGX982681:PGY983025 PQT982681:PQU983025 QAP982681:QAQ983025 QKL982681:QKM983025 QUH982681:QUI983025 RED982681:REE983025 RNZ982681:ROA983025 RXV982681:RXW983025 SHR982681:SHS983025 SRN982681:SRO983025 TBJ982681:TBK983025 TLF982681:TLG983025 TVB982681:TVC983025 UEX982681:UEY983025 UOT982681:UOU983025 UYP982681:UYQ983025 VIL982681:VIM983025 VSH982681:VSI983025 WCD982681:WCE983025 WLZ982681:WMA983025 WVV982681:WVW983025 K3:K58 JG3:JG58 TC3:TC58 ACY3:ACY58 AMU3:AMU58 AWQ3:AWQ58 BGM3:BGM58 BQI3:BQI58 CAE3:CAE58 CKA3:CKA58 CTW3:CTW58 DDS3:DDS58 DNO3:DNO58 DXK3:DXK58 EHG3:EHG58 ERC3:ERC58 FAY3:FAY58 FKU3:FKU58 FUQ3:FUQ58 GEM3:GEM58 GOI3:GOI58 GYE3:GYE58 HIA3:HIA58 HRW3:HRW58 IBS3:IBS58 ILO3:ILO58 IVK3:IVK58 JFG3:JFG58 JPC3:JPC58 JYY3:JYY58 KIU3:KIU58 KSQ3:KSQ58 LCM3:LCM58 LMI3:LMI58 LWE3:LWE58 MGA3:MGA58 MPW3:MPW58 MZS3:MZS58 NJO3:NJO58 NTK3:NTK58 ODG3:ODG58 ONC3:ONC58 OWY3:OWY58 PGU3:PGU58 PQQ3:PQQ58 QAM3:QAM58 QKI3:QKI58 QUE3:QUE58 REA3:REA58 RNW3:RNW58 RXS3:RXS58 SHO3:SHO58 SRK3:SRK58 TBG3:TBG58 TLC3:TLC58 TUY3:TUY58 UEU3:UEU58 UOQ3:UOQ58 UYM3:UYM58 VII3:VII58 VSE3:VSE58 WCA3:WCA58 WLW3:WLW58 WVS3:WVS58 K65177:K65521 JG65177:JG65521 TC65177:TC65521 ACY65177:ACY65521 AMU65177:AMU65521 AWQ65177:AWQ65521 BGM65177:BGM65521 BQI65177:BQI65521 CAE65177:CAE65521 CKA65177:CKA65521 CTW65177:CTW65521 DDS65177:DDS65521 DNO65177:DNO65521 DXK65177:DXK65521 EHG65177:EHG65521 ERC65177:ERC65521 FAY65177:FAY65521 FKU65177:FKU65521 FUQ65177:FUQ65521 GEM65177:GEM65521 GOI65177:GOI65521 GYE65177:GYE65521 HIA65177:HIA65521 HRW65177:HRW65521 IBS65177:IBS65521 ILO65177:ILO65521 IVK65177:IVK65521 JFG65177:JFG65521 JPC65177:JPC65521 JYY65177:JYY65521 KIU65177:KIU65521 KSQ65177:KSQ65521 LCM65177:LCM65521 LMI65177:LMI65521 LWE65177:LWE65521 MGA65177:MGA65521 MPW65177:MPW65521 MZS65177:MZS65521 NJO65177:NJO65521 NTK65177:NTK65521 ODG65177:ODG65521 ONC65177:ONC65521 OWY65177:OWY65521 PGU65177:PGU65521 PQQ65177:PQQ65521 QAM65177:QAM65521 QKI65177:QKI65521 QUE65177:QUE65521 REA65177:REA65521 RNW65177:RNW65521 RXS65177:RXS65521 SHO65177:SHO65521 SRK65177:SRK65521 TBG65177:TBG65521 TLC65177:TLC65521 TUY65177:TUY65521 UEU65177:UEU65521 UOQ65177:UOQ65521 UYM65177:UYM65521 VII65177:VII65521 VSE65177:VSE65521 WCA65177:WCA65521 WLW65177:WLW65521 WVS65177:WVS65521 K130713:K131057 JG130713:JG131057 TC130713:TC131057 ACY130713:ACY131057 AMU130713:AMU131057 AWQ130713:AWQ131057 BGM130713:BGM131057 BQI130713:BQI131057 CAE130713:CAE131057 CKA130713:CKA131057 CTW130713:CTW131057 DDS130713:DDS131057 DNO130713:DNO131057 DXK130713:DXK131057 EHG130713:EHG131057 ERC130713:ERC131057 FAY130713:FAY131057 FKU130713:FKU131057 FUQ130713:FUQ131057 GEM130713:GEM131057 GOI130713:GOI131057 GYE130713:GYE131057 HIA130713:HIA131057 HRW130713:HRW131057 IBS130713:IBS131057 ILO130713:ILO131057 IVK130713:IVK131057 JFG130713:JFG131057 JPC130713:JPC131057 JYY130713:JYY131057 KIU130713:KIU131057 KSQ130713:KSQ131057 LCM130713:LCM131057 LMI130713:LMI131057 LWE130713:LWE131057 MGA130713:MGA131057 MPW130713:MPW131057 MZS130713:MZS131057 NJO130713:NJO131057 NTK130713:NTK131057 ODG130713:ODG131057 ONC130713:ONC131057 OWY130713:OWY131057 PGU130713:PGU131057 PQQ130713:PQQ131057 QAM130713:QAM131057 QKI130713:QKI131057 QUE130713:QUE131057 REA130713:REA131057 RNW130713:RNW131057 RXS130713:RXS131057 SHO130713:SHO131057 SRK130713:SRK131057 TBG130713:TBG131057 TLC130713:TLC131057 TUY130713:TUY131057 UEU130713:UEU131057 UOQ130713:UOQ131057 UYM130713:UYM131057 VII130713:VII131057 VSE130713:VSE131057 WCA130713:WCA131057 WLW130713:WLW131057 WVS130713:WVS131057 K196249:K196593 JG196249:JG196593 TC196249:TC196593 ACY196249:ACY196593 AMU196249:AMU196593 AWQ196249:AWQ196593 BGM196249:BGM196593 BQI196249:BQI196593 CAE196249:CAE196593 CKA196249:CKA196593 CTW196249:CTW196593 DDS196249:DDS196593 DNO196249:DNO196593 DXK196249:DXK196593 EHG196249:EHG196593 ERC196249:ERC196593 FAY196249:FAY196593 FKU196249:FKU196593 FUQ196249:FUQ196593 GEM196249:GEM196593 GOI196249:GOI196593 GYE196249:GYE196593 HIA196249:HIA196593 HRW196249:HRW196593 IBS196249:IBS196593 ILO196249:ILO196593 IVK196249:IVK196593 JFG196249:JFG196593 JPC196249:JPC196593 JYY196249:JYY196593 KIU196249:KIU196593 KSQ196249:KSQ196593 LCM196249:LCM196593 LMI196249:LMI196593 LWE196249:LWE196593 MGA196249:MGA196593 MPW196249:MPW196593 MZS196249:MZS196593 NJO196249:NJO196593 NTK196249:NTK196593 ODG196249:ODG196593 ONC196249:ONC196593 OWY196249:OWY196593 PGU196249:PGU196593 PQQ196249:PQQ196593 QAM196249:QAM196593 QKI196249:QKI196593 QUE196249:QUE196593 REA196249:REA196593 RNW196249:RNW196593 RXS196249:RXS196593 SHO196249:SHO196593 SRK196249:SRK196593 TBG196249:TBG196593 TLC196249:TLC196593 TUY196249:TUY196593 UEU196249:UEU196593 UOQ196249:UOQ196593 UYM196249:UYM196593 VII196249:VII196593 VSE196249:VSE196593 WCA196249:WCA196593 WLW196249:WLW196593 WVS196249:WVS196593 K261785:K262129 JG261785:JG262129 TC261785:TC262129 ACY261785:ACY262129 AMU261785:AMU262129 AWQ261785:AWQ262129 BGM261785:BGM262129 BQI261785:BQI262129 CAE261785:CAE262129 CKA261785:CKA262129 CTW261785:CTW262129 DDS261785:DDS262129 DNO261785:DNO262129 DXK261785:DXK262129 EHG261785:EHG262129 ERC261785:ERC262129 FAY261785:FAY262129 FKU261785:FKU262129 FUQ261785:FUQ262129 GEM261785:GEM262129 GOI261785:GOI262129 GYE261785:GYE262129 HIA261785:HIA262129 HRW261785:HRW262129 IBS261785:IBS262129 ILO261785:ILO262129 IVK261785:IVK262129 JFG261785:JFG262129 JPC261785:JPC262129 JYY261785:JYY262129 KIU261785:KIU262129 KSQ261785:KSQ262129 LCM261785:LCM262129 LMI261785:LMI262129 LWE261785:LWE262129 MGA261785:MGA262129 MPW261785:MPW262129 MZS261785:MZS262129 NJO261785:NJO262129 NTK261785:NTK262129 ODG261785:ODG262129 ONC261785:ONC262129 OWY261785:OWY262129 PGU261785:PGU262129 PQQ261785:PQQ262129 QAM261785:QAM262129 QKI261785:QKI262129 QUE261785:QUE262129 REA261785:REA262129 RNW261785:RNW262129 RXS261785:RXS262129 SHO261785:SHO262129 SRK261785:SRK262129 TBG261785:TBG262129 TLC261785:TLC262129 TUY261785:TUY262129 UEU261785:UEU262129 UOQ261785:UOQ262129 UYM261785:UYM262129 VII261785:VII262129 VSE261785:VSE262129 WCA261785:WCA262129 WLW261785:WLW262129 WVS261785:WVS262129 K327321:K327665 JG327321:JG327665 TC327321:TC327665 ACY327321:ACY327665 AMU327321:AMU327665 AWQ327321:AWQ327665 BGM327321:BGM327665 BQI327321:BQI327665 CAE327321:CAE327665 CKA327321:CKA327665 CTW327321:CTW327665 DDS327321:DDS327665 DNO327321:DNO327665 DXK327321:DXK327665 EHG327321:EHG327665 ERC327321:ERC327665 FAY327321:FAY327665 FKU327321:FKU327665 FUQ327321:FUQ327665 GEM327321:GEM327665 GOI327321:GOI327665 GYE327321:GYE327665 HIA327321:HIA327665 HRW327321:HRW327665 IBS327321:IBS327665 ILO327321:ILO327665 IVK327321:IVK327665 JFG327321:JFG327665 JPC327321:JPC327665 JYY327321:JYY327665 KIU327321:KIU327665 KSQ327321:KSQ327665 LCM327321:LCM327665 LMI327321:LMI327665 LWE327321:LWE327665 MGA327321:MGA327665 MPW327321:MPW327665 MZS327321:MZS327665 NJO327321:NJO327665 NTK327321:NTK327665 ODG327321:ODG327665 ONC327321:ONC327665 OWY327321:OWY327665 PGU327321:PGU327665 PQQ327321:PQQ327665 QAM327321:QAM327665 QKI327321:QKI327665 QUE327321:QUE327665 REA327321:REA327665 RNW327321:RNW327665 RXS327321:RXS327665 SHO327321:SHO327665 SRK327321:SRK327665 TBG327321:TBG327665 TLC327321:TLC327665 TUY327321:TUY327665 UEU327321:UEU327665 UOQ327321:UOQ327665 UYM327321:UYM327665 VII327321:VII327665 VSE327321:VSE327665 WCA327321:WCA327665 WLW327321:WLW327665 WVS327321:WVS327665 K392857:K393201 JG392857:JG393201 TC392857:TC393201 ACY392857:ACY393201 AMU392857:AMU393201 AWQ392857:AWQ393201 BGM392857:BGM393201 BQI392857:BQI393201 CAE392857:CAE393201 CKA392857:CKA393201 CTW392857:CTW393201 DDS392857:DDS393201 DNO392857:DNO393201 DXK392857:DXK393201 EHG392857:EHG393201 ERC392857:ERC393201 FAY392857:FAY393201 FKU392857:FKU393201 FUQ392857:FUQ393201 GEM392857:GEM393201 GOI392857:GOI393201 GYE392857:GYE393201 HIA392857:HIA393201 HRW392857:HRW393201 IBS392857:IBS393201 ILO392857:ILO393201 IVK392857:IVK393201 JFG392857:JFG393201 JPC392857:JPC393201 JYY392857:JYY393201 KIU392857:KIU393201 KSQ392857:KSQ393201 LCM392857:LCM393201 LMI392857:LMI393201 LWE392857:LWE393201 MGA392857:MGA393201 MPW392857:MPW393201 MZS392857:MZS393201 NJO392857:NJO393201 NTK392857:NTK393201 ODG392857:ODG393201 ONC392857:ONC393201 OWY392857:OWY393201 PGU392857:PGU393201 PQQ392857:PQQ393201 QAM392857:QAM393201 QKI392857:QKI393201 QUE392857:QUE393201 REA392857:REA393201 RNW392857:RNW393201 RXS392857:RXS393201 SHO392857:SHO393201 SRK392857:SRK393201 TBG392857:TBG393201 TLC392857:TLC393201 TUY392857:TUY393201 UEU392857:UEU393201 UOQ392857:UOQ393201 UYM392857:UYM393201 VII392857:VII393201 VSE392857:VSE393201 WCA392857:WCA393201 WLW392857:WLW393201 WVS392857:WVS393201 K458393:K458737 JG458393:JG458737 TC458393:TC458737 ACY458393:ACY458737 AMU458393:AMU458737 AWQ458393:AWQ458737 BGM458393:BGM458737 BQI458393:BQI458737 CAE458393:CAE458737 CKA458393:CKA458737 CTW458393:CTW458737 DDS458393:DDS458737 DNO458393:DNO458737 DXK458393:DXK458737 EHG458393:EHG458737 ERC458393:ERC458737 FAY458393:FAY458737 FKU458393:FKU458737 FUQ458393:FUQ458737 GEM458393:GEM458737 GOI458393:GOI458737 GYE458393:GYE458737 HIA458393:HIA458737 HRW458393:HRW458737 IBS458393:IBS458737 ILO458393:ILO458737 IVK458393:IVK458737 JFG458393:JFG458737 JPC458393:JPC458737 JYY458393:JYY458737 KIU458393:KIU458737 KSQ458393:KSQ458737 LCM458393:LCM458737 LMI458393:LMI458737 LWE458393:LWE458737 MGA458393:MGA458737 MPW458393:MPW458737 MZS458393:MZS458737 NJO458393:NJO458737 NTK458393:NTK458737 ODG458393:ODG458737 ONC458393:ONC458737 OWY458393:OWY458737 PGU458393:PGU458737 PQQ458393:PQQ458737 QAM458393:QAM458737 QKI458393:QKI458737 QUE458393:QUE458737 REA458393:REA458737 RNW458393:RNW458737 RXS458393:RXS458737 SHO458393:SHO458737 SRK458393:SRK458737 TBG458393:TBG458737 TLC458393:TLC458737 TUY458393:TUY458737 UEU458393:UEU458737 UOQ458393:UOQ458737 UYM458393:UYM458737 VII458393:VII458737 VSE458393:VSE458737 WCA458393:WCA458737 WLW458393:WLW458737 WVS458393:WVS458737 K523929:K524273 JG523929:JG524273 TC523929:TC524273 ACY523929:ACY524273 AMU523929:AMU524273 AWQ523929:AWQ524273 BGM523929:BGM524273 BQI523929:BQI524273 CAE523929:CAE524273 CKA523929:CKA524273 CTW523929:CTW524273 DDS523929:DDS524273 DNO523929:DNO524273 DXK523929:DXK524273 EHG523929:EHG524273 ERC523929:ERC524273 FAY523929:FAY524273 FKU523929:FKU524273 FUQ523929:FUQ524273 GEM523929:GEM524273 GOI523929:GOI524273 GYE523929:GYE524273 HIA523929:HIA524273 HRW523929:HRW524273 IBS523929:IBS524273 ILO523929:ILO524273 IVK523929:IVK524273 JFG523929:JFG524273 JPC523929:JPC524273 JYY523929:JYY524273 KIU523929:KIU524273 KSQ523929:KSQ524273 LCM523929:LCM524273 LMI523929:LMI524273 LWE523929:LWE524273 MGA523929:MGA524273 MPW523929:MPW524273 MZS523929:MZS524273 NJO523929:NJO524273 NTK523929:NTK524273 ODG523929:ODG524273 ONC523929:ONC524273 OWY523929:OWY524273 PGU523929:PGU524273 PQQ523929:PQQ524273 QAM523929:QAM524273 QKI523929:QKI524273 QUE523929:QUE524273 REA523929:REA524273 RNW523929:RNW524273 RXS523929:RXS524273 SHO523929:SHO524273 SRK523929:SRK524273 TBG523929:TBG524273 TLC523929:TLC524273 TUY523929:TUY524273 UEU523929:UEU524273 UOQ523929:UOQ524273 UYM523929:UYM524273 VII523929:VII524273 VSE523929:VSE524273 WCA523929:WCA524273 WLW523929:WLW524273 WVS523929:WVS524273 K589465:K589809 JG589465:JG589809 TC589465:TC589809 ACY589465:ACY589809 AMU589465:AMU589809 AWQ589465:AWQ589809 BGM589465:BGM589809 BQI589465:BQI589809 CAE589465:CAE589809 CKA589465:CKA589809 CTW589465:CTW589809 DDS589465:DDS589809 DNO589465:DNO589809 DXK589465:DXK589809 EHG589465:EHG589809 ERC589465:ERC589809 FAY589465:FAY589809 FKU589465:FKU589809 FUQ589465:FUQ589809 GEM589465:GEM589809 GOI589465:GOI589809 GYE589465:GYE589809 HIA589465:HIA589809 HRW589465:HRW589809 IBS589465:IBS589809 ILO589465:ILO589809 IVK589465:IVK589809 JFG589465:JFG589809 JPC589465:JPC589809 JYY589465:JYY589809 KIU589465:KIU589809 KSQ589465:KSQ589809 LCM589465:LCM589809 LMI589465:LMI589809 LWE589465:LWE589809 MGA589465:MGA589809 MPW589465:MPW589809 MZS589465:MZS589809 NJO589465:NJO589809 NTK589465:NTK589809 ODG589465:ODG589809 ONC589465:ONC589809 OWY589465:OWY589809 PGU589465:PGU589809 PQQ589465:PQQ589809 QAM589465:QAM589809 QKI589465:QKI589809 QUE589465:QUE589809 REA589465:REA589809 RNW589465:RNW589809 RXS589465:RXS589809 SHO589465:SHO589809 SRK589465:SRK589809 TBG589465:TBG589809 TLC589465:TLC589809 TUY589465:TUY589809 UEU589465:UEU589809 UOQ589465:UOQ589809 UYM589465:UYM589809 VII589465:VII589809 VSE589465:VSE589809 WCA589465:WCA589809 WLW589465:WLW589809 WVS589465:WVS589809 K655001:K655345 JG655001:JG655345 TC655001:TC655345 ACY655001:ACY655345 AMU655001:AMU655345 AWQ655001:AWQ655345 BGM655001:BGM655345 BQI655001:BQI655345 CAE655001:CAE655345 CKA655001:CKA655345 CTW655001:CTW655345 DDS655001:DDS655345 DNO655001:DNO655345 DXK655001:DXK655345 EHG655001:EHG655345 ERC655001:ERC655345 FAY655001:FAY655345 FKU655001:FKU655345 FUQ655001:FUQ655345 GEM655001:GEM655345 GOI655001:GOI655345 GYE655001:GYE655345 HIA655001:HIA655345 HRW655001:HRW655345 IBS655001:IBS655345 ILO655001:ILO655345 IVK655001:IVK655345 JFG655001:JFG655345 JPC655001:JPC655345 JYY655001:JYY655345 KIU655001:KIU655345 KSQ655001:KSQ655345 LCM655001:LCM655345 LMI655001:LMI655345 LWE655001:LWE655345 MGA655001:MGA655345 MPW655001:MPW655345 MZS655001:MZS655345 NJO655001:NJO655345 NTK655001:NTK655345 ODG655001:ODG655345 ONC655001:ONC655345 OWY655001:OWY655345 PGU655001:PGU655345 PQQ655001:PQQ655345 QAM655001:QAM655345 QKI655001:QKI655345 QUE655001:QUE655345 REA655001:REA655345 RNW655001:RNW655345 RXS655001:RXS655345 SHO655001:SHO655345 SRK655001:SRK655345 TBG655001:TBG655345 TLC655001:TLC655345 TUY655001:TUY655345 UEU655001:UEU655345 UOQ655001:UOQ655345 UYM655001:UYM655345 VII655001:VII655345 VSE655001:VSE655345 WCA655001:WCA655345 WLW655001:WLW655345 WVS655001:WVS655345 K720537:K720881 JG720537:JG720881 TC720537:TC720881 ACY720537:ACY720881 AMU720537:AMU720881 AWQ720537:AWQ720881 BGM720537:BGM720881 BQI720537:BQI720881 CAE720537:CAE720881 CKA720537:CKA720881 CTW720537:CTW720881 DDS720537:DDS720881 DNO720537:DNO720881 DXK720537:DXK720881 EHG720537:EHG720881 ERC720537:ERC720881 FAY720537:FAY720881 FKU720537:FKU720881 FUQ720537:FUQ720881 GEM720537:GEM720881 GOI720537:GOI720881 GYE720537:GYE720881 HIA720537:HIA720881 HRW720537:HRW720881 IBS720537:IBS720881 ILO720537:ILO720881 IVK720537:IVK720881 JFG720537:JFG720881 JPC720537:JPC720881 JYY720537:JYY720881 KIU720537:KIU720881 KSQ720537:KSQ720881 LCM720537:LCM720881 LMI720537:LMI720881 LWE720537:LWE720881 MGA720537:MGA720881 MPW720537:MPW720881 MZS720537:MZS720881 NJO720537:NJO720881 NTK720537:NTK720881 ODG720537:ODG720881 ONC720537:ONC720881 OWY720537:OWY720881 PGU720537:PGU720881 PQQ720537:PQQ720881 QAM720537:QAM720881 QKI720537:QKI720881 QUE720537:QUE720881 REA720537:REA720881 RNW720537:RNW720881 RXS720537:RXS720881 SHO720537:SHO720881 SRK720537:SRK720881 TBG720537:TBG720881 TLC720537:TLC720881 TUY720537:TUY720881 UEU720537:UEU720881 UOQ720537:UOQ720881 UYM720537:UYM720881 VII720537:VII720881 VSE720537:VSE720881 WCA720537:WCA720881 WLW720537:WLW720881 WVS720537:WVS720881 K786073:K786417 JG786073:JG786417 TC786073:TC786417 ACY786073:ACY786417 AMU786073:AMU786417 AWQ786073:AWQ786417 BGM786073:BGM786417 BQI786073:BQI786417 CAE786073:CAE786417 CKA786073:CKA786417 CTW786073:CTW786417 DDS786073:DDS786417 DNO786073:DNO786417 DXK786073:DXK786417 EHG786073:EHG786417 ERC786073:ERC786417 FAY786073:FAY786417 FKU786073:FKU786417 FUQ786073:FUQ786417 GEM786073:GEM786417 GOI786073:GOI786417 GYE786073:GYE786417 HIA786073:HIA786417 HRW786073:HRW786417 IBS786073:IBS786417 ILO786073:ILO786417 IVK786073:IVK786417 JFG786073:JFG786417 JPC786073:JPC786417 JYY786073:JYY786417 KIU786073:KIU786417 KSQ786073:KSQ786417 LCM786073:LCM786417 LMI786073:LMI786417 LWE786073:LWE786417 MGA786073:MGA786417 MPW786073:MPW786417 MZS786073:MZS786417 NJO786073:NJO786417 NTK786073:NTK786417 ODG786073:ODG786417 ONC786073:ONC786417 OWY786073:OWY786417 PGU786073:PGU786417 PQQ786073:PQQ786417 QAM786073:QAM786417 QKI786073:QKI786417 QUE786073:QUE786417 REA786073:REA786417 RNW786073:RNW786417 RXS786073:RXS786417 SHO786073:SHO786417 SRK786073:SRK786417 TBG786073:TBG786417 TLC786073:TLC786417 TUY786073:TUY786417 UEU786073:UEU786417 UOQ786073:UOQ786417 UYM786073:UYM786417 VII786073:VII786417 VSE786073:VSE786417 WCA786073:WCA786417 WLW786073:WLW786417 WVS786073:WVS786417 K851609:K851953 JG851609:JG851953 TC851609:TC851953 ACY851609:ACY851953 AMU851609:AMU851953 AWQ851609:AWQ851953 BGM851609:BGM851953 BQI851609:BQI851953 CAE851609:CAE851953 CKA851609:CKA851953 CTW851609:CTW851953 DDS851609:DDS851953 DNO851609:DNO851953 DXK851609:DXK851953 EHG851609:EHG851953 ERC851609:ERC851953 FAY851609:FAY851953 FKU851609:FKU851953 FUQ851609:FUQ851953 GEM851609:GEM851953 GOI851609:GOI851953 GYE851609:GYE851953 HIA851609:HIA851953 HRW851609:HRW851953 IBS851609:IBS851953 ILO851609:ILO851953 IVK851609:IVK851953 JFG851609:JFG851953 JPC851609:JPC851953 JYY851609:JYY851953 KIU851609:KIU851953 KSQ851609:KSQ851953 LCM851609:LCM851953 LMI851609:LMI851953 LWE851609:LWE851953 MGA851609:MGA851953 MPW851609:MPW851953 MZS851609:MZS851953 NJO851609:NJO851953 NTK851609:NTK851953 ODG851609:ODG851953 ONC851609:ONC851953 OWY851609:OWY851953 PGU851609:PGU851953 PQQ851609:PQQ851953 QAM851609:QAM851953 QKI851609:QKI851953 QUE851609:QUE851953 REA851609:REA851953 RNW851609:RNW851953 RXS851609:RXS851953 SHO851609:SHO851953 SRK851609:SRK851953 TBG851609:TBG851953 TLC851609:TLC851953 TUY851609:TUY851953 UEU851609:UEU851953 UOQ851609:UOQ851953 UYM851609:UYM851953 VII851609:VII851953 VSE851609:VSE851953 WCA851609:WCA851953 WLW851609:WLW851953 WVS851609:WVS851953 K917145:K917489 JG917145:JG917489 TC917145:TC917489 ACY917145:ACY917489 AMU917145:AMU917489 AWQ917145:AWQ917489 BGM917145:BGM917489 BQI917145:BQI917489 CAE917145:CAE917489 CKA917145:CKA917489 CTW917145:CTW917489 DDS917145:DDS917489 DNO917145:DNO917489 DXK917145:DXK917489 EHG917145:EHG917489 ERC917145:ERC917489 FAY917145:FAY917489 FKU917145:FKU917489 FUQ917145:FUQ917489 GEM917145:GEM917489 GOI917145:GOI917489 GYE917145:GYE917489 HIA917145:HIA917489 HRW917145:HRW917489 IBS917145:IBS917489 ILO917145:ILO917489 IVK917145:IVK917489 JFG917145:JFG917489 JPC917145:JPC917489 JYY917145:JYY917489 KIU917145:KIU917489 KSQ917145:KSQ917489 LCM917145:LCM917489 LMI917145:LMI917489 LWE917145:LWE917489 MGA917145:MGA917489 MPW917145:MPW917489 MZS917145:MZS917489 NJO917145:NJO917489 NTK917145:NTK917489 ODG917145:ODG917489 ONC917145:ONC917489 OWY917145:OWY917489 PGU917145:PGU917489 PQQ917145:PQQ917489 QAM917145:QAM917489 QKI917145:QKI917489 QUE917145:QUE917489 REA917145:REA917489 RNW917145:RNW917489 RXS917145:RXS917489 SHO917145:SHO917489 SRK917145:SRK917489 TBG917145:TBG917489 TLC917145:TLC917489 TUY917145:TUY917489 UEU917145:UEU917489 UOQ917145:UOQ917489 UYM917145:UYM917489 VII917145:VII917489 VSE917145:VSE917489 WCA917145:WCA917489 WLW917145:WLW917489 WVS917145:WVS917489 K982681:K983025 JG982681:JG983025 TC982681:TC983025 ACY982681:ACY983025 AMU982681:AMU983025 AWQ982681:AWQ983025 BGM982681:BGM983025 BQI982681:BQI983025 CAE982681:CAE983025 CKA982681:CKA983025 CTW982681:CTW983025 DDS982681:DDS983025 DNO982681:DNO983025 DXK982681:DXK983025 EHG982681:EHG983025 ERC982681:ERC983025 FAY982681:FAY983025 FKU982681:FKU983025 FUQ982681:FUQ983025 GEM982681:GEM983025 GOI982681:GOI983025 GYE982681:GYE983025 HIA982681:HIA983025 HRW982681:HRW983025 IBS982681:IBS983025 ILO982681:ILO983025 IVK982681:IVK983025 JFG982681:JFG983025 JPC982681:JPC983025 JYY982681:JYY983025 KIU982681:KIU983025 KSQ982681:KSQ983025 LCM982681:LCM983025 LMI982681:LMI983025 LWE982681:LWE983025 MGA982681:MGA983025 MPW982681:MPW983025 MZS982681:MZS983025 NJO982681:NJO983025 NTK982681:NTK983025 ODG982681:ODG983025 ONC982681:ONC983025 OWY982681:OWY983025 PGU982681:PGU983025 PQQ982681:PQQ983025 QAM982681:QAM983025 QKI982681:QKI983025 QUE982681:QUE983025 REA982681:REA983025 RNW982681:RNW983025 RXS982681:RXS983025 SHO982681:SHO983025 SRK982681:SRK983025 TBG982681:TBG983025 TLC982681:TLC983025 TUY982681:TUY983025 UEU982681:UEU983025 UOQ982681:UOQ983025 UYM982681:UYM983025 VII982681:VII983025 VSE982681:VSE983025 WCA982681:WCA983025 WLW982681:WLW983025 WVS982681:WVS983025">
      <formula1>балл1</formula1>
    </dataValidation>
    <dataValidation type="list" allowBlank="1" showInputMessage="1" showErrorMessage="1"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177 IX65177 ST65177 ACP65177 AML65177 AWH65177 BGD65177 BPZ65177 BZV65177 CJR65177 CTN65177 DDJ65177 DNF65177 DXB65177 EGX65177 EQT65177 FAP65177 FKL65177 FUH65177 GED65177 GNZ65177 GXV65177 HHR65177 HRN65177 IBJ65177 ILF65177 IVB65177 JEX65177 JOT65177 JYP65177 KIL65177 KSH65177 LCD65177 LLZ65177 LVV65177 MFR65177 MPN65177 MZJ65177 NJF65177 NTB65177 OCX65177 OMT65177 OWP65177 PGL65177 PQH65177 QAD65177 QJZ65177 QTV65177 RDR65177 RNN65177 RXJ65177 SHF65177 SRB65177 TAX65177 TKT65177 TUP65177 UEL65177 UOH65177 UYD65177 VHZ65177 VRV65177 WBR65177 WLN65177 WVJ65177 B130713 IX130713 ST130713 ACP130713 AML130713 AWH130713 BGD130713 BPZ130713 BZV130713 CJR130713 CTN130713 DDJ130713 DNF130713 DXB130713 EGX130713 EQT130713 FAP130713 FKL130713 FUH130713 GED130713 GNZ130713 GXV130713 HHR130713 HRN130713 IBJ130713 ILF130713 IVB130713 JEX130713 JOT130713 JYP130713 KIL130713 KSH130713 LCD130713 LLZ130713 LVV130713 MFR130713 MPN130713 MZJ130713 NJF130713 NTB130713 OCX130713 OMT130713 OWP130713 PGL130713 PQH130713 QAD130713 QJZ130713 QTV130713 RDR130713 RNN130713 RXJ130713 SHF130713 SRB130713 TAX130713 TKT130713 TUP130713 UEL130713 UOH130713 UYD130713 VHZ130713 VRV130713 WBR130713 WLN130713 WVJ130713 B196249 IX196249 ST196249 ACP196249 AML196249 AWH196249 BGD196249 BPZ196249 BZV196249 CJR196249 CTN196249 DDJ196249 DNF196249 DXB196249 EGX196249 EQT196249 FAP196249 FKL196249 FUH196249 GED196249 GNZ196249 GXV196249 HHR196249 HRN196249 IBJ196249 ILF196249 IVB196249 JEX196249 JOT196249 JYP196249 KIL196249 KSH196249 LCD196249 LLZ196249 LVV196249 MFR196249 MPN196249 MZJ196249 NJF196249 NTB196249 OCX196249 OMT196249 OWP196249 PGL196249 PQH196249 QAD196249 QJZ196249 QTV196249 RDR196249 RNN196249 RXJ196249 SHF196249 SRB196249 TAX196249 TKT196249 TUP196249 UEL196249 UOH196249 UYD196249 VHZ196249 VRV196249 WBR196249 WLN196249 WVJ196249 B261785 IX261785 ST261785 ACP261785 AML261785 AWH261785 BGD261785 BPZ261785 BZV261785 CJR261785 CTN261785 DDJ261785 DNF261785 DXB261785 EGX261785 EQT261785 FAP261785 FKL261785 FUH261785 GED261785 GNZ261785 GXV261785 HHR261785 HRN261785 IBJ261785 ILF261785 IVB261785 JEX261785 JOT261785 JYP261785 KIL261785 KSH261785 LCD261785 LLZ261785 LVV261785 MFR261785 MPN261785 MZJ261785 NJF261785 NTB261785 OCX261785 OMT261785 OWP261785 PGL261785 PQH261785 QAD261785 QJZ261785 QTV261785 RDR261785 RNN261785 RXJ261785 SHF261785 SRB261785 TAX261785 TKT261785 TUP261785 UEL261785 UOH261785 UYD261785 VHZ261785 VRV261785 WBR261785 WLN261785 WVJ261785 B327321 IX327321 ST327321 ACP327321 AML327321 AWH327321 BGD327321 BPZ327321 BZV327321 CJR327321 CTN327321 DDJ327321 DNF327321 DXB327321 EGX327321 EQT327321 FAP327321 FKL327321 FUH327321 GED327321 GNZ327321 GXV327321 HHR327321 HRN327321 IBJ327321 ILF327321 IVB327321 JEX327321 JOT327321 JYP327321 KIL327321 KSH327321 LCD327321 LLZ327321 LVV327321 MFR327321 MPN327321 MZJ327321 NJF327321 NTB327321 OCX327321 OMT327321 OWP327321 PGL327321 PQH327321 QAD327321 QJZ327321 QTV327321 RDR327321 RNN327321 RXJ327321 SHF327321 SRB327321 TAX327321 TKT327321 TUP327321 UEL327321 UOH327321 UYD327321 VHZ327321 VRV327321 WBR327321 WLN327321 WVJ327321 B392857 IX392857 ST392857 ACP392857 AML392857 AWH392857 BGD392857 BPZ392857 BZV392857 CJR392857 CTN392857 DDJ392857 DNF392857 DXB392857 EGX392857 EQT392857 FAP392857 FKL392857 FUH392857 GED392857 GNZ392857 GXV392857 HHR392857 HRN392857 IBJ392857 ILF392857 IVB392857 JEX392857 JOT392857 JYP392857 KIL392857 KSH392857 LCD392857 LLZ392857 LVV392857 MFR392857 MPN392857 MZJ392857 NJF392857 NTB392857 OCX392857 OMT392857 OWP392857 PGL392857 PQH392857 QAD392857 QJZ392857 QTV392857 RDR392857 RNN392857 RXJ392857 SHF392857 SRB392857 TAX392857 TKT392857 TUP392857 UEL392857 UOH392857 UYD392857 VHZ392857 VRV392857 WBR392857 WLN392857 WVJ392857 B458393 IX458393 ST458393 ACP458393 AML458393 AWH458393 BGD458393 BPZ458393 BZV458393 CJR458393 CTN458393 DDJ458393 DNF458393 DXB458393 EGX458393 EQT458393 FAP458393 FKL458393 FUH458393 GED458393 GNZ458393 GXV458393 HHR458393 HRN458393 IBJ458393 ILF458393 IVB458393 JEX458393 JOT458393 JYP458393 KIL458393 KSH458393 LCD458393 LLZ458393 LVV458393 MFR458393 MPN458393 MZJ458393 NJF458393 NTB458393 OCX458393 OMT458393 OWP458393 PGL458393 PQH458393 QAD458393 QJZ458393 QTV458393 RDR458393 RNN458393 RXJ458393 SHF458393 SRB458393 TAX458393 TKT458393 TUP458393 UEL458393 UOH458393 UYD458393 VHZ458393 VRV458393 WBR458393 WLN458393 WVJ458393 B523929 IX523929 ST523929 ACP523929 AML523929 AWH523929 BGD523929 BPZ523929 BZV523929 CJR523929 CTN523929 DDJ523929 DNF523929 DXB523929 EGX523929 EQT523929 FAP523929 FKL523929 FUH523929 GED523929 GNZ523929 GXV523929 HHR523929 HRN523929 IBJ523929 ILF523929 IVB523929 JEX523929 JOT523929 JYP523929 KIL523929 KSH523929 LCD523929 LLZ523929 LVV523929 MFR523929 MPN523929 MZJ523929 NJF523929 NTB523929 OCX523929 OMT523929 OWP523929 PGL523929 PQH523929 QAD523929 QJZ523929 QTV523929 RDR523929 RNN523929 RXJ523929 SHF523929 SRB523929 TAX523929 TKT523929 TUP523929 UEL523929 UOH523929 UYD523929 VHZ523929 VRV523929 WBR523929 WLN523929 WVJ523929 B589465 IX589465 ST589465 ACP589465 AML589465 AWH589465 BGD589465 BPZ589465 BZV589465 CJR589465 CTN589465 DDJ589465 DNF589465 DXB589465 EGX589465 EQT589465 FAP589465 FKL589465 FUH589465 GED589465 GNZ589465 GXV589465 HHR589465 HRN589465 IBJ589465 ILF589465 IVB589465 JEX589465 JOT589465 JYP589465 KIL589465 KSH589465 LCD589465 LLZ589465 LVV589465 MFR589465 MPN589465 MZJ589465 NJF589465 NTB589465 OCX589465 OMT589465 OWP589465 PGL589465 PQH589465 QAD589465 QJZ589465 QTV589465 RDR589465 RNN589465 RXJ589465 SHF589465 SRB589465 TAX589465 TKT589465 TUP589465 UEL589465 UOH589465 UYD589465 VHZ589465 VRV589465 WBR589465 WLN589465 WVJ589465 B655001 IX655001 ST655001 ACP655001 AML655001 AWH655001 BGD655001 BPZ655001 BZV655001 CJR655001 CTN655001 DDJ655001 DNF655001 DXB655001 EGX655001 EQT655001 FAP655001 FKL655001 FUH655001 GED655001 GNZ655001 GXV655001 HHR655001 HRN655001 IBJ655001 ILF655001 IVB655001 JEX655001 JOT655001 JYP655001 KIL655001 KSH655001 LCD655001 LLZ655001 LVV655001 MFR655001 MPN655001 MZJ655001 NJF655001 NTB655001 OCX655001 OMT655001 OWP655001 PGL655001 PQH655001 QAD655001 QJZ655001 QTV655001 RDR655001 RNN655001 RXJ655001 SHF655001 SRB655001 TAX655001 TKT655001 TUP655001 UEL655001 UOH655001 UYD655001 VHZ655001 VRV655001 WBR655001 WLN655001 WVJ655001 B720537 IX720537 ST720537 ACP720537 AML720537 AWH720537 BGD720537 BPZ720537 BZV720537 CJR720537 CTN720537 DDJ720537 DNF720537 DXB720537 EGX720537 EQT720537 FAP720537 FKL720537 FUH720537 GED720537 GNZ720537 GXV720537 HHR720537 HRN720537 IBJ720537 ILF720537 IVB720537 JEX720537 JOT720537 JYP720537 KIL720537 KSH720537 LCD720537 LLZ720537 LVV720537 MFR720537 MPN720537 MZJ720537 NJF720537 NTB720537 OCX720537 OMT720537 OWP720537 PGL720537 PQH720537 QAD720537 QJZ720537 QTV720537 RDR720537 RNN720537 RXJ720537 SHF720537 SRB720537 TAX720537 TKT720537 TUP720537 UEL720537 UOH720537 UYD720537 VHZ720537 VRV720537 WBR720537 WLN720537 WVJ720537 B786073 IX786073 ST786073 ACP786073 AML786073 AWH786073 BGD786073 BPZ786073 BZV786073 CJR786073 CTN786073 DDJ786073 DNF786073 DXB786073 EGX786073 EQT786073 FAP786073 FKL786073 FUH786073 GED786073 GNZ786073 GXV786073 HHR786073 HRN786073 IBJ786073 ILF786073 IVB786073 JEX786073 JOT786073 JYP786073 KIL786073 KSH786073 LCD786073 LLZ786073 LVV786073 MFR786073 MPN786073 MZJ786073 NJF786073 NTB786073 OCX786073 OMT786073 OWP786073 PGL786073 PQH786073 QAD786073 QJZ786073 QTV786073 RDR786073 RNN786073 RXJ786073 SHF786073 SRB786073 TAX786073 TKT786073 TUP786073 UEL786073 UOH786073 UYD786073 VHZ786073 VRV786073 WBR786073 WLN786073 WVJ786073 B851609 IX851609 ST851609 ACP851609 AML851609 AWH851609 BGD851609 BPZ851609 BZV851609 CJR851609 CTN851609 DDJ851609 DNF851609 DXB851609 EGX851609 EQT851609 FAP851609 FKL851609 FUH851609 GED851609 GNZ851609 GXV851609 HHR851609 HRN851609 IBJ851609 ILF851609 IVB851609 JEX851609 JOT851609 JYP851609 KIL851609 KSH851609 LCD851609 LLZ851609 LVV851609 MFR851609 MPN851609 MZJ851609 NJF851609 NTB851609 OCX851609 OMT851609 OWP851609 PGL851609 PQH851609 QAD851609 QJZ851609 QTV851609 RDR851609 RNN851609 RXJ851609 SHF851609 SRB851609 TAX851609 TKT851609 TUP851609 UEL851609 UOH851609 UYD851609 VHZ851609 VRV851609 WBR851609 WLN851609 WVJ851609 B917145 IX917145 ST917145 ACP917145 AML917145 AWH917145 BGD917145 BPZ917145 BZV917145 CJR917145 CTN917145 DDJ917145 DNF917145 DXB917145 EGX917145 EQT917145 FAP917145 FKL917145 FUH917145 GED917145 GNZ917145 GXV917145 HHR917145 HRN917145 IBJ917145 ILF917145 IVB917145 JEX917145 JOT917145 JYP917145 KIL917145 KSH917145 LCD917145 LLZ917145 LVV917145 MFR917145 MPN917145 MZJ917145 NJF917145 NTB917145 OCX917145 OMT917145 OWP917145 PGL917145 PQH917145 QAD917145 QJZ917145 QTV917145 RDR917145 RNN917145 RXJ917145 SHF917145 SRB917145 TAX917145 TKT917145 TUP917145 UEL917145 UOH917145 UYD917145 VHZ917145 VRV917145 WBR917145 WLN917145 WVJ917145 B982681 IX982681 ST982681 ACP982681 AML982681 AWH982681 BGD982681 BPZ982681 BZV982681 CJR982681 CTN982681 DDJ982681 DNF982681 DXB982681 EGX982681 EQT982681 FAP982681 FKL982681 FUH982681 GED982681 GNZ982681 GXV982681 HHR982681 HRN982681 IBJ982681 ILF982681 IVB982681 JEX982681 JOT982681 JYP982681 KIL982681 KSH982681 LCD982681 LLZ982681 LVV982681 MFR982681 MPN982681 MZJ982681 NJF982681 NTB982681 OCX982681 OMT982681 OWP982681 PGL982681 PQH982681 QAD982681 QJZ982681 QTV982681 RDR982681 RNN982681 RXJ982681 SHF982681 SRB982681 TAX982681 TKT982681 TUP982681 UEL982681 UOH982681 UYD982681 VHZ982681 VRV982681 WBR982681 WLN982681 WVJ982681">
      <formula1>Название</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dimension ref="A1:Y45"/>
  <sheetViews>
    <sheetView zoomScale="85" zoomScaleNormal="85" workbookViewId="0">
      <selection activeCell="W1" sqref="W1:X21"/>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 min="257" max="257" width="16.5703125" customWidth="1"/>
    <col min="258" max="258" width="18.7109375" customWidth="1"/>
    <col min="259" max="259" width="9.42578125" customWidth="1"/>
    <col min="260" max="260" width="10.140625" customWidth="1"/>
    <col min="261" max="261" width="13.85546875" customWidth="1"/>
    <col min="262" max="262" width="12.42578125" customWidth="1"/>
    <col min="263" max="263" width="15" customWidth="1"/>
    <col min="264" max="264" width="12.42578125" customWidth="1"/>
    <col min="265" max="275" width="5.7109375" customWidth="1"/>
    <col min="513" max="513" width="16.5703125" customWidth="1"/>
    <col min="514" max="514" width="18.7109375" customWidth="1"/>
    <col min="515" max="515" width="9.42578125" customWidth="1"/>
    <col min="516" max="516" width="10.140625" customWidth="1"/>
    <col min="517" max="517" width="13.85546875" customWidth="1"/>
    <col min="518" max="518" width="12.42578125" customWidth="1"/>
    <col min="519" max="519" width="15" customWidth="1"/>
    <col min="520" max="520" width="12.42578125" customWidth="1"/>
    <col min="521" max="531" width="5.7109375" customWidth="1"/>
    <col min="769" max="769" width="16.5703125" customWidth="1"/>
    <col min="770" max="770" width="18.7109375" customWidth="1"/>
    <col min="771" max="771" width="9.42578125" customWidth="1"/>
    <col min="772" max="772" width="10.140625" customWidth="1"/>
    <col min="773" max="773" width="13.85546875" customWidth="1"/>
    <col min="774" max="774" width="12.42578125" customWidth="1"/>
    <col min="775" max="775" width="15" customWidth="1"/>
    <col min="776" max="776" width="12.42578125" customWidth="1"/>
    <col min="777" max="787" width="5.7109375" customWidth="1"/>
    <col min="1025" max="1025" width="16.5703125" customWidth="1"/>
    <col min="1026" max="1026" width="18.7109375" customWidth="1"/>
    <col min="1027" max="1027" width="9.42578125" customWidth="1"/>
    <col min="1028" max="1028" width="10.140625" customWidth="1"/>
    <col min="1029" max="1029" width="13.85546875" customWidth="1"/>
    <col min="1030" max="1030" width="12.42578125" customWidth="1"/>
    <col min="1031" max="1031" width="15" customWidth="1"/>
    <col min="1032" max="1032" width="12.42578125" customWidth="1"/>
    <col min="1033" max="1043" width="5.7109375" customWidth="1"/>
    <col min="1281" max="1281" width="16.5703125" customWidth="1"/>
    <col min="1282" max="1282" width="18.7109375" customWidth="1"/>
    <col min="1283" max="1283" width="9.42578125" customWidth="1"/>
    <col min="1284" max="1284" width="10.140625" customWidth="1"/>
    <col min="1285" max="1285" width="13.85546875" customWidth="1"/>
    <col min="1286" max="1286" width="12.42578125" customWidth="1"/>
    <col min="1287" max="1287" width="15" customWidth="1"/>
    <col min="1288" max="1288" width="12.42578125" customWidth="1"/>
    <col min="1289" max="1299" width="5.7109375" customWidth="1"/>
    <col min="1537" max="1537" width="16.5703125" customWidth="1"/>
    <col min="1538" max="1538" width="18.7109375" customWidth="1"/>
    <col min="1539" max="1539" width="9.42578125" customWidth="1"/>
    <col min="1540" max="1540" width="10.140625" customWidth="1"/>
    <col min="1541" max="1541" width="13.85546875" customWidth="1"/>
    <col min="1542" max="1542" width="12.42578125" customWidth="1"/>
    <col min="1543" max="1543" width="15" customWidth="1"/>
    <col min="1544" max="1544" width="12.42578125" customWidth="1"/>
    <col min="1545" max="1555" width="5.7109375" customWidth="1"/>
    <col min="1793" max="1793" width="16.5703125" customWidth="1"/>
    <col min="1794" max="1794" width="18.7109375" customWidth="1"/>
    <col min="1795" max="1795" width="9.42578125" customWidth="1"/>
    <col min="1796" max="1796" width="10.140625" customWidth="1"/>
    <col min="1797" max="1797" width="13.85546875" customWidth="1"/>
    <col min="1798" max="1798" width="12.42578125" customWidth="1"/>
    <col min="1799" max="1799" width="15" customWidth="1"/>
    <col min="1800" max="1800" width="12.42578125" customWidth="1"/>
    <col min="1801" max="1811" width="5.7109375" customWidth="1"/>
    <col min="2049" max="2049" width="16.5703125" customWidth="1"/>
    <col min="2050" max="2050" width="18.7109375" customWidth="1"/>
    <col min="2051" max="2051" width="9.42578125" customWidth="1"/>
    <col min="2052" max="2052" width="10.140625" customWidth="1"/>
    <col min="2053" max="2053" width="13.85546875" customWidth="1"/>
    <col min="2054" max="2054" width="12.42578125" customWidth="1"/>
    <col min="2055" max="2055" width="15" customWidth="1"/>
    <col min="2056" max="2056" width="12.42578125" customWidth="1"/>
    <col min="2057" max="2067" width="5.7109375" customWidth="1"/>
    <col min="2305" max="2305" width="16.5703125" customWidth="1"/>
    <col min="2306" max="2306" width="18.7109375" customWidth="1"/>
    <col min="2307" max="2307" width="9.42578125" customWidth="1"/>
    <col min="2308" max="2308" width="10.140625" customWidth="1"/>
    <col min="2309" max="2309" width="13.85546875" customWidth="1"/>
    <col min="2310" max="2310" width="12.42578125" customWidth="1"/>
    <col min="2311" max="2311" width="15" customWidth="1"/>
    <col min="2312" max="2312" width="12.42578125" customWidth="1"/>
    <col min="2313" max="2323" width="5.7109375" customWidth="1"/>
    <col min="2561" max="2561" width="16.5703125" customWidth="1"/>
    <col min="2562" max="2562" width="18.7109375" customWidth="1"/>
    <col min="2563" max="2563" width="9.42578125" customWidth="1"/>
    <col min="2564" max="2564" width="10.140625" customWidth="1"/>
    <col min="2565" max="2565" width="13.85546875" customWidth="1"/>
    <col min="2566" max="2566" width="12.42578125" customWidth="1"/>
    <col min="2567" max="2567" width="15" customWidth="1"/>
    <col min="2568" max="2568" width="12.42578125" customWidth="1"/>
    <col min="2569" max="2579" width="5.7109375" customWidth="1"/>
    <col min="2817" max="2817" width="16.5703125" customWidth="1"/>
    <col min="2818" max="2818" width="18.7109375" customWidth="1"/>
    <col min="2819" max="2819" width="9.42578125" customWidth="1"/>
    <col min="2820" max="2820" width="10.140625" customWidth="1"/>
    <col min="2821" max="2821" width="13.85546875" customWidth="1"/>
    <col min="2822" max="2822" width="12.42578125" customWidth="1"/>
    <col min="2823" max="2823" width="15" customWidth="1"/>
    <col min="2824" max="2824" width="12.42578125" customWidth="1"/>
    <col min="2825" max="2835" width="5.7109375" customWidth="1"/>
    <col min="3073" max="3073" width="16.5703125" customWidth="1"/>
    <col min="3074" max="3074" width="18.7109375" customWidth="1"/>
    <col min="3075" max="3075" width="9.42578125" customWidth="1"/>
    <col min="3076" max="3076" width="10.140625" customWidth="1"/>
    <col min="3077" max="3077" width="13.85546875" customWidth="1"/>
    <col min="3078" max="3078" width="12.42578125" customWidth="1"/>
    <col min="3079" max="3079" width="15" customWidth="1"/>
    <col min="3080" max="3080" width="12.42578125" customWidth="1"/>
    <col min="3081" max="3091" width="5.7109375" customWidth="1"/>
    <col min="3329" max="3329" width="16.5703125" customWidth="1"/>
    <col min="3330" max="3330" width="18.7109375" customWidth="1"/>
    <col min="3331" max="3331" width="9.42578125" customWidth="1"/>
    <col min="3332" max="3332" width="10.140625" customWidth="1"/>
    <col min="3333" max="3333" width="13.85546875" customWidth="1"/>
    <col min="3334" max="3334" width="12.42578125" customWidth="1"/>
    <col min="3335" max="3335" width="15" customWidth="1"/>
    <col min="3336" max="3336" width="12.42578125" customWidth="1"/>
    <col min="3337" max="3347" width="5.7109375" customWidth="1"/>
    <col min="3585" max="3585" width="16.5703125" customWidth="1"/>
    <col min="3586" max="3586" width="18.7109375" customWidth="1"/>
    <col min="3587" max="3587" width="9.42578125" customWidth="1"/>
    <col min="3588" max="3588" width="10.140625" customWidth="1"/>
    <col min="3589" max="3589" width="13.85546875" customWidth="1"/>
    <col min="3590" max="3590" width="12.42578125" customWidth="1"/>
    <col min="3591" max="3591" width="15" customWidth="1"/>
    <col min="3592" max="3592" width="12.42578125" customWidth="1"/>
    <col min="3593" max="3603" width="5.7109375" customWidth="1"/>
    <col min="3841" max="3841" width="16.5703125" customWidth="1"/>
    <col min="3842" max="3842" width="18.7109375" customWidth="1"/>
    <col min="3843" max="3843" width="9.42578125" customWidth="1"/>
    <col min="3844" max="3844" width="10.140625" customWidth="1"/>
    <col min="3845" max="3845" width="13.85546875" customWidth="1"/>
    <col min="3846" max="3846" width="12.42578125" customWidth="1"/>
    <col min="3847" max="3847" width="15" customWidth="1"/>
    <col min="3848" max="3848" width="12.42578125" customWidth="1"/>
    <col min="3849" max="3859" width="5.7109375" customWidth="1"/>
    <col min="4097" max="4097" width="16.5703125" customWidth="1"/>
    <col min="4098" max="4098" width="18.7109375" customWidth="1"/>
    <col min="4099" max="4099" width="9.42578125" customWidth="1"/>
    <col min="4100" max="4100" width="10.140625" customWidth="1"/>
    <col min="4101" max="4101" width="13.85546875" customWidth="1"/>
    <col min="4102" max="4102" width="12.42578125" customWidth="1"/>
    <col min="4103" max="4103" width="15" customWidth="1"/>
    <col min="4104" max="4104" width="12.42578125" customWidth="1"/>
    <col min="4105" max="4115" width="5.7109375" customWidth="1"/>
    <col min="4353" max="4353" width="16.5703125" customWidth="1"/>
    <col min="4354" max="4354" width="18.7109375" customWidth="1"/>
    <col min="4355" max="4355" width="9.42578125" customWidth="1"/>
    <col min="4356" max="4356" width="10.140625" customWidth="1"/>
    <col min="4357" max="4357" width="13.85546875" customWidth="1"/>
    <col min="4358" max="4358" width="12.42578125" customWidth="1"/>
    <col min="4359" max="4359" width="15" customWidth="1"/>
    <col min="4360" max="4360" width="12.42578125" customWidth="1"/>
    <col min="4361" max="4371" width="5.7109375" customWidth="1"/>
    <col min="4609" max="4609" width="16.5703125" customWidth="1"/>
    <col min="4610" max="4610" width="18.7109375" customWidth="1"/>
    <col min="4611" max="4611" width="9.42578125" customWidth="1"/>
    <col min="4612" max="4612" width="10.140625" customWidth="1"/>
    <col min="4613" max="4613" width="13.85546875" customWidth="1"/>
    <col min="4614" max="4614" width="12.42578125" customWidth="1"/>
    <col min="4615" max="4615" width="15" customWidth="1"/>
    <col min="4616" max="4616" width="12.42578125" customWidth="1"/>
    <col min="4617" max="4627" width="5.7109375" customWidth="1"/>
    <col min="4865" max="4865" width="16.5703125" customWidth="1"/>
    <col min="4866" max="4866" width="18.7109375" customWidth="1"/>
    <col min="4867" max="4867" width="9.42578125" customWidth="1"/>
    <col min="4868" max="4868" width="10.140625" customWidth="1"/>
    <col min="4869" max="4869" width="13.85546875" customWidth="1"/>
    <col min="4870" max="4870" width="12.42578125" customWidth="1"/>
    <col min="4871" max="4871" width="15" customWidth="1"/>
    <col min="4872" max="4872" width="12.42578125" customWidth="1"/>
    <col min="4873" max="4883" width="5.7109375" customWidth="1"/>
    <col min="5121" max="5121" width="16.5703125" customWidth="1"/>
    <col min="5122" max="5122" width="18.7109375" customWidth="1"/>
    <col min="5123" max="5123" width="9.42578125" customWidth="1"/>
    <col min="5124" max="5124" width="10.140625" customWidth="1"/>
    <col min="5125" max="5125" width="13.85546875" customWidth="1"/>
    <col min="5126" max="5126" width="12.42578125" customWidth="1"/>
    <col min="5127" max="5127" width="15" customWidth="1"/>
    <col min="5128" max="5128" width="12.42578125" customWidth="1"/>
    <col min="5129" max="5139" width="5.7109375" customWidth="1"/>
    <col min="5377" max="5377" width="16.5703125" customWidth="1"/>
    <col min="5378" max="5378" width="18.7109375" customWidth="1"/>
    <col min="5379" max="5379" width="9.42578125" customWidth="1"/>
    <col min="5380" max="5380" width="10.140625" customWidth="1"/>
    <col min="5381" max="5381" width="13.85546875" customWidth="1"/>
    <col min="5382" max="5382" width="12.42578125" customWidth="1"/>
    <col min="5383" max="5383" width="15" customWidth="1"/>
    <col min="5384" max="5384" width="12.42578125" customWidth="1"/>
    <col min="5385" max="5395" width="5.7109375" customWidth="1"/>
    <col min="5633" max="5633" width="16.5703125" customWidth="1"/>
    <col min="5634" max="5634" width="18.7109375" customWidth="1"/>
    <col min="5635" max="5635" width="9.42578125" customWidth="1"/>
    <col min="5636" max="5636" width="10.140625" customWidth="1"/>
    <col min="5637" max="5637" width="13.85546875" customWidth="1"/>
    <col min="5638" max="5638" width="12.42578125" customWidth="1"/>
    <col min="5639" max="5639" width="15" customWidth="1"/>
    <col min="5640" max="5640" width="12.42578125" customWidth="1"/>
    <col min="5641" max="5651" width="5.7109375" customWidth="1"/>
    <col min="5889" max="5889" width="16.5703125" customWidth="1"/>
    <col min="5890" max="5890" width="18.7109375" customWidth="1"/>
    <col min="5891" max="5891" width="9.42578125" customWidth="1"/>
    <col min="5892" max="5892" width="10.140625" customWidth="1"/>
    <col min="5893" max="5893" width="13.85546875" customWidth="1"/>
    <col min="5894" max="5894" width="12.42578125" customWidth="1"/>
    <col min="5895" max="5895" width="15" customWidth="1"/>
    <col min="5896" max="5896" width="12.42578125" customWidth="1"/>
    <col min="5897" max="5907" width="5.7109375" customWidth="1"/>
    <col min="6145" max="6145" width="16.5703125" customWidth="1"/>
    <col min="6146" max="6146" width="18.7109375" customWidth="1"/>
    <col min="6147" max="6147" width="9.42578125" customWidth="1"/>
    <col min="6148" max="6148" width="10.140625" customWidth="1"/>
    <col min="6149" max="6149" width="13.85546875" customWidth="1"/>
    <col min="6150" max="6150" width="12.42578125" customWidth="1"/>
    <col min="6151" max="6151" width="15" customWidth="1"/>
    <col min="6152" max="6152" width="12.42578125" customWidth="1"/>
    <col min="6153" max="6163" width="5.7109375" customWidth="1"/>
    <col min="6401" max="6401" width="16.5703125" customWidth="1"/>
    <col min="6402" max="6402" width="18.7109375" customWidth="1"/>
    <col min="6403" max="6403" width="9.42578125" customWidth="1"/>
    <col min="6404" max="6404" width="10.140625" customWidth="1"/>
    <col min="6405" max="6405" width="13.85546875" customWidth="1"/>
    <col min="6406" max="6406" width="12.42578125" customWidth="1"/>
    <col min="6407" max="6407" width="15" customWidth="1"/>
    <col min="6408" max="6408" width="12.42578125" customWidth="1"/>
    <col min="6409" max="6419" width="5.7109375" customWidth="1"/>
    <col min="6657" max="6657" width="16.5703125" customWidth="1"/>
    <col min="6658" max="6658" width="18.7109375" customWidth="1"/>
    <col min="6659" max="6659" width="9.42578125" customWidth="1"/>
    <col min="6660" max="6660" width="10.140625" customWidth="1"/>
    <col min="6661" max="6661" width="13.85546875" customWidth="1"/>
    <col min="6662" max="6662" width="12.42578125" customWidth="1"/>
    <col min="6663" max="6663" width="15" customWidth="1"/>
    <col min="6664" max="6664" width="12.42578125" customWidth="1"/>
    <col min="6665" max="6675" width="5.7109375" customWidth="1"/>
    <col min="6913" max="6913" width="16.5703125" customWidth="1"/>
    <col min="6914" max="6914" width="18.7109375" customWidth="1"/>
    <col min="6915" max="6915" width="9.42578125" customWidth="1"/>
    <col min="6916" max="6916" width="10.140625" customWidth="1"/>
    <col min="6917" max="6917" width="13.85546875" customWidth="1"/>
    <col min="6918" max="6918" width="12.42578125" customWidth="1"/>
    <col min="6919" max="6919" width="15" customWidth="1"/>
    <col min="6920" max="6920" width="12.42578125" customWidth="1"/>
    <col min="6921" max="6931" width="5.7109375" customWidth="1"/>
    <col min="7169" max="7169" width="16.5703125" customWidth="1"/>
    <col min="7170" max="7170" width="18.7109375" customWidth="1"/>
    <col min="7171" max="7171" width="9.42578125" customWidth="1"/>
    <col min="7172" max="7172" width="10.140625" customWidth="1"/>
    <col min="7173" max="7173" width="13.85546875" customWidth="1"/>
    <col min="7174" max="7174" width="12.42578125" customWidth="1"/>
    <col min="7175" max="7175" width="15" customWidth="1"/>
    <col min="7176" max="7176" width="12.42578125" customWidth="1"/>
    <col min="7177" max="7187" width="5.7109375" customWidth="1"/>
    <col min="7425" max="7425" width="16.5703125" customWidth="1"/>
    <col min="7426" max="7426" width="18.7109375" customWidth="1"/>
    <col min="7427" max="7427" width="9.42578125" customWidth="1"/>
    <col min="7428" max="7428" width="10.140625" customWidth="1"/>
    <col min="7429" max="7429" width="13.85546875" customWidth="1"/>
    <col min="7430" max="7430" width="12.42578125" customWidth="1"/>
    <col min="7431" max="7431" width="15" customWidth="1"/>
    <col min="7432" max="7432" width="12.42578125" customWidth="1"/>
    <col min="7433" max="7443" width="5.7109375" customWidth="1"/>
    <col min="7681" max="7681" width="16.5703125" customWidth="1"/>
    <col min="7682" max="7682" width="18.7109375" customWidth="1"/>
    <col min="7683" max="7683" width="9.42578125" customWidth="1"/>
    <col min="7684" max="7684" width="10.140625" customWidth="1"/>
    <col min="7685" max="7685" width="13.85546875" customWidth="1"/>
    <col min="7686" max="7686" width="12.42578125" customWidth="1"/>
    <col min="7687" max="7687" width="15" customWidth="1"/>
    <col min="7688" max="7688" width="12.42578125" customWidth="1"/>
    <col min="7689" max="7699" width="5.7109375" customWidth="1"/>
    <col min="7937" max="7937" width="16.5703125" customWidth="1"/>
    <col min="7938" max="7938" width="18.7109375" customWidth="1"/>
    <col min="7939" max="7939" width="9.42578125" customWidth="1"/>
    <col min="7940" max="7940" width="10.140625" customWidth="1"/>
    <col min="7941" max="7941" width="13.85546875" customWidth="1"/>
    <col min="7942" max="7942" width="12.42578125" customWidth="1"/>
    <col min="7943" max="7943" width="15" customWidth="1"/>
    <col min="7944" max="7944" width="12.42578125" customWidth="1"/>
    <col min="7945" max="7955" width="5.7109375" customWidth="1"/>
    <col min="8193" max="8193" width="16.5703125" customWidth="1"/>
    <col min="8194" max="8194" width="18.7109375" customWidth="1"/>
    <col min="8195" max="8195" width="9.42578125" customWidth="1"/>
    <col min="8196" max="8196" width="10.140625" customWidth="1"/>
    <col min="8197" max="8197" width="13.85546875" customWidth="1"/>
    <col min="8198" max="8198" width="12.42578125" customWidth="1"/>
    <col min="8199" max="8199" width="15" customWidth="1"/>
    <col min="8200" max="8200" width="12.42578125" customWidth="1"/>
    <col min="8201" max="8211" width="5.7109375" customWidth="1"/>
    <col min="8449" max="8449" width="16.5703125" customWidth="1"/>
    <col min="8450" max="8450" width="18.7109375" customWidth="1"/>
    <col min="8451" max="8451" width="9.42578125" customWidth="1"/>
    <col min="8452" max="8452" width="10.140625" customWidth="1"/>
    <col min="8453" max="8453" width="13.85546875" customWidth="1"/>
    <col min="8454" max="8454" width="12.42578125" customWidth="1"/>
    <col min="8455" max="8455" width="15" customWidth="1"/>
    <col min="8456" max="8456" width="12.42578125" customWidth="1"/>
    <col min="8457" max="8467" width="5.7109375" customWidth="1"/>
    <col min="8705" max="8705" width="16.5703125" customWidth="1"/>
    <col min="8706" max="8706" width="18.7109375" customWidth="1"/>
    <col min="8707" max="8707" width="9.42578125" customWidth="1"/>
    <col min="8708" max="8708" width="10.140625" customWidth="1"/>
    <col min="8709" max="8709" width="13.85546875" customWidth="1"/>
    <col min="8710" max="8710" width="12.42578125" customWidth="1"/>
    <col min="8711" max="8711" width="15" customWidth="1"/>
    <col min="8712" max="8712" width="12.42578125" customWidth="1"/>
    <col min="8713" max="8723" width="5.7109375" customWidth="1"/>
    <col min="8961" max="8961" width="16.5703125" customWidth="1"/>
    <col min="8962" max="8962" width="18.7109375" customWidth="1"/>
    <col min="8963" max="8963" width="9.42578125" customWidth="1"/>
    <col min="8964" max="8964" width="10.140625" customWidth="1"/>
    <col min="8965" max="8965" width="13.85546875" customWidth="1"/>
    <col min="8966" max="8966" width="12.42578125" customWidth="1"/>
    <col min="8967" max="8967" width="15" customWidth="1"/>
    <col min="8968" max="8968" width="12.42578125" customWidth="1"/>
    <col min="8969" max="8979" width="5.7109375" customWidth="1"/>
    <col min="9217" max="9217" width="16.5703125" customWidth="1"/>
    <col min="9218" max="9218" width="18.7109375" customWidth="1"/>
    <col min="9219" max="9219" width="9.42578125" customWidth="1"/>
    <col min="9220" max="9220" width="10.140625" customWidth="1"/>
    <col min="9221" max="9221" width="13.85546875" customWidth="1"/>
    <col min="9222" max="9222" width="12.42578125" customWidth="1"/>
    <col min="9223" max="9223" width="15" customWidth="1"/>
    <col min="9224" max="9224" width="12.42578125" customWidth="1"/>
    <col min="9225" max="9235" width="5.7109375" customWidth="1"/>
    <col min="9473" max="9473" width="16.5703125" customWidth="1"/>
    <col min="9474" max="9474" width="18.7109375" customWidth="1"/>
    <col min="9475" max="9475" width="9.42578125" customWidth="1"/>
    <col min="9476" max="9476" width="10.140625" customWidth="1"/>
    <col min="9477" max="9477" width="13.85546875" customWidth="1"/>
    <col min="9478" max="9478" width="12.42578125" customWidth="1"/>
    <col min="9479" max="9479" width="15" customWidth="1"/>
    <col min="9480" max="9480" width="12.42578125" customWidth="1"/>
    <col min="9481" max="9491" width="5.7109375" customWidth="1"/>
    <col min="9729" max="9729" width="16.5703125" customWidth="1"/>
    <col min="9730" max="9730" width="18.7109375" customWidth="1"/>
    <col min="9731" max="9731" width="9.42578125" customWidth="1"/>
    <col min="9732" max="9732" width="10.140625" customWidth="1"/>
    <col min="9733" max="9733" width="13.85546875" customWidth="1"/>
    <col min="9734" max="9734" width="12.42578125" customWidth="1"/>
    <col min="9735" max="9735" width="15" customWidth="1"/>
    <col min="9736" max="9736" width="12.42578125" customWidth="1"/>
    <col min="9737" max="9747" width="5.7109375" customWidth="1"/>
    <col min="9985" max="9985" width="16.5703125" customWidth="1"/>
    <col min="9986" max="9986" width="18.7109375" customWidth="1"/>
    <col min="9987" max="9987" width="9.42578125" customWidth="1"/>
    <col min="9988" max="9988" width="10.140625" customWidth="1"/>
    <col min="9989" max="9989" width="13.85546875" customWidth="1"/>
    <col min="9990" max="9990" width="12.42578125" customWidth="1"/>
    <col min="9991" max="9991" width="15" customWidth="1"/>
    <col min="9992" max="9992" width="12.42578125" customWidth="1"/>
    <col min="9993" max="10003" width="5.7109375" customWidth="1"/>
    <col min="10241" max="10241" width="16.5703125" customWidth="1"/>
    <col min="10242" max="10242" width="18.7109375" customWidth="1"/>
    <col min="10243" max="10243" width="9.42578125" customWidth="1"/>
    <col min="10244" max="10244" width="10.140625" customWidth="1"/>
    <col min="10245" max="10245" width="13.85546875" customWidth="1"/>
    <col min="10246" max="10246" width="12.42578125" customWidth="1"/>
    <col min="10247" max="10247" width="15" customWidth="1"/>
    <col min="10248" max="10248" width="12.42578125" customWidth="1"/>
    <col min="10249" max="10259" width="5.7109375" customWidth="1"/>
    <col min="10497" max="10497" width="16.5703125" customWidth="1"/>
    <col min="10498" max="10498" width="18.7109375" customWidth="1"/>
    <col min="10499" max="10499" width="9.42578125" customWidth="1"/>
    <col min="10500" max="10500" width="10.140625" customWidth="1"/>
    <col min="10501" max="10501" width="13.85546875" customWidth="1"/>
    <col min="10502" max="10502" width="12.42578125" customWidth="1"/>
    <col min="10503" max="10503" width="15" customWidth="1"/>
    <col min="10504" max="10504" width="12.42578125" customWidth="1"/>
    <col min="10505" max="10515" width="5.7109375" customWidth="1"/>
    <col min="10753" max="10753" width="16.5703125" customWidth="1"/>
    <col min="10754" max="10754" width="18.7109375" customWidth="1"/>
    <col min="10755" max="10755" width="9.42578125" customWidth="1"/>
    <col min="10756" max="10756" width="10.140625" customWidth="1"/>
    <col min="10757" max="10757" width="13.85546875" customWidth="1"/>
    <col min="10758" max="10758" width="12.42578125" customWidth="1"/>
    <col min="10759" max="10759" width="15" customWidth="1"/>
    <col min="10760" max="10760" width="12.42578125" customWidth="1"/>
    <col min="10761" max="10771" width="5.7109375" customWidth="1"/>
    <col min="11009" max="11009" width="16.5703125" customWidth="1"/>
    <col min="11010" max="11010" width="18.7109375" customWidth="1"/>
    <col min="11011" max="11011" width="9.42578125" customWidth="1"/>
    <col min="11012" max="11012" width="10.140625" customWidth="1"/>
    <col min="11013" max="11013" width="13.85546875" customWidth="1"/>
    <col min="11014" max="11014" width="12.42578125" customWidth="1"/>
    <col min="11015" max="11015" width="15" customWidth="1"/>
    <col min="11016" max="11016" width="12.42578125" customWidth="1"/>
    <col min="11017" max="11027" width="5.7109375" customWidth="1"/>
    <col min="11265" max="11265" width="16.5703125" customWidth="1"/>
    <col min="11266" max="11266" width="18.7109375" customWidth="1"/>
    <col min="11267" max="11267" width="9.42578125" customWidth="1"/>
    <col min="11268" max="11268" width="10.140625" customWidth="1"/>
    <col min="11269" max="11269" width="13.85546875" customWidth="1"/>
    <col min="11270" max="11270" width="12.42578125" customWidth="1"/>
    <col min="11271" max="11271" width="15" customWidth="1"/>
    <col min="11272" max="11272" width="12.42578125" customWidth="1"/>
    <col min="11273" max="11283" width="5.7109375" customWidth="1"/>
    <col min="11521" max="11521" width="16.5703125" customWidth="1"/>
    <col min="11522" max="11522" width="18.7109375" customWidth="1"/>
    <col min="11523" max="11523" width="9.42578125" customWidth="1"/>
    <col min="11524" max="11524" width="10.140625" customWidth="1"/>
    <col min="11525" max="11525" width="13.85546875" customWidth="1"/>
    <col min="11526" max="11526" width="12.42578125" customWidth="1"/>
    <col min="11527" max="11527" width="15" customWidth="1"/>
    <col min="11528" max="11528" width="12.42578125" customWidth="1"/>
    <col min="11529" max="11539" width="5.7109375" customWidth="1"/>
    <col min="11777" max="11777" width="16.5703125" customWidth="1"/>
    <col min="11778" max="11778" width="18.7109375" customWidth="1"/>
    <col min="11779" max="11779" width="9.42578125" customWidth="1"/>
    <col min="11780" max="11780" width="10.140625" customWidth="1"/>
    <col min="11781" max="11781" width="13.85546875" customWidth="1"/>
    <col min="11782" max="11782" width="12.42578125" customWidth="1"/>
    <col min="11783" max="11783" width="15" customWidth="1"/>
    <col min="11784" max="11784" width="12.42578125" customWidth="1"/>
    <col min="11785" max="11795" width="5.7109375" customWidth="1"/>
    <col min="12033" max="12033" width="16.5703125" customWidth="1"/>
    <col min="12034" max="12034" width="18.7109375" customWidth="1"/>
    <col min="12035" max="12035" width="9.42578125" customWidth="1"/>
    <col min="12036" max="12036" width="10.140625" customWidth="1"/>
    <col min="12037" max="12037" width="13.85546875" customWidth="1"/>
    <col min="12038" max="12038" width="12.42578125" customWidth="1"/>
    <col min="12039" max="12039" width="15" customWidth="1"/>
    <col min="12040" max="12040" width="12.42578125" customWidth="1"/>
    <col min="12041" max="12051" width="5.7109375" customWidth="1"/>
    <col min="12289" max="12289" width="16.5703125" customWidth="1"/>
    <col min="12290" max="12290" width="18.7109375" customWidth="1"/>
    <col min="12291" max="12291" width="9.42578125" customWidth="1"/>
    <col min="12292" max="12292" width="10.140625" customWidth="1"/>
    <col min="12293" max="12293" width="13.85546875" customWidth="1"/>
    <col min="12294" max="12294" width="12.42578125" customWidth="1"/>
    <col min="12295" max="12295" width="15" customWidth="1"/>
    <col min="12296" max="12296" width="12.42578125" customWidth="1"/>
    <col min="12297" max="12307" width="5.7109375" customWidth="1"/>
    <col min="12545" max="12545" width="16.5703125" customWidth="1"/>
    <col min="12546" max="12546" width="18.7109375" customWidth="1"/>
    <col min="12547" max="12547" width="9.42578125" customWidth="1"/>
    <col min="12548" max="12548" width="10.140625" customWidth="1"/>
    <col min="12549" max="12549" width="13.85546875" customWidth="1"/>
    <col min="12550" max="12550" width="12.42578125" customWidth="1"/>
    <col min="12551" max="12551" width="15" customWidth="1"/>
    <col min="12552" max="12552" width="12.42578125" customWidth="1"/>
    <col min="12553" max="12563" width="5.7109375" customWidth="1"/>
    <col min="12801" max="12801" width="16.5703125" customWidth="1"/>
    <col min="12802" max="12802" width="18.7109375" customWidth="1"/>
    <col min="12803" max="12803" width="9.42578125" customWidth="1"/>
    <col min="12804" max="12804" width="10.140625" customWidth="1"/>
    <col min="12805" max="12805" width="13.85546875" customWidth="1"/>
    <col min="12806" max="12806" width="12.42578125" customWidth="1"/>
    <col min="12807" max="12807" width="15" customWidth="1"/>
    <col min="12808" max="12808" width="12.42578125" customWidth="1"/>
    <col min="12809" max="12819" width="5.7109375" customWidth="1"/>
    <col min="13057" max="13057" width="16.5703125" customWidth="1"/>
    <col min="13058" max="13058" width="18.7109375" customWidth="1"/>
    <col min="13059" max="13059" width="9.42578125" customWidth="1"/>
    <col min="13060" max="13060" width="10.140625" customWidth="1"/>
    <col min="13061" max="13061" width="13.85546875" customWidth="1"/>
    <col min="13062" max="13062" width="12.42578125" customWidth="1"/>
    <col min="13063" max="13063" width="15" customWidth="1"/>
    <col min="13064" max="13064" width="12.42578125" customWidth="1"/>
    <col min="13065" max="13075" width="5.7109375" customWidth="1"/>
    <col min="13313" max="13313" width="16.5703125" customWidth="1"/>
    <col min="13314" max="13314" width="18.7109375" customWidth="1"/>
    <col min="13315" max="13315" width="9.42578125" customWidth="1"/>
    <col min="13316" max="13316" width="10.140625" customWidth="1"/>
    <col min="13317" max="13317" width="13.85546875" customWidth="1"/>
    <col min="13318" max="13318" width="12.42578125" customWidth="1"/>
    <col min="13319" max="13319" width="15" customWidth="1"/>
    <col min="13320" max="13320" width="12.42578125" customWidth="1"/>
    <col min="13321" max="13331" width="5.7109375" customWidth="1"/>
    <col min="13569" max="13569" width="16.5703125" customWidth="1"/>
    <col min="13570" max="13570" width="18.7109375" customWidth="1"/>
    <col min="13571" max="13571" width="9.42578125" customWidth="1"/>
    <col min="13572" max="13572" width="10.140625" customWidth="1"/>
    <col min="13573" max="13573" width="13.85546875" customWidth="1"/>
    <col min="13574" max="13574" width="12.42578125" customWidth="1"/>
    <col min="13575" max="13575" width="15" customWidth="1"/>
    <col min="13576" max="13576" width="12.42578125" customWidth="1"/>
    <col min="13577" max="13587" width="5.7109375" customWidth="1"/>
    <col min="13825" max="13825" width="16.5703125" customWidth="1"/>
    <col min="13826" max="13826" width="18.7109375" customWidth="1"/>
    <col min="13827" max="13827" width="9.42578125" customWidth="1"/>
    <col min="13828" max="13828" width="10.140625" customWidth="1"/>
    <col min="13829" max="13829" width="13.85546875" customWidth="1"/>
    <col min="13830" max="13830" width="12.42578125" customWidth="1"/>
    <col min="13831" max="13831" width="15" customWidth="1"/>
    <col min="13832" max="13832" width="12.42578125" customWidth="1"/>
    <col min="13833" max="13843" width="5.7109375" customWidth="1"/>
    <col min="14081" max="14081" width="16.5703125" customWidth="1"/>
    <col min="14082" max="14082" width="18.7109375" customWidth="1"/>
    <col min="14083" max="14083" width="9.42578125" customWidth="1"/>
    <col min="14084" max="14084" width="10.140625" customWidth="1"/>
    <col min="14085" max="14085" width="13.85546875" customWidth="1"/>
    <col min="14086" max="14086" width="12.42578125" customWidth="1"/>
    <col min="14087" max="14087" width="15" customWidth="1"/>
    <col min="14088" max="14088" width="12.42578125" customWidth="1"/>
    <col min="14089" max="14099" width="5.7109375" customWidth="1"/>
    <col min="14337" max="14337" width="16.5703125" customWidth="1"/>
    <col min="14338" max="14338" width="18.7109375" customWidth="1"/>
    <col min="14339" max="14339" width="9.42578125" customWidth="1"/>
    <col min="14340" max="14340" width="10.140625" customWidth="1"/>
    <col min="14341" max="14341" width="13.85546875" customWidth="1"/>
    <col min="14342" max="14342" width="12.42578125" customWidth="1"/>
    <col min="14343" max="14343" width="15" customWidth="1"/>
    <col min="14344" max="14344" width="12.42578125" customWidth="1"/>
    <col min="14345" max="14355" width="5.7109375" customWidth="1"/>
    <col min="14593" max="14593" width="16.5703125" customWidth="1"/>
    <col min="14594" max="14594" width="18.7109375" customWidth="1"/>
    <col min="14595" max="14595" width="9.42578125" customWidth="1"/>
    <col min="14596" max="14596" width="10.140625" customWidth="1"/>
    <col min="14597" max="14597" width="13.85546875" customWidth="1"/>
    <col min="14598" max="14598" width="12.42578125" customWidth="1"/>
    <col min="14599" max="14599" width="15" customWidth="1"/>
    <col min="14600" max="14600" width="12.42578125" customWidth="1"/>
    <col min="14601" max="14611" width="5.7109375" customWidth="1"/>
    <col min="14849" max="14849" width="16.5703125" customWidth="1"/>
    <col min="14850" max="14850" width="18.7109375" customWidth="1"/>
    <col min="14851" max="14851" width="9.42578125" customWidth="1"/>
    <col min="14852" max="14852" width="10.140625" customWidth="1"/>
    <col min="14853" max="14853" width="13.85546875" customWidth="1"/>
    <col min="14854" max="14854" width="12.42578125" customWidth="1"/>
    <col min="14855" max="14855" width="15" customWidth="1"/>
    <col min="14856" max="14856" width="12.42578125" customWidth="1"/>
    <col min="14857" max="14867" width="5.7109375" customWidth="1"/>
    <col min="15105" max="15105" width="16.5703125" customWidth="1"/>
    <col min="15106" max="15106" width="18.7109375" customWidth="1"/>
    <col min="15107" max="15107" width="9.42578125" customWidth="1"/>
    <col min="15108" max="15108" width="10.140625" customWidth="1"/>
    <col min="15109" max="15109" width="13.85546875" customWidth="1"/>
    <col min="15110" max="15110" width="12.42578125" customWidth="1"/>
    <col min="15111" max="15111" width="15" customWidth="1"/>
    <col min="15112" max="15112" width="12.42578125" customWidth="1"/>
    <col min="15113" max="15123" width="5.7109375" customWidth="1"/>
    <col min="15361" max="15361" width="16.5703125" customWidth="1"/>
    <col min="15362" max="15362" width="18.7109375" customWidth="1"/>
    <col min="15363" max="15363" width="9.42578125" customWidth="1"/>
    <col min="15364" max="15364" width="10.140625" customWidth="1"/>
    <col min="15365" max="15365" width="13.85546875" customWidth="1"/>
    <col min="15366" max="15366" width="12.42578125" customWidth="1"/>
    <col min="15367" max="15367" width="15" customWidth="1"/>
    <col min="15368" max="15368" width="12.42578125" customWidth="1"/>
    <col min="15369" max="15379" width="5.7109375" customWidth="1"/>
    <col min="15617" max="15617" width="16.5703125" customWidth="1"/>
    <col min="15618" max="15618" width="18.7109375" customWidth="1"/>
    <col min="15619" max="15619" width="9.42578125" customWidth="1"/>
    <col min="15620" max="15620" width="10.140625" customWidth="1"/>
    <col min="15621" max="15621" width="13.85546875" customWidth="1"/>
    <col min="15622" max="15622" width="12.42578125" customWidth="1"/>
    <col min="15623" max="15623" width="15" customWidth="1"/>
    <col min="15624" max="15624" width="12.42578125" customWidth="1"/>
    <col min="15625" max="15635" width="5.7109375" customWidth="1"/>
    <col min="15873" max="15873" width="16.5703125" customWidth="1"/>
    <col min="15874" max="15874" width="18.7109375" customWidth="1"/>
    <col min="15875" max="15875" width="9.42578125" customWidth="1"/>
    <col min="15876" max="15876" width="10.140625" customWidth="1"/>
    <col min="15877" max="15877" width="13.85546875" customWidth="1"/>
    <col min="15878" max="15878" width="12.42578125" customWidth="1"/>
    <col min="15879" max="15879" width="15" customWidth="1"/>
    <col min="15880" max="15880" width="12.42578125" customWidth="1"/>
    <col min="15881" max="15891" width="5.7109375" customWidth="1"/>
    <col min="16129" max="16129" width="16.5703125" customWidth="1"/>
    <col min="16130" max="16130" width="18.7109375" customWidth="1"/>
    <col min="16131" max="16131" width="9.42578125" customWidth="1"/>
    <col min="16132" max="16132" width="10.140625" customWidth="1"/>
    <col min="16133" max="16133" width="13.85546875" customWidth="1"/>
    <col min="16134" max="16134" width="12.42578125" customWidth="1"/>
    <col min="16135" max="16135" width="15" customWidth="1"/>
    <col min="16136" max="16136" width="12.42578125" customWidth="1"/>
    <col min="16137" max="16147" width="5.7109375" customWidth="1"/>
  </cols>
  <sheetData>
    <row r="1" spans="1:25" x14ac:dyDescent="0.25">
      <c r="A1" s="136" t="s">
        <v>0</v>
      </c>
      <c r="B1" s="136" t="s">
        <v>1</v>
      </c>
      <c r="C1" s="136" t="s">
        <v>2</v>
      </c>
      <c r="D1" s="136" t="s">
        <v>3</v>
      </c>
      <c r="E1" s="136" t="s">
        <v>4</v>
      </c>
      <c r="F1" s="136" t="s">
        <v>5</v>
      </c>
      <c r="G1" s="136" t="s">
        <v>6</v>
      </c>
      <c r="H1" s="136" t="s">
        <v>7</v>
      </c>
      <c r="I1" s="41">
        <v>1</v>
      </c>
      <c r="J1" s="41">
        <v>2</v>
      </c>
      <c r="K1" s="41">
        <v>3</v>
      </c>
      <c r="L1" s="41">
        <v>4</v>
      </c>
      <c r="M1" s="41">
        <v>5</v>
      </c>
      <c r="N1" s="41">
        <v>6</v>
      </c>
      <c r="O1" s="41">
        <v>7</v>
      </c>
      <c r="P1" s="41">
        <v>8</v>
      </c>
      <c r="Q1" s="41">
        <v>9</v>
      </c>
      <c r="R1" s="41">
        <v>10</v>
      </c>
      <c r="S1" s="41">
        <v>11</v>
      </c>
      <c r="T1" s="139" t="s">
        <v>8</v>
      </c>
      <c r="W1" s="58" t="s">
        <v>158</v>
      </c>
      <c r="X1" s="58" t="s">
        <v>159</v>
      </c>
      <c r="Y1" s="58" t="s">
        <v>160</v>
      </c>
    </row>
    <row r="2" spans="1:25" x14ac:dyDescent="0.25">
      <c r="A2" s="137"/>
      <c r="B2" s="137"/>
      <c r="C2" s="137"/>
      <c r="D2" s="137"/>
      <c r="E2" s="140"/>
      <c r="F2" s="141"/>
      <c r="G2" s="137"/>
      <c r="H2" s="138"/>
      <c r="I2" s="42" t="s">
        <v>9</v>
      </c>
      <c r="J2" s="42" t="s">
        <v>9</v>
      </c>
      <c r="K2" s="42" t="s">
        <v>10</v>
      </c>
      <c r="L2" s="42" t="s">
        <v>9</v>
      </c>
      <c r="M2" s="42" t="s">
        <v>9</v>
      </c>
      <c r="N2" s="42" t="s">
        <v>10</v>
      </c>
      <c r="O2" s="42" t="s">
        <v>10</v>
      </c>
      <c r="P2" s="42" t="s">
        <v>9</v>
      </c>
      <c r="Q2" s="42" t="s">
        <v>9</v>
      </c>
      <c r="R2" s="42" t="s">
        <v>9</v>
      </c>
      <c r="S2" s="42" t="s">
        <v>9</v>
      </c>
      <c r="T2" s="139"/>
      <c r="W2" s="76">
        <v>0</v>
      </c>
      <c r="X2" s="76">
        <f>COUNTIF(T$3:T$43,W2)</f>
        <v>0</v>
      </c>
      <c r="Y2" s="83">
        <f>X2/$X$22</f>
        <v>0</v>
      </c>
    </row>
    <row r="3" spans="1:25" x14ac:dyDescent="0.25">
      <c r="A3" s="43" t="s">
        <v>11</v>
      </c>
      <c r="B3" s="44" t="s">
        <v>45</v>
      </c>
      <c r="C3" s="45">
        <f>VLOOKUP(B3,[16]Списки!$C$1:$E$70,2,FALSE)</f>
        <v>11485</v>
      </c>
      <c r="D3" s="45" t="str">
        <f>VLOOKUP(B3,[16]Списки!$C$1:$E$70,3,FALSE)</f>
        <v>СОШ с углуб.</v>
      </c>
      <c r="E3" s="46" t="s">
        <v>15</v>
      </c>
      <c r="F3" s="47">
        <v>43</v>
      </c>
      <c r="G3" s="47">
        <v>41</v>
      </c>
      <c r="H3" s="48">
        <f>C3*1000+1</f>
        <v>11485001</v>
      </c>
      <c r="I3" s="49">
        <v>0</v>
      </c>
      <c r="J3" s="49">
        <v>2</v>
      </c>
      <c r="K3" s="49">
        <v>0</v>
      </c>
      <c r="L3" s="49">
        <v>2</v>
      </c>
      <c r="M3" s="49">
        <v>2</v>
      </c>
      <c r="N3" s="49">
        <v>0</v>
      </c>
      <c r="O3" s="49">
        <v>0</v>
      </c>
      <c r="P3" s="49">
        <v>0</v>
      </c>
      <c r="Q3" s="49">
        <v>1</v>
      </c>
      <c r="R3" s="49">
        <v>1</v>
      </c>
      <c r="S3" s="49">
        <v>1</v>
      </c>
      <c r="T3" s="50">
        <f>IF(COUNTBLANK(I3:S3)&gt;=1,"Не писал",SUM(I3:S3))</f>
        <v>9</v>
      </c>
      <c r="W3" s="76">
        <v>1</v>
      </c>
      <c r="X3" s="76">
        <f t="shared" ref="X3:X21" si="0">COUNTIF(T$3:T$43,W3)</f>
        <v>0</v>
      </c>
      <c r="Y3" s="83">
        <f t="shared" ref="Y3:Y21" si="1">X3/$X$22</f>
        <v>0</v>
      </c>
    </row>
    <row r="4" spans="1:25" x14ac:dyDescent="0.25">
      <c r="A4" s="43" t="s">
        <v>11</v>
      </c>
      <c r="B4" s="44" t="s">
        <v>45</v>
      </c>
      <c r="C4" s="45">
        <f>VLOOKUP(B4,[16]Списки!$C$1:$E$70,2,FALSE)</f>
        <v>11485</v>
      </c>
      <c r="D4" s="45" t="str">
        <f>VLOOKUP(B4,[16]Списки!$C$1:$E$70,3,FALSE)</f>
        <v>СОШ с углуб.</v>
      </c>
      <c r="E4" s="46" t="s">
        <v>15</v>
      </c>
      <c r="F4" s="47">
        <v>43</v>
      </c>
      <c r="G4" s="47">
        <v>41</v>
      </c>
      <c r="H4" s="48">
        <f>H3+1</f>
        <v>11485002</v>
      </c>
      <c r="I4" s="49">
        <v>0</v>
      </c>
      <c r="J4" s="49">
        <v>1</v>
      </c>
      <c r="K4" s="49">
        <v>1</v>
      </c>
      <c r="L4" s="49">
        <v>2</v>
      </c>
      <c r="M4" s="49">
        <v>1</v>
      </c>
      <c r="N4" s="49">
        <v>1</v>
      </c>
      <c r="O4" s="49">
        <v>1</v>
      </c>
      <c r="P4" s="49">
        <v>1</v>
      </c>
      <c r="Q4" s="49">
        <v>1</v>
      </c>
      <c r="R4" s="49">
        <v>1</v>
      </c>
      <c r="S4" s="49">
        <v>0</v>
      </c>
      <c r="T4" s="50">
        <f t="shared" ref="T4:T43" si="2">IF(COUNTBLANK(I4:S4)&gt;=1,"Не писал",SUM(I4:S4))</f>
        <v>10</v>
      </c>
      <c r="W4" s="76">
        <v>2</v>
      </c>
      <c r="X4" s="76">
        <f t="shared" si="0"/>
        <v>0</v>
      </c>
      <c r="Y4" s="83">
        <f t="shared" si="1"/>
        <v>0</v>
      </c>
    </row>
    <row r="5" spans="1:25" x14ac:dyDescent="0.25">
      <c r="A5" s="43" t="s">
        <v>11</v>
      </c>
      <c r="B5" s="44" t="str">
        <f t="shared" ref="B5:G20" si="3">B4</f>
        <v>ГБОУ СОШ №485</v>
      </c>
      <c r="C5" s="45">
        <f t="shared" si="3"/>
        <v>11485</v>
      </c>
      <c r="D5" s="45" t="str">
        <f t="shared" si="3"/>
        <v>СОШ с углуб.</v>
      </c>
      <c r="E5" s="51" t="str">
        <f t="shared" si="3"/>
        <v>5а</v>
      </c>
      <c r="F5" s="47">
        <f t="shared" si="3"/>
        <v>43</v>
      </c>
      <c r="G5" s="47">
        <f t="shared" si="3"/>
        <v>41</v>
      </c>
      <c r="H5" s="48">
        <f t="shared" ref="H5:H43" si="4">H4+1</f>
        <v>11485003</v>
      </c>
      <c r="I5" s="49">
        <v>0</v>
      </c>
      <c r="J5" s="49">
        <v>0</v>
      </c>
      <c r="K5" s="49">
        <v>1</v>
      </c>
      <c r="L5" s="49">
        <v>2</v>
      </c>
      <c r="M5" s="49">
        <v>2</v>
      </c>
      <c r="N5" s="49">
        <v>1</v>
      </c>
      <c r="O5" s="49">
        <v>1</v>
      </c>
      <c r="P5" s="49">
        <v>2</v>
      </c>
      <c r="Q5" s="49">
        <v>1</v>
      </c>
      <c r="R5" s="49">
        <v>1</v>
      </c>
      <c r="S5" s="49">
        <v>2</v>
      </c>
      <c r="T5" s="50">
        <f t="shared" si="2"/>
        <v>13</v>
      </c>
      <c r="W5" s="76">
        <v>3</v>
      </c>
      <c r="X5" s="76">
        <f t="shared" si="0"/>
        <v>0</v>
      </c>
      <c r="Y5" s="83">
        <f t="shared" si="1"/>
        <v>0</v>
      </c>
    </row>
    <row r="6" spans="1:25" x14ac:dyDescent="0.25">
      <c r="A6" s="43" t="s">
        <v>11</v>
      </c>
      <c r="B6" s="44" t="str">
        <f t="shared" si="3"/>
        <v>ГБОУ СОШ №485</v>
      </c>
      <c r="C6" s="45">
        <f t="shared" si="3"/>
        <v>11485</v>
      </c>
      <c r="D6" s="45" t="str">
        <f t="shared" si="3"/>
        <v>СОШ с углуб.</v>
      </c>
      <c r="E6" s="51" t="str">
        <f t="shared" si="3"/>
        <v>5а</v>
      </c>
      <c r="F6" s="47">
        <f t="shared" si="3"/>
        <v>43</v>
      </c>
      <c r="G6" s="47">
        <f t="shared" si="3"/>
        <v>41</v>
      </c>
      <c r="H6" s="48">
        <f t="shared" si="4"/>
        <v>11485004</v>
      </c>
      <c r="I6" s="49">
        <v>0</v>
      </c>
      <c r="J6" s="49">
        <v>2</v>
      </c>
      <c r="K6" s="49">
        <v>0</v>
      </c>
      <c r="L6" s="49">
        <v>1</v>
      </c>
      <c r="M6" s="49">
        <v>1</v>
      </c>
      <c r="N6" s="49">
        <v>0</v>
      </c>
      <c r="O6" s="49">
        <v>0</v>
      </c>
      <c r="P6" s="49">
        <v>1</v>
      </c>
      <c r="Q6" s="49">
        <v>0</v>
      </c>
      <c r="R6" s="49">
        <v>0</v>
      </c>
      <c r="S6" s="49">
        <v>1</v>
      </c>
      <c r="T6" s="50">
        <f t="shared" si="2"/>
        <v>6</v>
      </c>
      <c r="W6" s="76">
        <v>4</v>
      </c>
      <c r="X6" s="76">
        <f t="shared" si="0"/>
        <v>0</v>
      </c>
      <c r="Y6" s="83">
        <f t="shared" si="1"/>
        <v>0</v>
      </c>
    </row>
    <row r="7" spans="1:25" x14ac:dyDescent="0.25">
      <c r="A7" s="43" t="s">
        <v>11</v>
      </c>
      <c r="B7" s="44" t="str">
        <f t="shared" si="3"/>
        <v>ГБОУ СОШ №485</v>
      </c>
      <c r="C7" s="45">
        <f t="shared" si="3"/>
        <v>11485</v>
      </c>
      <c r="D7" s="45" t="str">
        <f t="shared" si="3"/>
        <v>СОШ с углуб.</v>
      </c>
      <c r="E7" s="51" t="str">
        <f t="shared" si="3"/>
        <v>5а</v>
      </c>
      <c r="F7" s="47">
        <f t="shared" si="3"/>
        <v>43</v>
      </c>
      <c r="G7" s="47">
        <f t="shared" si="3"/>
        <v>41</v>
      </c>
      <c r="H7" s="48">
        <f t="shared" si="4"/>
        <v>11485005</v>
      </c>
      <c r="I7" s="49">
        <v>0</v>
      </c>
      <c r="J7" s="49">
        <v>2</v>
      </c>
      <c r="K7" s="49">
        <v>1</v>
      </c>
      <c r="L7" s="49">
        <v>2</v>
      </c>
      <c r="M7" s="49">
        <v>1</v>
      </c>
      <c r="N7" s="49">
        <v>1</v>
      </c>
      <c r="O7" s="49">
        <v>1</v>
      </c>
      <c r="P7" s="49">
        <v>2</v>
      </c>
      <c r="Q7" s="49">
        <v>1</v>
      </c>
      <c r="R7" s="49">
        <v>1</v>
      </c>
      <c r="S7" s="49">
        <v>2</v>
      </c>
      <c r="T7" s="50">
        <f t="shared" si="2"/>
        <v>14</v>
      </c>
      <c r="W7" s="76">
        <v>5</v>
      </c>
      <c r="X7" s="76">
        <f t="shared" si="0"/>
        <v>0</v>
      </c>
      <c r="Y7" s="83">
        <f t="shared" si="1"/>
        <v>0</v>
      </c>
    </row>
    <row r="8" spans="1:25" x14ac:dyDescent="0.25">
      <c r="A8" s="43" t="s">
        <v>11</v>
      </c>
      <c r="B8" s="44" t="str">
        <f t="shared" si="3"/>
        <v>ГБОУ СОШ №485</v>
      </c>
      <c r="C8" s="45">
        <f t="shared" si="3"/>
        <v>11485</v>
      </c>
      <c r="D8" s="45" t="str">
        <f t="shared" si="3"/>
        <v>СОШ с углуб.</v>
      </c>
      <c r="E8" s="51" t="str">
        <f t="shared" si="3"/>
        <v>5а</v>
      </c>
      <c r="F8" s="47">
        <f t="shared" si="3"/>
        <v>43</v>
      </c>
      <c r="G8" s="47">
        <f t="shared" si="3"/>
        <v>41</v>
      </c>
      <c r="H8" s="48">
        <f t="shared" si="4"/>
        <v>11485006</v>
      </c>
      <c r="I8" s="49">
        <v>0</v>
      </c>
      <c r="J8" s="49">
        <v>0</v>
      </c>
      <c r="K8" s="49">
        <v>1</v>
      </c>
      <c r="L8" s="49">
        <v>1</v>
      </c>
      <c r="M8" s="49">
        <v>2</v>
      </c>
      <c r="N8" s="49">
        <v>1</v>
      </c>
      <c r="O8" s="49">
        <v>0</v>
      </c>
      <c r="P8" s="49">
        <v>2</v>
      </c>
      <c r="Q8" s="49">
        <v>1</v>
      </c>
      <c r="R8" s="49">
        <v>1</v>
      </c>
      <c r="S8" s="49">
        <v>1</v>
      </c>
      <c r="T8" s="50">
        <f t="shared" si="2"/>
        <v>10</v>
      </c>
      <c r="W8" s="76">
        <v>6</v>
      </c>
      <c r="X8" s="76">
        <f t="shared" si="0"/>
        <v>2</v>
      </c>
      <c r="Y8" s="83">
        <f t="shared" si="1"/>
        <v>4.878048780487805E-2</v>
      </c>
    </row>
    <row r="9" spans="1:25" x14ac:dyDescent="0.25">
      <c r="A9" s="43" t="s">
        <v>11</v>
      </c>
      <c r="B9" s="44" t="str">
        <f t="shared" si="3"/>
        <v>ГБОУ СОШ №485</v>
      </c>
      <c r="C9" s="45">
        <f t="shared" si="3"/>
        <v>11485</v>
      </c>
      <c r="D9" s="45" t="str">
        <f t="shared" si="3"/>
        <v>СОШ с углуб.</v>
      </c>
      <c r="E9" s="51" t="str">
        <f t="shared" si="3"/>
        <v>5а</v>
      </c>
      <c r="F9" s="47">
        <f t="shared" si="3"/>
        <v>43</v>
      </c>
      <c r="G9" s="47">
        <f t="shared" si="3"/>
        <v>41</v>
      </c>
      <c r="H9" s="48">
        <f t="shared" si="4"/>
        <v>11485007</v>
      </c>
      <c r="I9" s="49">
        <v>1</v>
      </c>
      <c r="J9" s="49">
        <v>2</v>
      </c>
      <c r="K9" s="49">
        <v>1</v>
      </c>
      <c r="L9" s="49">
        <v>2</v>
      </c>
      <c r="M9" s="49">
        <v>1</v>
      </c>
      <c r="N9" s="49">
        <v>1</v>
      </c>
      <c r="O9" s="49">
        <v>1</v>
      </c>
      <c r="P9" s="49">
        <v>2</v>
      </c>
      <c r="Q9" s="49">
        <v>2</v>
      </c>
      <c r="R9" s="49">
        <v>2</v>
      </c>
      <c r="S9" s="49">
        <v>2</v>
      </c>
      <c r="T9" s="50">
        <f t="shared" si="2"/>
        <v>17</v>
      </c>
      <c r="W9" s="76">
        <v>7</v>
      </c>
      <c r="X9" s="76">
        <f t="shared" si="0"/>
        <v>1</v>
      </c>
      <c r="Y9" s="83">
        <f t="shared" si="1"/>
        <v>2.4390243902439025E-2</v>
      </c>
    </row>
    <row r="10" spans="1:25" x14ac:dyDescent="0.25">
      <c r="A10" s="43" t="s">
        <v>11</v>
      </c>
      <c r="B10" s="44" t="str">
        <f t="shared" si="3"/>
        <v>ГБОУ СОШ №485</v>
      </c>
      <c r="C10" s="45">
        <f t="shared" si="3"/>
        <v>11485</v>
      </c>
      <c r="D10" s="45" t="str">
        <f t="shared" si="3"/>
        <v>СОШ с углуб.</v>
      </c>
      <c r="E10" s="51" t="str">
        <f t="shared" si="3"/>
        <v>5а</v>
      </c>
      <c r="F10" s="47">
        <f t="shared" si="3"/>
        <v>43</v>
      </c>
      <c r="G10" s="47">
        <f t="shared" si="3"/>
        <v>41</v>
      </c>
      <c r="H10" s="48">
        <f t="shared" si="4"/>
        <v>11485008</v>
      </c>
      <c r="I10" s="49">
        <v>2</v>
      </c>
      <c r="J10" s="49">
        <v>0</v>
      </c>
      <c r="K10" s="49">
        <v>1</v>
      </c>
      <c r="L10" s="49">
        <v>2</v>
      </c>
      <c r="M10" s="49">
        <v>1</v>
      </c>
      <c r="N10" s="49">
        <v>1</v>
      </c>
      <c r="O10" s="49">
        <v>1</v>
      </c>
      <c r="P10" s="49">
        <v>2</v>
      </c>
      <c r="Q10" s="49">
        <v>2</v>
      </c>
      <c r="R10" s="49">
        <v>2</v>
      </c>
      <c r="S10" s="49">
        <v>2</v>
      </c>
      <c r="T10" s="50">
        <f t="shared" si="2"/>
        <v>16</v>
      </c>
      <c r="W10" s="76">
        <v>8</v>
      </c>
      <c r="X10" s="76">
        <f t="shared" si="0"/>
        <v>2</v>
      </c>
      <c r="Y10" s="83">
        <f t="shared" si="1"/>
        <v>4.878048780487805E-2</v>
      </c>
    </row>
    <row r="11" spans="1:25" x14ac:dyDescent="0.25">
      <c r="A11" s="43" t="s">
        <v>11</v>
      </c>
      <c r="B11" s="44" t="str">
        <f t="shared" si="3"/>
        <v>ГБОУ СОШ №485</v>
      </c>
      <c r="C11" s="45">
        <f t="shared" si="3"/>
        <v>11485</v>
      </c>
      <c r="D11" s="45" t="str">
        <f t="shared" si="3"/>
        <v>СОШ с углуб.</v>
      </c>
      <c r="E11" s="51" t="str">
        <f t="shared" si="3"/>
        <v>5а</v>
      </c>
      <c r="F11" s="47">
        <f t="shared" si="3"/>
        <v>43</v>
      </c>
      <c r="G11" s="47">
        <f t="shared" si="3"/>
        <v>41</v>
      </c>
      <c r="H11" s="48">
        <f t="shared" si="4"/>
        <v>11485009</v>
      </c>
      <c r="I11" s="49">
        <v>0</v>
      </c>
      <c r="J11" s="49">
        <v>0</v>
      </c>
      <c r="K11" s="49">
        <v>1</v>
      </c>
      <c r="L11" s="49">
        <v>2</v>
      </c>
      <c r="M11" s="49">
        <v>2</v>
      </c>
      <c r="N11" s="49">
        <v>0</v>
      </c>
      <c r="O11" s="49">
        <v>0</v>
      </c>
      <c r="P11" s="49">
        <v>0</v>
      </c>
      <c r="Q11" s="49">
        <v>1</v>
      </c>
      <c r="R11" s="49">
        <v>1</v>
      </c>
      <c r="S11" s="49">
        <v>2</v>
      </c>
      <c r="T11" s="50">
        <f t="shared" si="2"/>
        <v>9</v>
      </c>
      <c r="W11" s="76">
        <v>9</v>
      </c>
      <c r="X11" s="76">
        <f t="shared" si="0"/>
        <v>3</v>
      </c>
      <c r="Y11" s="83">
        <f t="shared" si="1"/>
        <v>7.3170731707317069E-2</v>
      </c>
    </row>
    <row r="12" spans="1:25" x14ac:dyDescent="0.25">
      <c r="A12" s="43" t="s">
        <v>11</v>
      </c>
      <c r="B12" s="44" t="str">
        <f t="shared" si="3"/>
        <v>ГБОУ СОШ №485</v>
      </c>
      <c r="C12" s="45">
        <f t="shared" si="3"/>
        <v>11485</v>
      </c>
      <c r="D12" s="45" t="str">
        <f t="shared" si="3"/>
        <v>СОШ с углуб.</v>
      </c>
      <c r="E12" s="51" t="str">
        <f t="shared" si="3"/>
        <v>5а</v>
      </c>
      <c r="F12" s="47">
        <f t="shared" si="3"/>
        <v>43</v>
      </c>
      <c r="G12" s="47">
        <f t="shared" si="3"/>
        <v>41</v>
      </c>
      <c r="H12" s="48">
        <f t="shared" si="4"/>
        <v>11485010</v>
      </c>
      <c r="I12" s="49">
        <v>2</v>
      </c>
      <c r="J12" s="49">
        <v>2</v>
      </c>
      <c r="K12" s="49">
        <v>1</v>
      </c>
      <c r="L12" s="49">
        <v>2</v>
      </c>
      <c r="M12" s="49">
        <v>2</v>
      </c>
      <c r="N12" s="49">
        <v>0</v>
      </c>
      <c r="O12" s="49">
        <v>1</v>
      </c>
      <c r="P12" s="49">
        <v>2</v>
      </c>
      <c r="Q12" s="49">
        <v>2</v>
      </c>
      <c r="R12" s="49">
        <v>2</v>
      </c>
      <c r="S12" s="49">
        <v>2</v>
      </c>
      <c r="T12" s="50">
        <f t="shared" si="2"/>
        <v>18</v>
      </c>
      <c r="W12" s="76">
        <v>10</v>
      </c>
      <c r="X12" s="76">
        <f t="shared" si="0"/>
        <v>2</v>
      </c>
      <c r="Y12" s="83">
        <f t="shared" si="1"/>
        <v>4.878048780487805E-2</v>
      </c>
    </row>
    <row r="13" spans="1:25" x14ac:dyDescent="0.25">
      <c r="A13" s="43" t="s">
        <v>11</v>
      </c>
      <c r="B13" s="44" t="str">
        <f t="shared" si="3"/>
        <v>ГБОУ СОШ №485</v>
      </c>
      <c r="C13" s="45">
        <f t="shared" si="3"/>
        <v>11485</v>
      </c>
      <c r="D13" s="45" t="str">
        <f t="shared" si="3"/>
        <v>СОШ с углуб.</v>
      </c>
      <c r="E13" s="51" t="str">
        <f t="shared" si="3"/>
        <v>5а</v>
      </c>
      <c r="F13" s="47">
        <f t="shared" si="3"/>
        <v>43</v>
      </c>
      <c r="G13" s="47">
        <f t="shared" si="3"/>
        <v>41</v>
      </c>
      <c r="H13" s="48">
        <f t="shared" si="4"/>
        <v>11485011</v>
      </c>
      <c r="I13" s="49">
        <v>0</v>
      </c>
      <c r="J13" s="49">
        <v>2</v>
      </c>
      <c r="K13" s="49">
        <v>1</v>
      </c>
      <c r="L13" s="49">
        <v>2</v>
      </c>
      <c r="M13" s="49">
        <v>2</v>
      </c>
      <c r="N13" s="49">
        <v>0</v>
      </c>
      <c r="O13" s="49">
        <v>1</v>
      </c>
      <c r="P13" s="49">
        <v>0</v>
      </c>
      <c r="Q13" s="49">
        <v>2</v>
      </c>
      <c r="R13" s="49">
        <v>2</v>
      </c>
      <c r="S13" s="49">
        <v>2</v>
      </c>
      <c r="T13" s="50">
        <f t="shared" si="2"/>
        <v>14</v>
      </c>
      <c r="W13" s="76">
        <v>11</v>
      </c>
      <c r="X13" s="76">
        <f t="shared" si="0"/>
        <v>6</v>
      </c>
      <c r="Y13" s="83">
        <f t="shared" si="1"/>
        <v>0.14634146341463414</v>
      </c>
    </row>
    <row r="14" spans="1:25" x14ac:dyDescent="0.25">
      <c r="A14" s="43" t="s">
        <v>11</v>
      </c>
      <c r="B14" s="44" t="str">
        <f t="shared" si="3"/>
        <v>ГБОУ СОШ №485</v>
      </c>
      <c r="C14" s="45">
        <f t="shared" si="3"/>
        <v>11485</v>
      </c>
      <c r="D14" s="45" t="str">
        <f t="shared" si="3"/>
        <v>СОШ с углуб.</v>
      </c>
      <c r="E14" s="51" t="str">
        <f t="shared" si="3"/>
        <v>5а</v>
      </c>
      <c r="F14" s="47">
        <f t="shared" si="3"/>
        <v>43</v>
      </c>
      <c r="G14" s="47">
        <f t="shared" si="3"/>
        <v>41</v>
      </c>
      <c r="H14" s="48">
        <f t="shared" si="4"/>
        <v>11485012</v>
      </c>
      <c r="I14" s="49">
        <v>2</v>
      </c>
      <c r="J14" s="49">
        <v>2</v>
      </c>
      <c r="K14" s="49">
        <v>0</v>
      </c>
      <c r="L14" s="49">
        <v>2</v>
      </c>
      <c r="M14" s="49">
        <v>1</v>
      </c>
      <c r="N14" s="49">
        <v>0</v>
      </c>
      <c r="O14" s="49">
        <v>1</v>
      </c>
      <c r="P14" s="49">
        <v>1</v>
      </c>
      <c r="Q14" s="49">
        <v>2</v>
      </c>
      <c r="R14" s="49">
        <v>1</v>
      </c>
      <c r="S14" s="49">
        <v>2</v>
      </c>
      <c r="T14" s="50">
        <f t="shared" si="2"/>
        <v>14</v>
      </c>
      <c r="W14" s="76">
        <v>12</v>
      </c>
      <c r="X14" s="76">
        <f t="shared" si="0"/>
        <v>2</v>
      </c>
      <c r="Y14" s="83">
        <f t="shared" si="1"/>
        <v>4.878048780487805E-2</v>
      </c>
    </row>
    <row r="15" spans="1:25" x14ac:dyDescent="0.25">
      <c r="A15" s="43" t="s">
        <v>11</v>
      </c>
      <c r="B15" s="44" t="str">
        <f t="shared" si="3"/>
        <v>ГБОУ СОШ №485</v>
      </c>
      <c r="C15" s="45">
        <f t="shared" si="3"/>
        <v>11485</v>
      </c>
      <c r="D15" s="45" t="str">
        <f t="shared" si="3"/>
        <v>СОШ с углуб.</v>
      </c>
      <c r="E15" s="51" t="str">
        <f t="shared" si="3"/>
        <v>5а</v>
      </c>
      <c r="F15" s="47">
        <f t="shared" si="3"/>
        <v>43</v>
      </c>
      <c r="G15" s="47">
        <f t="shared" si="3"/>
        <v>41</v>
      </c>
      <c r="H15" s="48">
        <f t="shared" si="4"/>
        <v>11485013</v>
      </c>
      <c r="I15" s="49">
        <v>0</v>
      </c>
      <c r="J15" s="49">
        <v>0</v>
      </c>
      <c r="K15" s="49">
        <v>1</v>
      </c>
      <c r="L15" s="49">
        <v>2</v>
      </c>
      <c r="M15" s="49">
        <v>2</v>
      </c>
      <c r="N15" s="49">
        <v>0</v>
      </c>
      <c r="O15" s="49">
        <v>1</v>
      </c>
      <c r="P15" s="49">
        <v>2</v>
      </c>
      <c r="Q15" s="49">
        <v>2</v>
      </c>
      <c r="R15" s="49">
        <v>1</v>
      </c>
      <c r="S15" s="49">
        <v>2</v>
      </c>
      <c r="T15" s="50">
        <f t="shared" si="2"/>
        <v>13</v>
      </c>
      <c r="W15" s="76">
        <v>13</v>
      </c>
      <c r="X15" s="76">
        <f t="shared" si="0"/>
        <v>2</v>
      </c>
      <c r="Y15" s="83">
        <f t="shared" si="1"/>
        <v>4.878048780487805E-2</v>
      </c>
    </row>
    <row r="16" spans="1:25" x14ac:dyDescent="0.25">
      <c r="A16" s="43" t="s">
        <v>11</v>
      </c>
      <c r="B16" s="44" t="str">
        <f t="shared" si="3"/>
        <v>ГБОУ СОШ №485</v>
      </c>
      <c r="C16" s="45">
        <f t="shared" si="3"/>
        <v>11485</v>
      </c>
      <c r="D16" s="45" t="str">
        <f t="shared" si="3"/>
        <v>СОШ с углуб.</v>
      </c>
      <c r="E16" s="51" t="str">
        <f t="shared" si="3"/>
        <v>5а</v>
      </c>
      <c r="F16" s="47">
        <f t="shared" si="3"/>
        <v>43</v>
      </c>
      <c r="G16" s="47">
        <f t="shared" si="3"/>
        <v>41</v>
      </c>
      <c r="H16" s="48">
        <f t="shared" si="4"/>
        <v>11485014</v>
      </c>
      <c r="I16" s="49">
        <v>0</v>
      </c>
      <c r="J16" s="49">
        <v>1</v>
      </c>
      <c r="K16" s="49">
        <v>0</v>
      </c>
      <c r="L16" s="49">
        <v>2</v>
      </c>
      <c r="M16" s="49">
        <v>0</v>
      </c>
      <c r="N16" s="49">
        <v>0</v>
      </c>
      <c r="O16" s="49">
        <v>0</v>
      </c>
      <c r="P16" s="49">
        <v>1</v>
      </c>
      <c r="Q16" s="49">
        <v>2</v>
      </c>
      <c r="R16" s="49">
        <v>1</v>
      </c>
      <c r="S16" s="49">
        <v>0</v>
      </c>
      <c r="T16" s="50">
        <f t="shared" si="2"/>
        <v>7</v>
      </c>
      <c r="W16" s="76">
        <v>14</v>
      </c>
      <c r="X16" s="76">
        <f t="shared" si="0"/>
        <v>6</v>
      </c>
      <c r="Y16" s="83">
        <f t="shared" si="1"/>
        <v>0.14634146341463414</v>
      </c>
    </row>
    <row r="17" spans="1:25" x14ac:dyDescent="0.25">
      <c r="A17" s="43" t="s">
        <v>11</v>
      </c>
      <c r="B17" s="44" t="str">
        <f t="shared" si="3"/>
        <v>ГБОУ СОШ №485</v>
      </c>
      <c r="C17" s="45">
        <f t="shared" si="3"/>
        <v>11485</v>
      </c>
      <c r="D17" s="45" t="str">
        <f t="shared" si="3"/>
        <v>СОШ с углуб.</v>
      </c>
      <c r="E17" s="51" t="str">
        <f t="shared" si="3"/>
        <v>5а</v>
      </c>
      <c r="F17" s="47">
        <f t="shared" si="3"/>
        <v>43</v>
      </c>
      <c r="G17" s="47">
        <f t="shared" si="3"/>
        <v>41</v>
      </c>
      <c r="H17" s="48">
        <f t="shared" si="4"/>
        <v>11485015</v>
      </c>
      <c r="I17" s="49">
        <v>1</v>
      </c>
      <c r="J17" s="49">
        <v>2</v>
      </c>
      <c r="K17" s="49">
        <v>1</v>
      </c>
      <c r="L17" s="49">
        <v>2</v>
      </c>
      <c r="M17" s="49">
        <v>2</v>
      </c>
      <c r="N17" s="49">
        <v>0</v>
      </c>
      <c r="O17" s="49">
        <v>1</v>
      </c>
      <c r="P17" s="49">
        <v>2</v>
      </c>
      <c r="Q17" s="49">
        <v>2</v>
      </c>
      <c r="R17" s="49">
        <v>2</v>
      </c>
      <c r="S17" s="49">
        <v>2</v>
      </c>
      <c r="T17" s="50">
        <f t="shared" si="2"/>
        <v>17</v>
      </c>
      <c r="W17" s="76">
        <v>15</v>
      </c>
      <c r="X17" s="76">
        <f t="shared" si="0"/>
        <v>5</v>
      </c>
      <c r="Y17" s="83">
        <f t="shared" si="1"/>
        <v>0.12195121951219512</v>
      </c>
    </row>
    <row r="18" spans="1:25" x14ac:dyDescent="0.25">
      <c r="A18" s="43" t="s">
        <v>11</v>
      </c>
      <c r="B18" s="44" t="str">
        <f t="shared" si="3"/>
        <v>ГБОУ СОШ №485</v>
      </c>
      <c r="C18" s="45">
        <f t="shared" si="3"/>
        <v>11485</v>
      </c>
      <c r="D18" s="45" t="str">
        <f t="shared" si="3"/>
        <v>СОШ с углуб.</v>
      </c>
      <c r="E18" s="51" t="str">
        <f t="shared" si="3"/>
        <v>5а</v>
      </c>
      <c r="F18" s="47">
        <f t="shared" si="3"/>
        <v>43</v>
      </c>
      <c r="G18" s="47">
        <f t="shared" si="3"/>
        <v>41</v>
      </c>
      <c r="H18" s="48">
        <f t="shared" si="4"/>
        <v>11485016</v>
      </c>
      <c r="I18" s="49">
        <v>0</v>
      </c>
      <c r="J18" s="49">
        <v>1</v>
      </c>
      <c r="K18" s="49">
        <v>0</v>
      </c>
      <c r="L18" s="49">
        <v>2</v>
      </c>
      <c r="M18" s="49">
        <v>1</v>
      </c>
      <c r="N18" s="49">
        <v>0</v>
      </c>
      <c r="O18" s="49">
        <v>1</v>
      </c>
      <c r="P18" s="49">
        <v>1</v>
      </c>
      <c r="Q18" s="49">
        <v>2</v>
      </c>
      <c r="R18" s="49">
        <v>2</v>
      </c>
      <c r="S18" s="49">
        <v>1</v>
      </c>
      <c r="T18" s="50">
        <f t="shared" si="2"/>
        <v>11</v>
      </c>
      <c r="W18" s="76">
        <v>16</v>
      </c>
      <c r="X18" s="76">
        <f t="shared" si="0"/>
        <v>4</v>
      </c>
      <c r="Y18" s="83">
        <f t="shared" si="1"/>
        <v>9.7560975609756101E-2</v>
      </c>
    </row>
    <row r="19" spans="1:25" x14ac:dyDescent="0.25">
      <c r="A19" s="43" t="s">
        <v>11</v>
      </c>
      <c r="B19" s="44" t="str">
        <f t="shared" si="3"/>
        <v>ГБОУ СОШ №485</v>
      </c>
      <c r="C19" s="45">
        <f t="shared" si="3"/>
        <v>11485</v>
      </c>
      <c r="D19" s="45" t="str">
        <f t="shared" si="3"/>
        <v>СОШ с углуб.</v>
      </c>
      <c r="E19" s="51" t="str">
        <f t="shared" si="3"/>
        <v>5а</v>
      </c>
      <c r="F19" s="47">
        <f t="shared" si="3"/>
        <v>43</v>
      </c>
      <c r="G19" s="47">
        <f t="shared" si="3"/>
        <v>41</v>
      </c>
      <c r="H19" s="48">
        <f t="shared" si="4"/>
        <v>11485017</v>
      </c>
      <c r="I19" s="49">
        <v>0</v>
      </c>
      <c r="J19" s="49">
        <v>1</v>
      </c>
      <c r="K19" s="49">
        <v>0</v>
      </c>
      <c r="L19" s="49">
        <v>2</v>
      </c>
      <c r="M19" s="49">
        <v>2</v>
      </c>
      <c r="N19" s="49">
        <v>0</v>
      </c>
      <c r="O19" s="49">
        <v>0</v>
      </c>
      <c r="P19" s="49">
        <v>1</v>
      </c>
      <c r="Q19" s="49">
        <v>0</v>
      </c>
      <c r="R19" s="49">
        <v>0</v>
      </c>
      <c r="S19" s="49">
        <v>2</v>
      </c>
      <c r="T19" s="50">
        <f t="shared" si="2"/>
        <v>8</v>
      </c>
      <c r="W19" s="76">
        <v>17</v>
      </c>
      <c r="X19" s="76">
        <f t="shared" si="0"/>
        <v>4</v>
      </c>
      <c r="Y19" s="83">
        <f t="shared" si="1"/>
        <v>9.7560975609756101E-2</v>
      </c>
    </row>
    <row r="20" spans="1:25" x14ac:dyDescent="0.25">
      <c r="A20" s="43" t="s">
        <v>11</v>
      </c>
      <c r="B20" s="44" t="str">
        <f t="shared" si="3"/>
        <v>ГБОУ СОШ №485</v>
      </c>
      <c r="C20" s="45">
        <f t="shared" si="3"/>
        <v>11485</v>
      </c>
      <c r="D20" s="45" t="str">
        <f t="shared" si="3"/>
        <v>СОШ с углуб.</v>
      </c>
      <c r="E20" s="51" t="str">
        <f t="shared" si="3"/>
        <v>5а</v>
      </c>
      <c r="F20" s="47">
        <f t="shared" si="3"/>
        <v>43</v>
      </c>
      <c r="G20" s="47">
        <f t="shared" si="3"/>
        <v>41</v>
      </c>
      <c r="H20" s="48">
        <f t="shared" si="4"/>
        <v>11485018</v>
      </c>
      <c r="I20" s="49">
        <v>0</v>
      </c>
      <c r="J20" s="49">
        <v>2</v>
      </c>
      <c r="K20" s="49">
        <v>1</v>
      </c>
      <c r="L20" s="49">
        <v>2</v>
      </c>
      <c r="M20" s="49">
        <v>1</v>
      </c>
      <c r="N20" s="49">
        <v>1</v>
      </c>
      <c r="O20" s="49">
        <v>1</v>
      </c>
      <c r="P20" s="49">
        <v>2</v>
      </c>
      <c r="Q20" s="49">
        <v>2</v>
      </c>
      <c r="R20" s="49">
        <v>2</v>
      </c>
      <c r="S20" s="49">
        <v>1</v>
      </c>
      <c r="T20" s="50">
        <f t="shared" si="2"/>
        <v>15</v>
      </c>
      <c r="W20" s="76">
        <v>18</v>
      </c>
      <c r="X20" s="76">
        <f t="shared" si="0"/>
        <v>1</v>
      </c>
      <c r="Y20" s="83">
        <f t="shared" si="1"/>
        <v>2.4390243902439025E-2</v>
      </c>
    </row>
    <row r="21" spans="1:25" x14ac:dyDescent="0.25">
      <c r="A21" s="43" t="s">
        <v>11</v>
      </c>
      <c r="B21" s="44" t="str">
        <f t="shared" ref="B21:G36" si="5">B20</f>
        <v>ГБОУ СОШ №485</v>
      </c>
      <c r="C21" s="45">
        <f t="shared" si="5"/>
        <v>11485</v>
      </c>
      <c r="D21" s="45" t="str">
        <f t="shared" si="5"/>
        <v>СОШ с углуб.</v>
      </c>
      <c r="E21" s="51" t="str">
        <f t="shared" si="5"/>
        <v>5а</v>
      </c>
      <c r="F21" s="47">
        <f t="shared" si="5"/>
        <v>43</v>
      </c>
      <c r="G21" s="47">
        <f t="shared" si="5"/>
        <v>41</v>
      </c>
      <c r="H21" s="48">
        <f t="shared" si="4"/>
        <v>11485019</v>
      </c>
      <c r="I21" s="49">
        <v>0</v>
      </c>
      <c r="J21" s="49">
        <v>1</v>
      </c>
      <c r="K21" s="49">
        <v>1</v>
      </c>
      <c r="L21" s="49">
        <v>2</v>
      </c>
      <c r="M21" s="49">
        <v>2</v>
      </c>
      <c r="N21" s="49">
        <v>1</v>
      </c>
      <c r="O21" s="49">
        <v>1</v>
      </c>
      <c r="P21" s="49">
        <v>1</v>
      </c>
      <c r="Q21" s="49">
        <v>2</v>
      </c>
      <c r="R21" s="49">
        <v>2</v>
      </c>
      <c r="S21" s="49">
        <v>2</v>
      </c>
      <c r="T21" s="50">
        <f t="shared" si="2"/>
        <v>15</v>
      </c>
      <c r="W21" s="76">
        <v>19</v>
      </c>
      <c r="X21" s="76">
        <f t="shared" si="0"/>
        <v>1</v>
      </c>
      <c r="Y21" s="83">
        <f t="shared" si="1"/>
        <v>2.4390243902439025E-2</v>
      </c>
    </row>
    <row r="22" spans="1:25" x14ac:dyDescent="0.25">
      <c r="A22" s="43" t="s">
        <v>11</v>
      </c>
      <c r="B22" s="44" t="str">
        <f t="shared" si="5"/>
        <v>ГБОУ СОШ №485</v>
      </c>
      <c r="C22" s="45">
        <f t="shared" si="5"/>
        <v>11485</v>
      </c>
      <c r="D22" s="45" t="str">
        <f t="shared" si="5"/>
        <v>СОШ с углуб.</v>
      </c>
      <c r="E22" s="52" t="s">
        <v>16</v>
      </c>
      <c r="F22" s="47">
        <f t="shared" si="5"/>
        <v>43</v>
      </c>
      <c r="G22" s="47">
        <v>41</v>
      </c>
      <c r="H22" s="48">
        <f t="shared" si="4"/>
        <v>11485020</v>
      </c>
      <c r="I22" s="49">
        <v>1</v>
      </c>
      <c r="J22" s="49">
        <v>1</v>
      </c>
      <c r="K22" s="49">
        <v>1</v>
      </c>
      <c r="L22" s="49">
        <v>2</v>
      </c>
      <c r="M22" s="49">
        <v>2</v>
      </c>
      <c r="N22" s="49">
        <v>1</v>
      </c>
      <c r="O22" s="49">
        <v>1</v>
      </c>
      <c r="P22" s="49">
        <v>2</v>
      </c>
      <c r="Q22" s="49">
        <v>2</v>
      </c>
      <c r="R22" s="49">
        <v>2</v>
      </c>
      <c r="S22" s="49">
        <v>1</v>
      </c>
      <c r="T22" s="50">
        <f t="shared" si="2"/>
        <v>16</v>
      </c>
      <c r="X22" s="90">
        <f>SUM(X2:X21)</f>
        <v>41</v>
      </c>
      <c r="Y22" s="91"/>
    </row>
    <row r="23" spans="1:25" x14ac:dyDescent="0.25">
      <c r="A23" s="43" t="s">
        <v>11</v>
      </c>
      <c r="B23" s="44" t="str">
        <f t="shared" si="5"/>
        <v>ГБОУ СОШ №485</v>
      </c>
      <c r="C23" s="45">
        <f t="shared" si="5"/>
        <v>11485</v>
      </c>
      <c r="D23" s="45" t="str">
        <f t="shared" si="5"/>
        <v>СОШ с углуб.</v>
      </c>
      <c r="E23" s="51" t="str">
        <f t="shared" si="5"/>
        <v>5б</v>
      </c>
      <c r="F23" s="47">
        <f t="shared" si="5"/>
        <v>43</v>
      </c>
      <c r="G23" s="47">
        <f t="shared" si="5"/>
        <v>41</v>
      </c>
      <c r="H23" s="48">
        <f t="shared" si="4"/>
        <v>11485021</v>
      </c>
      <c r="I23" s="49">
        <v>2</v>
      </c>
      <c r="J23" s="49">
        <v>1</v>
      </c>
      <c r="K23" s="49">
        <v>1</v>
      </c>
      <c r="L23" s="49">
        <v>2</v>
      </c>
      <c r="M23" s="49">
        <v>2</v>
      </c>
      <c r="N23" s="49">
        <v>1</v>
      </c>
      <c r="O23" s="49">
        <v>1</v>
      </c>
      <c r="P23" s="49">
        <v>2</v>
      </c>
      <c r="Q23" s="49">
        <v>2</v>
      </c>
      <c r="R23" s="49">
        <v>2</v>
      </c>
      <c r="S23" s="49">
        <v>1</v>
      </c>
      <c r="T23" s="50">
        <f t="shared" si="2"/>
        <v>17</v>
      </c>
    </row>
    <row r="24" spans="1:25" x14ac:dyDescent="0.25">
      <c r="A24" s="43" t="s">
        <v>11</v>
      </c>
      <c r="B24" s="44" t="str">
        <f t="shared" si="5"/>
        <v>ГБОУ СОШ №485</v>
      </c>
      <c r="C24" s="45">
        <f t="shared" si="5"/>
        <v>11485</v>
      </c>
      <c r="D24" s="45" t="str">
        <f t="shared" si="5"/>
        <v>СОШ с углуб.</v>
      </c>
      <c r="E24" s="51" t="str">
        <f t="shared" si="5"/>
        <v>5б</v>
      </c>
      <c r="F24" s="47">
        <f t="shared" si="5"/>
        <v>43</v>
      </c>
      <c r="G24" s="47">
        <f t="shared" si="5"/>
        <v>41</v>
      </c>
      <c r="H24" s="48">
        <f t="shared" si="4"/>
        <v>11485022</v>
      </c>
      <c r="I24" s="49">
        <v>2</v>
      </c>
      <c r="J24" s="49">
        <v>1</v>
      </c>
      <c r="K24" s="49">
        <v>1</v>
      </c>
      <c r="L24" s="49">
        <v>2</v>
      </c>
      <c r="M24" s="49">
        <v>2</v>
      </c>
      <c r="N24" s="49">
        <v>1</v>
      </c>
      <c r="O24" s="49">
        <v>0</v>
      </c>
      <c r="P24" s="49">
        <v>0</v>
      </c>
      <c r="Q24" s="49">
        <v>1</v>
      </c>
      <c r="R24" s="49">
        <v>1</v>
      </c>
      <c r="S24" s="49">
        <v>1</v>
      </c>
      <c r="T24" s="50">
        <f t="shared" si="2"/>
        <v>12</v>
      </c>
    </row>
    <row r="25" spans="1:25" x14ac:dyDescent="0.25">
      <c r="A25" s="43" t="s">
        <v>11</v>
      </c>
      <c r="B25" s="44" t="str">
        <f t="shared" si="5"/>
        <v>ГБОУ СОШ №485</v>
      </c>
      <c r="C25" s="45">
        <f t="shared" si="5"/>
        <v>11485</v>
      </c>
      <c r="D25" s="45" t="str">
        <f t="shared" si="5"/>
        <v>СОШ с углуб.</v>
      </c>
      <c r="E25" s="51" t="str">
        <f t="shared" si="5"/>
        <v>5б</v>
      </c>
      <c r="F25" s="47">
        <f t="shared" si="5"/>
        <v>43</v>
      </c>
      <c r="G25" s="47">
        <f t="shared" si="5"/>
        <v>41</v>
      </c>
      <c r="H25" s="48">
        <f t="shared" si="4"/>
        <v>11485023</v>
      </c>
      <c r="I25" s="49">
        <v>0</v>
      </c>
      <c r="J25" s="49">
        <v>1</v>
      </c>
      <c r="K25" s="49">
        <v>0</v>
      </c>
      <c r="L25" s="49">
        <v>2</v>
      </c>
      <c r="M25" s="49">
        <v>1</v>
      </c>
      <c r="N25" s="49">
        <v>1</v>
      </c>
      <c r="O25" s="49">
        <v>0</v>
      </c>
      <c r="P25" s="49">
        <v>0</v>
      </c>
      <c r="Q25" s="49">
        <v>1</v>
      </c>
      <c r="R25" s="49">
        <v>0</v>
      </c>
      <c r="S25" s="49">
        <v>0</v>
      </c>
      <c r="T25" s="50">
        <f t="shared" si="2"/>
        <v>6</v>
      </c>
    </row>
    <row r="26" spans="1:25" x14ac:dyDescent="0.25">
      <c r="A26" s="43" t="s">
        <v>11</v>
      </c>
      <c r="B26" s="44" t="str">
        <f t="shared" si="5"/>
        <v>ГБОУ СОШ №485</v>
      </c>
      <c r="C26" s="45">
        <f t="shared" si="5"/>
        <v>11485</v>
      </c>
      <c r="D26" s="45" t="str">
        <f t="shared" si="5"/>
        <v>СОШ с углуб.</v>
      </c>
      <c r="E26" s="51" t="str">
        <f t="shared" si="5"/>
        <v>5б</v>
      </c>
      <c r="F26" s="47">
        <f t="shared" si="5"/>
        <v>43</v>
      </c>
      <c r="G26" s="47">
        <f t="shared" si="5"/>
        <v>41</v>
      </c>
      <c r="H26" s="48">
        <f t="shared" si="4"/>
        <v>11485024</v>
      </c>
      <c r="I26" s="49">
        <v>0</v>
      </c>
      <c r="J26" s="49">
        <v>2</v>
      </c>
      <c r="K26" s="49">
        <v>0</v>
      </c>
      <c r="L26" s="49">
        <v>2</v>
      </c>
      <c r="M26" s="49">
        <v>2</v>
      </c>
      <c r="N26" s="49">
        <v>0</v>
      </c>
      <c r="O26" s="49">
        <v>1</v>
      </c>
      <c r="P26" s="49">
        <v>2</v>
      </c>
      <c r="Q26" s="49">
        <v>2</v>
      </c>
      <c r="R26" s="49">
        <v>2</v>
      </c>
      <c r="S26" s="49">
        <v>2</v>
      </c>
      <c r="T26" s="50">
        <f t="shared" si="2"/>
        <v>15</v>
      </c>
    </row>
    <row r="27" spans="1:25" x14ac:dyDescent="0.25">
      <c r="A27" s="43" t="s">
        <v>11</v>
      </c>
      <c r="B27" s="44" t="str">
        <f t="shared" si="5"/>
        <v>ГБОУ СОШ №485</v>
      </c>
      <c r="C27" s="45">
        <f t="shared" si="5"/>
        <v>11485</v>
      </c>
      <c r="D27" s="45" t="str">
        <f t="shared" si="5"/>
        <v>СОШ с углуб.</v>
      </c>
      <c r="E27" s="51" t="str">
        <f t="shared" si="5"/>
        <v>5б</v>
      </c>
      <c r="F27" s="47">
        <f t="shared" si="5"/>
        <v>43</v>
      </c>
      <c r="G27" s="47">
        <f t="shared" si="5"/>
        <v>41</v>
      </c>
      <c r="H27" s="48">
        <f t="shared" si="4"/>
        <v>11485025</v>
      </c>
      <c r="I27" s="49">
        <v>0</v>
      </c>
      <c r="J27" s="49">
        <v>2</v>
      </c>
      <c r="K27" s="49">
        <v>0</v>
      </c>
      <c r="L27" s="49">
        <v>2</v>
      </c>
      <c r="M27" s="49">
        <v>2</v>
      </c>
      <c r="N27" s="49">
        <v>1</v>
      </c>
      <c r="O27" s="49">
        <v>0</v>
      </c>
      <c r="P27" s="49">
        <v>2</v>
      </c>
      <c r="Q27" s="49">
        <v>2</v>
      </c>
      <c r="R27" s="49">
        <v>2</v>
      </c>
      <c r="S27" s="49">
        <v>1</v>
      </c>
      <c r="T27" s="50">
        <f t="shared" si="2"/>
        <v>14</v>
      </c>
    </row>
    <row r="28" spans="1:25" x14ac:dyDescent="0.25">
      <c r="A28" s="43" t="s">
        <v>11</v>
      </c>
      <c r="B28" s="44" t="str">
        <f t="shared" si="5"/>
        <v>ГБОУ СОШ №485</v>
      </c>
      <c r="C28" s="45">
        <f t="shared" si="5"/>
        <v>11485</v>
      </c>
      <c r="D28" s="45" t="str">
        <f t="shared" si="5"/>
        <v>СОШ с углуб.</v>
      </c>
      <c r="E28" s="51" t="str">
        <f t="shared" si="5"/>
        <v>5б</v>
      </c>
      <c r="F28" s="47">
        <f t="shared" si="5"/>
        <v>43</v>
      </c>
      <c r="G28" s="47">
        <f t="shared" si="5"/>
        <v>41</v>
      </c>
      <c r="H28" s="48">
        <f t="shared" si="4"/>
        <v>11485026</v>
      </c>
      <c r="I28" s="49">
        <v>2</v>
      </c>
      <c r="J28" s="49">
        <v>2</v>
      </c>
      <c r="K28" s="49">
        <v>0</v>
      </c>
      <c r="L28" s="49">
        <v>2</v>
      </c>
      <c r="M28" s="49">
        <v>2</v>
      </c>
      <c r="N28" s="49">
        <v>0</v>
      </c>
      <c r="O28" s="49">
        <v>1</v>
      </c>
      <c r="P28" s="49">
        <v>2</v>
      </c>
      <c r="Q28" s="49">
        <v>2</v>
      </c>
      <c r="R28" s="49">
        <v>1</v>
      </c>
      <c r="S28" s="49">
        <v>2</v>
      </c>
      <c r="T28" s="50">
        <f t="shared" si="2"/>
        <v>16</v>
      </c>
    </row>
    <row r="29" spans="1:25" x14ac:dyDescent="0.25">
      <c r="A29" s="43" t="s">
        <v>11</v>
      </c>
      <c r="B29" s="44" t="str">
        <f t="shared" si="5"/>
        <v>ГБОУ СОШ №485</v>
      </c>
      <c r="C29" s="45">
        <f t="shared" si="5"/>
        <v>11485</v>
      </c>
      <c r="D29" s="45" t="str">
        <f t="shared" si="5"/>
        <v>СОШ с углуб.</v>
      </c>
      <c r="E29" s="51" t="str">
        <f t="shared" si="5"/>
        <v>5б</v>
      </c>
      <c r="F29" s="47">
        <f t="shared" si="5"/>
        <v>43</v>
      </c>
      <c r="G29" s="47">
        <f t="shared" si="5"/>
        <v>41</v>
      </c>
      <c r="H29" s="48">
        <f t="shared" si="4"/>
        <v>11485027</v>
      </c>
      <c r="I29" s="49">
        <v>1</v>
      </c>
      <c r="J29" s="49">
        <v>2</v>
      </c>
      <c r="K29" s="49">
        <v>0</v>
      </c>
      <c r="L29" s="49">
        <v>2</v>
      </c>
      <c r="M29" s="49">
        <v>0</v>
      </c>
      <c r="N29" s="49">
        <v>0</v>
      </c>
      <c r="O29" s="49">
        <v>0</v>
      </c>
      <c r="P29" s="49">
        <v>2</v>
      </c>
      <c r="Q29" s="49">
        <v>0</v>
      </c>
      <c r="R29" s="49">
        <v>2</v>
      </c>
      <c r="S29" s="49">
        <v>0</v>
      </c>
      <c r="T29" s="50">
        <f t="shared" si="2"/>
        <v>9</v>
      </c>
    </row>
    <row r="30" spans="1:25" x14ac:dyDescent="0.25">
      <c r="A30" s="43" t="s">
        <v>11</v>
      </c>
      <c r="B30" s="44" t="str">
        <f t="shared" si="5"/>
        <v>ГБОУ СОШ №485</v>
      </c>
      <c r="C30" s="45">
        <f t="shared" si="5"/>
        <v>11485</v>
      </c>
      <c r="D30" s="45" t="str">
        <f t="shared" si="5"/>
        <v>СОШ с углуб.</v>
      </c>
      <c r="E30" s="51" t="str">
        <f t="shared" si="5"/>
        <v>5б</v>
      </c>
      <c r="F30" s="47">
        <f t="shared" si="5"/>
        <v>43</v>
      </c>
      <c r="G30" s="47">
        <f t="shared" si="5"/>
        <v>41</v>
      </c>
      <c r="H30" s="48">
        <f t="shared" si="4"/>
        <v>11485028</v>
      </c>
      <c r="I30" s="49">
        <v>0</v>
      </c>
      <c r="J30" s="49">
        <v>2</v>
      </c>
      <c r="K30" s="49">
        <v>1</v>
      </c>
      <c r="L30" s="49">
        <v>2</v>
      </c>
      <c r="M30" s="49">
        <v>2</v>
      </c>
      <c r="N30" s="49">
        <v>0</v>
      </c>
      <c r="O30" s="49">
        <v>1</v>
      </c>
      <c r="P30" s="49">
        <v>2</v>
      </c>
      <c r="Q30" s="49">
        <v>2</v>
      </c>
      <c r="R30" s="49">
        <v>2</v>
      </c>
      <c r="S30" s="49">
        <v>2</v>
      </c>
      <c r="T30" s="50">
        <f t="shared" si="2"/>
        <v>16</v>
      </c>
    </row>
    <row r="31" spans="1:25" x14ac:dyDescent="0.25">
      <c r="A31" s="43" t="s">
        <v>11</v>
      </c>
      <c r="B31" s="44" t="str">
        <f t="shared" si="5"/>
        <v>ГБОУ СОШ №485</v>
      </c>
      <c r="C31" s="45">
        <f t="shared" si="5"/>
        <v>11485</v>
      </c>
      <c r="D31" s="45" t="str">
        <f t="shared" si="5"/>
        <v>СОШ с углуб.</v>
      </c>
      <c r="E31" s="51" t="str">
        <f t="shared" si="5"/>
        <v>5б</v>
      </c>
      <c r="F31" s="47">
        <f t="shared" si="5"/>
        <v>43</v>
      </c>
      <c r="G31" s="47">
        <f t="shared" si="5"/>
        <v>41</v>
      </c>
      <c r="H31" s="48">
        <f t="shared" si="4"/>
        <v>11485029</v>
      </c>
      <c r="I31" s="49">
        <v>2</v>
      </c>
      <c r="J31" s="49">
        <v>2</v>
      </c>
      <c r="K31" s="49">
        <v>0</v>
      </c>
      <c r="L31" s="49">
        <v>2</v>
      </c>
      <c r="M31" s="49">
        <v>1</v>
      </c>
      <c r="N31" s="49">
        <v>0</v>
      </c>
      <c r="O31" s="49">
        <v>0</v>
      </c>
      <c r="P31" s="49">
        <v>2</v>
      </c>
      <c r="Q31" s="49">
        <v>2</v>
      </c>
      <c r="R31" s="49">
        <v>2</v>
      </c>
      <c r="S31" s="49">
        <v>2</v>
      </c>
      <c r="T31" s="50">
        <f t="shared" si="2"/>
        <v>15</v>
      </c>
    </row>
    <row r="32" spans="1:25" x14ac:dyDescent="0.25">
      <c r="A32" s="43" t="s">
        <v>11</v>
      </c>
      <c r="B32" s="44" t="str">
        <f t="shared" si="5"/>
        <v>ГБОУ СОШ №485</v>
      </c>
      <c r="C32" s="45">
        <f t="shared" si="5"/>
        <v>11485</v>
      </c>
      <c r="D32" s="45" t="str">
        <f t="shared" si="5"/>
        <v>СОШ с углуб.</v>
      </c>
      <c r="E32" s="51" t="str">
        <f t="shared" si="5"/>
        <v>5б</v>
      </c>
      <c r="F32" s="47">
        <f t="shared" si="5"/>
        <v>43</v>
      </c>
      <c r="G32" s="47">
        <f t="shared" si="5"/>
        <v>41</v>
      </c>
      <c r="H32" s="48">
        <f t="shared" si="4"/>
        <v>11485030</v>
      </c>
      <c r="I32" s="49">
        <v>2</v>
      </c>
      <c r="J32" s="49">
        <v>2</v>
      </c>
      <c r="K32" s="49">
        <v>1</v>
      </c>
      <c r="L32" s="49">
        <v>1</v>
      </c>
      <c r="M32" s="49">
        <v>2</v>
      </c>
      <c r="N32" s="49">
        <v>0</v>
      </c>
      <c r="O32" s="49">
        <v>0</v>
      </c>
      <c r="P32" s="49">
        <v>1</v>
      </c>
      <c r="Q32" s="49">
        <v>0</v>
      </c>
      <c r="R32" s="49">
        <v>0</v>
      </c>
      <c r="S32" s="49">
        <v>2</v>
      </c>
      <c r="T32" s="50">
        <f t="shared" si="2"/>
        <v>11</v>
      </c>
    </row>
    <row r="33" spans="1:20" x14ac:dyDescent="0.25">
      <c r="A33" s="43" t="s">
        <v>11</v>
      </c>
      <c r="B33" s="44" t="str">
        <f t="shared" si="5"/>
        <v>ГБОУ СОШ №485</v>
      </c>
      <c r="C33" s="45">
        <f t="shared" si="5"/>
        <v>11485</v>
      </c>
      <c r="D33" s="45" t="str">
        <f t="shared" si="5"/>
        <v>СОШ с углуб.</v>
      </c>
      <c r="E33" s="51" t="str">
        <f t="shared" si="5"/>
        <v>5б</v>
      </c>
      <c r="F33" s="47">
        <f t="shared" si="5"/>
        <v>43</v>
      </c>
      <c r="G33" s="47">
        <f t="shared" si="5"/>
        <v>41</v>
      </c>
      <c r="H33" s="48">
        <f t="shared" si="4"/>
        <v>11485031</v>
      </c>
      <c r="I33" s="49">
        <v>2</v>
      </c>
      <c r="J33" s="49">
        <v>2</v>
      </c>
      <c r="K33" s="49">
        <v>0</v>
      </c>
      <c r="L33" s="49">
        <v>2</v>
      </c>
      <c r="M33" s="49">
        <v>2</v>
      </c>
      <c r="N33" s="49">
        <v>1</v>
      </c>
      <c r="O33" s="49">
        <v>1</v>
      </c>
      <c r="P33" s="49">
        <v>2</v>
      </c>
      <c r="Q33" s="49">
        <v>2</v>
      </c>
      <c r="R33" s="49">
        <v>1</v>
      </c>
      <c r="S33" s="49">
        <v>2</v>
      </c>
      <c r="T33" s="50">
        <f t="shared" si="2"/>
        <v>17</v>
      </c>
    </row>
    <row r="34" spans="1:20" x14ac:dyDescent="0.25">
      <c r="A34" s="43" t="s">
        <v>11</v>
      </c>
      <c r="B34" s="44" t="str">
        <f t="shared" si="5"/>
        <v>ГБОУ СОШ №485</v>
      </c>
      <c r="C34" s="45">
        <f t="shared" si="5"/>
        <v>11485</v>
      </c>
      <c r="D34" s="45" t="str">
        <f t="shared" si="5"/>
        <v>СОШ с углуб.</v>
      </c>
      <c r="E34" s="51" t="str">
        <f t="shared" si="5"/>
        <v>5б</v>
      </c>
      <c r="F34" s="47">
        <f t="shared" si="5"/>
        <v>43</v>
      </c>
      <c r="G34" s="47">
        <f t="shared" si="5"/>
        <v>41</v>
      </c>
      <c r="H34" s="48">
        <f t="shared" si="4"/>
        <v>11485032</v>
      </c>
      <c r="I34" s="49">
        <v>0</v>
      </c>
      <c r="J34" s="49">
        <v>2</v>
      </c>
      <c r="K34" s="49">
        <v>1</v>
      </c>
      <c r="L34" s="49">
        <v>2</v>
      </c>
      <c r="M34" s="49">
        <v>2</v>
      </c>
      <c r="N34" s="49">
        <v>1</v>
      </c>
      <c r="O34" s="49">
        <v>0</v>
      </c>
      <c r="P34" s="49">
        <v>2</v>
      </c>
      <c r="Q34" s="49">
        <v>2</v>
      </c>
      <c r="R34" s="49">
        <v>2</v>
      </c>
      <c r="S34" s="49">
        <v>1</v>
      </c>
      <c r="T34" s="50">
        <f t="shared" si="2"/>
        <v>15</v>
      </c>
    </row>
    <row r="35" spans="1:20" x14ac:dyDescent="0.25">
      <c r="A35" s="43" t="s">
        <v>11</v>
      </c>
      <c r="B35" s="44" t="str">
        <f t="shared" si="5"/>
        <v>ГБОУ СОШ №485</v>
      </c>
      <c r="C35" s="45">
        <f t="shared" si="5"/>
        <v>11485</v>
      </c>
      <c r="D35" s="45" t="str">
        <f t="shared" si="5"/>
        <v>СОШ с углуб.</v>
      </c>
      <c r="E35" s="51" t="str">
        <f t="shared" si="5"/>
        <v>5б</v>
      </c>
      <c r="F35" s="47">
        <f t="shared" si="5"/>
        <v>43</v>
      </c>
      <c r="G35" s="47">
        <f t="shared" si="5"/>
        <v>41</v>
      </c>
      <c r="H35" s="48">
        <f t="shared" si="4"/>
        <v>11485033</v>
      </c>
      <c r="I35" s="49">
        <v>2</v>
      </c>
      <c r="J35" s="49">
        <v>1</v>
      </c>
      <c r="K35" s="49">
        <v>0</v>
      </c>
      <c r="L35" s="49">
        <v>2</v>
      </c>
      <c r="M35" s="49">
        <v>2</v>
      </c>
      <c r="N35" s="49">
        <v>0</v>
      </c>
      <c r="O35" s="49">
        <v>0</v>
      </c>
      <c r="P35" s="49">
        <v>2</v>
      </c>
      <c r="Q35" s="49">
        <v>0</v>
      </c>
      <c r="R35" s="49">
        <v>0</v>
      </c>
      <c r="S35" s="49">
        <v>2</v>
      </c>
      <c r="T35" s="50">
        <f t="shared" si="2"/>
        <v>11</v>
      </c>
    </row>
    <row r="36" spans="1:20" x14ac:dyDescent="0.25">
      <c r="A36" s="43" t="s">
        <v>11</v>
      </c>
      <c r="B36" s="44" t="str">
        <f t="shared" si="5"/>
        <v>ГБОУ СОШ №485</v>
      </c>
      <c r="C36" s="45">
        <f t="shared" si="5"/>
        <v>11485</v>
      </c>
      <c r="D36" s="45" t="str">
        <f t="shared" si="5"/>
        <v>СОШ с углуб.</v>
      </c>
      <c r="E36" s="51" t="str">
        <f t="shared" si="5"/>
        <v>5б</v>
      </c>
      <c r="F36" s="47">
        <f t="shared" si="5"/>
        <v>43</v>
      </c>
      <c r="G36" s="47">
        <f t="shared" si="5"/>
        <v>41</v>
      </c>
      <c r="H36" s="48">
        <f t="shared" si="4"/>
        <v>11485034</v>
      </c>
      <c r="I36" s="49">
        <v>1</v>
      </c>
      <c r="J36" s="49">
        <v>0</v>
      </c>
      <c r="K36" s="49">
        <v>1</v>
      </c>
      <c r="L36" s="49">
        <v>2</v>
      </c>
      <c r="M36" s="49">
        <v>1</v>
      </c>
      <c r="N36" s="49">
        <v>0</v>
      </c>
      <c r="O36" s="49">
        <v>1</v>
      </c>
      <c r="P36" s="49">
        <v>1</v>
      </c>
      <c r="Q36" s="49">
        <v>1</v>
      </c>
      <c r="R36" s="49">
        <v>1</v>
      </c>
      <c r="S36" s="49">
        <v>2</v>
      </c>
      <c r="T36" s="50">
        <f t="shared" si="2"/>
        <v>11</v>
      </c>
    </row>
    <row r="37" spans="1:20" x14ac:dyDescent="0.25">
      <c r="A37" s="43" t="s">
        <v>11</v>
      </c>
      <c r="B37" s="44" t="str">
        <f t="shared" ref="B37:G43" si="6">B36</f>
        <v>ГБОУ СОШ №485</v>
      </c>
      <c r="C37" s="45">
        <f t="shared" si="6"/>
        <v>11485</v>
      </c>
      <c r="D37" s="45" t="str">
        <f t="shared" si="6"/>
        <v>СОШ с углуб.</v>
      </c>
      <c r="E37" s="51" t="str">
        <f t="shared" si="6"/>
        <v>5б</v>
      </c>
      <c r="F37" s="47">
        <f t="shared" si="6"/>
        <v>43</v>
      </c>
      <c r="G37" s="47">
        <f t="shared" si="6"/>
        <v>41</v>
      </c>
      <c r="H37" s="48">
        <f t="shared" si="4"/>
        <v>11485035</v>
      </c>
      <c r="I37" s="49">
        <v>2</v>
      </c>
      <c r="J37" s="49">
        <v>2</v>
      </c>
      <c r="K37" s="49">
        <v>0</v>
      </c>
      <c r="L37" s="49">
        <v>2</v>
      </c>
      <c r="M37" s="49">
        <v>1</v>
      </c>
      <c r="N37" s="49">
        <v>0</v>
      </c>
      <c r="O37" s="49">
        <v>0</v>
      </c>
      <c r="P37" s="49">
        <v>2</v>
      </c>
      <c r="Q37" s="49">
        <v>2</v>
      </c>
      <c r="R37" s="49">
        <v>2</v>
      </c>
      <c r="S37" s="49">
        <v>1</v>
      </c>
      <c r="T37" s="50">
        <f t="shared" si="2"/>
        <v>14</v>
      </c>
    </row>
    <row r="38" spans="1:20" x14ac:dyDescent="0.25">
      <c r="A38" s="43" t="s">
        <v>11</v>
      </c>
      <c r="B38" s="44" t="str">
        <f t="shared" si="6"/>
        <v>ГБОУ СОШ №485</v>
      </c>
      <c r="C38" s="45">
        <f t="shared" si="6"/>
        <v>11485</v>
      </c>
      <c r="D38" s="45" t="str">
        <f t="shared" si="6"/>
        <v>СОШ с углуб.</v>
      </c>
      <c r="E38" s="51" t="str">
        <f t="shared" si="6"/>
        <v>5б</v>
      </c>
      <c r="F38" s="47">
        <f t="shared" si="6"/>
        <v>43</v>
      </c>
      <c r="G38" s="47">
        <f t="shared" si="6"/>
        <v>41</v>
      </c>
      <c r="H38" s="48">
        <f t="shared" si="4"/>
        <v>11485036</v>
      </c>
      <c r="I38" s="49">
        <v>0</v>
      </c>
      <c r="J38" s="49">
        <v>2</v>
      </c>
      <c r="K38" s="49">
        <v>1</v>
      </c>
      <c r="L38" s="49">
        <v>2</v>
      </c>
      <c r="M38" s="49">
        <v>1</v>
      </c>
      <c r="N38" s="49">
        <v>0</v>
      </c>
      <c r="O38" s="49">
        <v>0</v>
      </c>
      <c r="P38" s="49">
        <v>2</v>
      </c>
      <c r="Q38" s="49">
        <v>1</v>
      </c>
      <c r="R38" s="49">
        <v>1</v>
      </c>
      <c r="S38" s="49">
        <v>1</v>
      </c>
      <c r="T38" s="50">
        <f t="shared" si="2"/>
        <v>11</v>
      </c>
    </row>
    <row r="39" spans="1:20" x14ac:dyDescent="0.25">
      <c r="A39" s="43" t="s">
        <v>11</v>
      </c>
      <c r="B39" s="44" t="str">
        <f t="shared" si="6"/>
        <v>ГБОУ СОШ №485</v>
      </c>
      <c r="C39" s="45">
        <f t="shared" si="6"/>
        <v>11485</v>
      </c>
      <c r="D39" s="45" t="str">
        <f t="shared" si="6"/>
        <v>СОШ с углуб.</v>
      </c>
      <c r="E39" s="51" t="str">
        <f t="shared" si="6"/>
        <v>5б</v>
      </c>
      <c r="F39" s="47">
        <f t="shared" si="6"/>
        <v>43</v>
      </c>
      <c r="G39" s="47">
        <f t="shared" si="6"/>
        <v>41</v>
      </c>
      <c r="H39" s="48">
        <f t="shared" si="4"/>
        <v>11485037</v>
      </c>
      <c r="I39" s="49">
        <v>2</v>
      </c>
      <c r="J39" s="49">
        <v>2</v>
      </c>
      <c r="K39" s="49">
        <v>1</v>
      </c>
      <c r="L39" s="49">
        <v>2</v>
      </c>
      <c r="M39" s="49">
        <v>2</v>
      </c>
      <c r="N39" s="49">
        <v>1</v>
      </c>
      <c r="O39" s="49">
        <v>1</v>
      </c>
      <c r="P39" s="49">
        <v>2</v>
      </c>
      <c r="Q39" s="49">
        <v>2</v>
      </c>
      <c r="R39" s="49">
        <v>2</v>
      </c>
      <c r="S39" s="49">
        <v>2</v>
      </c>
      <c r="T39" s="50">
        <f t="shared" si="2"/>
        <v>19</v>
      </c>
    </row>
    <row r="40" spans="1:20" x14ac:dyDescent="0.25">
      <c r="A40" s="43" t="s">
        <v>11</v>
      </c>
      <c r="B40" s="44" t="str">
        <f t="shared" si="6"/>
        <v>ГБОУ СОШ №485</v>
      </c>
      <c r="C40" s="45">
        <f t="shared" si="6"/>
        <v>11485</v>
      </c>
      <c r="D40" s="45" t="str">
        <f t="shared" si="6"/>
        <v>СОШ с углуб.</v>
      </c>
      <c r="E40" s="51" t="str">
        <f t="shared" si="6"/>
        <v>5б</v>
      </c>
      <c r="F40" s="47">
        <f t="shared" si="6"/>
        <v>43</v>
      </c>
      <c r="G40" s="47">
        <f t="shared" si="6"/>
        <v>41</v>
      </c>
      <c r="H40" s="48">
        <f t="shared" si="4"/>
        <v>11485038</v>
      </c>
      <c r="I40" s="49">
        <v>0</v>
      </c>
      <c r="J40" s="49">
        <v>2</v>
      </c>
      <c r="K40" s="49">
        <v>0</v>
      </c>
      <c r="L40" s="49">
        <v>2</v>
      </c>
      <c r="M40" s="49">
        <v>2</v>
      </c>
      <c r="N40" s="49">
        <v>1</v>
      </c>
      <c r="O40" s="49">
        <v>0</v>
      </c>
      <c r="P40" s="49">
        <v>2</v>
      </c>
      <c r="Q40" s="49">
        <v>1</v>
      </c>
      <c r="R40" s="49">
        <v>0</v>
      </c>
      <c r="S40" s="49">
        <v>2</v>
      </c>
      <c r="T40" s="50">
        <f t="shared" si="2"/>
        <v>12</v>
      </c>
    </row>
    <row r="41" spans="1:20" x14ac:dyDescent="0.25">
      <c r="A41" s="43" t="s">
        <v>11</v>
      </c>
      <c r="B41" s="44" t="str">
        <f t="shared" si="6"/>
        <v>ГБОУ СОШ №485</v>
      </c>
      <c r="C41" s="45">
        <f t="shared" si="6"/>
        <v>11485</v>
      </c>
      <c r="D41" s="45" t="str">
        <f t="shared" si="6"/>
        <v>СОШ с углуб.</v>
      </c>
      <c r="E41" s="51" t="str">
        <f t="shared" si="6"/>
        <v>5б</v>
      </c>
      <c r="F41" s="47">
        <f t="shared" si="6"/>
        <v>43</v>
      </c>
      <c r="G41" s="47">
        <f t="shared" si="6"/>
        <v>41</v>
      </c>
      <c r="H41" s="48">
        <f t="shared" si="4"/>
        <v>11485039</v>
      </c>
      <c r="I41" s="49">
        <v>0</v>
      </c>
      <c r="J41" s="49">
        <v>1</v>
      </c>
      <c r="K41" s="49">
        <v>0</v>
      </c>
      <c r="L41" s="49">
        <v>2</v>
      </c>
      <c r="M41" s="49">
        <v>1</v>
      </c>
      <c r="N41" s="49">
        <v>0</v>
      </c>
      <c r="O41" s="49">
        <v>0</v>
      </c>
      <c r="P41" s="49">
        <v>0</v>
      </c>
      <c r="Q41" s="49">
        <v>2</v>
      </c>
      <c r="R41" s="49">
        <v>1</v>
      </c>
      <c r="S41" s="49">
        <v>1</v>
      </c>
      <c r="T41" s="50">
        <f t="shared" si="2"/>
        <v>8</v>
      </c>
    </row>
    <row r="42" spans="1:20" x14ac:dyDescent="0.25">
      <c r="A42" s="43" t="s">
        <v>11</v>
      </c>
      <c r="B42" s="44" t="str">
        <f t="shared" si="6"/>
        <v>ГБОУ СОШ №485</v>
      </c>
      <c r="C42" s="45">
        <f t="shared" si="6"/>
        <v>11485</v>
      </c>
      <c r="D42" s="45" t="str">
        <f t="shared" si="6"/>
        <v>СОШ с углуб.</v>
      </c>
      <c r="E42" s="51" t="str">
        <f t="shared" si="6"/>
        <v>5б</v>
      </c>
      <c r="F42" s="47">
        <f t="shared" si="6"/>
        <v>43</v>
      </c>
      <c r="G42" s="47">
        <f t="shared" si="6"/>
        <v>41</v>
      </c>
      <c r="H42" s="48">
        <f t="shared" si="4"/>
        <v>11485040</v>
      </c>
      <c r="I42" s="49">
        <v>0</v>
      </c>
      <c r="J42" s="49">
        <v>2</v>
      </c>
      <c r="K42" s="49">
        <v>1</v>
      </c>
      <c r="L42" s="49">
        <v>2</v>
      </c>
      <c r="M42" s="49">
        <v>2</v>
      </c>
      <c r="N42" s="49">
        <v>1</v>
      </c>
      <c r="O42" s="49">
        <v>0</v>
      </c>
      <c r="P42" s="49">
        <v>2</v>
      </c>
      <c r="Q42" s="49">
        <v>2</v>
      </c>
      <c r="R42" s="49">
        <v>1</v>
      </c>
      <c r="S42" s="49">
        <v>1</v>
      </c>
      <c r="T42" s="50">
        <f t="shared" si="2"/>
        <v>14</v>
      </c>
    </row>
    <row r="43" spans="1:20" x14ac:dyDescent="0.25">
      <c r="A43" s="43" t="s">
        <v>11</v>
      </c>
      <c r="B43" s="44" t="str">
        <f t="shared" si="6"/>
        <v>ГБОУ СОШ №485</v>
      </c>
      <c r="C43" s="45">
        <f t="shared" si="6"/>
        <v>11485</v>
      </c>
      <c r="D43" s="45" t="str">
        <f t="shared" si="6"/>
        <v>СОШ с углуб.</v>
      </c>
      <c r="E43" s="51" t="str">
        <f t="shared" si="6"/>
        <v>5б</v>
      </c>
      <c r="F43" s="47">
        <f t="shared" si="6"/>
        <v>43</v>
      </c>
      <c r="G43" s="47">
        <f t="shared" si="6"/>
        <v>41</v>
      </c>
      <c r="H43" s="48">
        <f t="shared" si="4"/>
        <v>11485041</v>
      </c>
      <c r="I43" s="49">
        <v>0</v>
      </c>
      <c r="J43" s="49">
        <v>2</v>
      </c>
      <c r="K43" s="49">
        <v>1</v>
      </c>
      <c r="L43" s="49">
        <v>2</v>
      </c>
      <c r="M43" s="49">
        <v>2</v>
      </c>
      <c r="N43" s="49">
        <v>0</v>
      </c>
      <c r="O43" s="49">
        <v>1</v>
      </c>
      <c r="P43" s="49">
        <v>0</v>
      </c>
      <c r="Q43" s="49">
        <v>2</v>
      </c>
      <c r="R43" s="49">
        <v>0</v>
      </c>
      <c r="S43" s="49">
        <v>1</v>
      </c>
      <c r="T43" s="50">
        <f t="shared" si="2"/>
        <v>11</v>
      </c>
    </row>
    <row r="44" spans="1:20" s="58" customFormat="1" x14ac:dyDescent="0.25">
      <c r="A44" s="58" t="s">
        <v>118</v>
      </c>
      <c r="I44" s="58">
        <v>2</v>
      </c>
      <c r="J44" s="58">
        <v>2</v>
      </c>
      <c r="K44" s="58">
        <v>1</v>
      </c>
      <c r="L44" s="58">
        <v>2</v>
      </c>
      <c r="M44" s="58">
        <v>2</v>
      </c>
      <c r="N44" s="58">
        <v>1</v>
      </c>
      <c r="O44" s="58">
        <v>1</v>
      </c>
      <c r="P44" s="58">
        <v>2</v>
      </c>
      <c r="Q44" s="58">
        <v>2</v>
      </c>
      <c r="R44" s="58">
        <v>2</v>
      </c>
      <c r="S44" s="58">
        <v>2</v>
      </c>
      <c r="T44" s="58">
        <f>SUM(I44:S44)</f>
        <v>19</v>
      </c>
    </row>
    <row r="45" spans="1:20" x14ac:dyDescent="0.25">
      <c r="B45" s="44" t="s">
        <v>45</v>
      </c>
      <c r="C45" s="47">
        <v>43</v>
      </c>
      <c r="D45" s="47">
        <v>41</v>
      </c>
      <c r="I45" s="79">
        <f>SUM(I3:I43)/(41*I44)</f>
        <v>0.35365853658536583</v>
      </c>
      <c r="J45" s="79">
        <f t="shared" ref="J45:T45" si="7">SUM(J3:J43)/(41*J44)</f>
        <v>0.71951219512195119</v>
      </c>
      <c r="K45" s="79">
        <f t="shared" si="7"/>
        <v>0.58536585365853655</v>
      </c>
      <c r="L45" s="79">
        <f t="shared" si="7"/>
        <v>0.96341463414634143</v>
      </c>
      <c r="M45" s="79">
        <f t="shared" si="7"/>
        <v>0.78048780487804881</v>
      </c>
      <c r="N45" s="79">
        <f t="shared" si="7"/>
        <v>0.43902439024390244</v>
      </c>
      <c r="O45" s="79">
        <f t="shared" si="7"/>
        <v>0.53658536585365857</v>
      </c>
      <c r="P45" s="79">
        <f t="shared" si="7"/>
        <v>0.71951219512195119</v>
      </c>
      <c r="Q45" s="79">
        <f t="shared" si="7"/>
        <v>0.74390243902439024</v>
      </c>
      <c r="R45" s="79">
        <f t="shared" si="7"/>
        <v>0.63414634146341464</v>
      </c>
      <c r="S45" s="79">
        <f t="shared" si="7"/>
        <v>0.71951219512195119</v>
      </c>
      <c r="T45" s="79">
        <f t="shared" si="7"/>
        <v>0.67522464698331197</v>
      </c>
    </row>
  </sheetData>
  <mergeCells count="9">
    <mergeCell ref="G1:G2"/>
    <mergeCell ref="H1:H2"/>
    <mergeCell ref="T1:T2"/>
    <mergeCell ref="A1:A2"/>
    <mergeCell ref="B1:B2"/>
    <mergeCell ref="C1:C2"/>
    <mergeCell ref="D1:D2"/>
    <mergeCell ref="E1:E2"/>
    <mergeCell ref="F1:F2"/>
  </mergeCells>
  <dataValidations count="4">
    <dataValidation allowBlank="1" showErrorMessage="1" sqref="E3:G43 JA3:JC43 SW3:SY43 ACS3:ACU43 AMO3:AMQ43 AWK3:AWM43 BGG3:BGI43 BQC3:BQE43 BZY3:CAA43 CJU3:CJW43 CTQ3:CTS43 DDM3:DDO43 DNI3:DNK43 DXE3:DXG43 EHA3:EHC43 EQW3:EQY43 FAS3:FAU43 FKO3:FKQ43 FUK3:FUM43 GEG3:GEI43 GOC3:GOE43 GXY3:GYA43 HHU3:HHW43 HRQ3:HRS43 IBM3:IBO43 ILI3:ILK43 IVE3:IVG43 JFA3:JFC43 JOW3:JOY43 JYS3:JYU43 KIO3:KIQ43 KSK3:KSM43 LCG3:LCI43 LMC3:LME43 LVY3:LWA43 MFU3:MFW43 MPQ3:MPS43 MZM3:MZO43 NJI3:NJK43 NTE3:NTG43 ODA3:ODC43 OMW3:OMY43 OWS3:OWU43 PGO3:PGQ43 PQK3:PQM43 QAG3:QAI43 QKC3:QKE43 QTY3:QUA43 RDU3:RDW43 RNQ3:RNS43 RXM3:RXO43 SHI3:SHK43 SRE3:SRG43 TBA3:TBC43 TKW3:TKY43 TUS3:TUU43 UEO3:UEQ43 UOK3:UOM43 UYG3:UYI43 VIC3:VIE43 VRY3:VSA43 WBU3:WBW43 WLQ3:WLS43 WVM3:WVO43 E65160:G65504 JA65160:JC65504 SW65160:SY65504 ACS65160:ACU65504 AMO65160:AMQ65504 AWK65160:AWM65504 BGG65160:BGI65504 BQC65160:BQE65504 BZY65160:CAA65504 CJU65160:CJW65504 CTQ65160:CTS65504 DDM65160:DDO65504 DNI65160:DNK65504 DXE65160:DXG65504 EHA65160:EHC65504 EQW65160:EQY65504 FAS65160:FAU65504 FKO65160:FKQ65504 FUK65160:FUM65504 GEG65160:GEI65504 GOC65160:GOE65504 GXY65160:GYA65504 HHU65160:HHW65504 HRQ65160:HRS65504 IBM65160:IBO65504 ILI65160:ILK65504 IVE65160:IVG65504 JFA65160:JFC65504 JOW65160:JOY65504 JYS65160:JYU65504 KIO65160:KIQ65504 KSK65160:KSM65504 LCG65160:LCI65504 LMC65160:LME65504 LVY65160:LWA65504 MFU65160:MFW65504 MPQ65160:MPS65504 MZM65160:MZO65504 NJI65160:NJK65504 NTE65160:NTG65504 ODA65160:ODC65504 OMW65160:OMY65504 OWS65160:OWU65504 PGO65160:PGQ65504 PQK65160:PQM65504 QAG65160:QAI65504 QKC65160:QKE65504 QTY65160:QUA65504 RDU65160:RDW65504 RNQ65160:RNS65504 RXM65160:RXO65504 SHI65160:SHK65504 SRE65160:SRG65504 TBA65160:TBC65504 TKW65160:TKY65504 TUS65160:TUU65504 UEO65160:UEQ65504 UOK65160:UOM65504 UYG65160:UYI65504 VIC65160:VIE65504 VRY65160:VSA65504 WBU65160:WBW65504 WLQ65160:WLS65504 WVM65160:WVO65504 E130696:G131040 JA130696:JC131040 SW130696:SY131040 ACS130696:ACU131040 AMO130696:AMQ131040 AWK130696:AWM131040 BGG130696:BGI131040 BQC130696:BQE131040 BZY130696:CAA131040 CJU130696:CJW131040 CTQ130696:CTS131040 DDM130696:DDO131040 DNI130696:DNK131040 DXE130696:DXG131040 EHA130696:EHC131040 EQW130696:EQY131040 FAS130696:FAU131040 FKO130696:FKQ131040 FUK130696:FUM131040 GEG130696:GEI131040 GOC130696:GOE131040 GXY130696:GYA131040 HHU130696:HHW131040 HRQ130696:HRS131040 IBM130696:IBO131040 ILI130696:ILK131040 IVE130696:IVG131040 JFA130696:JFC131040 JOW130696:JOY131040 JYS130696:JYU131040 KIO130696:KIQ131040 KSK130696:KSM131040 LCG130696:LCI131040 LMC130696:LME131040 LVY130696:LWA131040 MFU130696:MFW131040 MPQ130696:MPS131040 MZM130696:MZO131040 NJI130696:NJK131040 NTE130696:NTG131040 ODA130696:ODC131040 OMW130696:OMY131040 OWS130696:OWU131040 PGO130696:PGQ131040 PQK130696:PQM131040 QAG130696:QAI131040 QKC130696:QKE131040 QTY130696:QUA131040 RDU130696:RDW131040 RNQ130696:RNS131040 RXM130696:RXO131040 SHI130696:SHK131040 SRE130696:SRG131040 TBA130696:TBC131040 TKW130696:TKY131040 TUS130696:TUU131040 UEO130696:UEQ131040 UOK130696:UOM131040 UYG130696:UYI131040 VIC130696:VIE131040 VRY130696:VSA131040 WBU130696:WBW131040 WLQ130696:WLS131040 WVM130696:WVO131040 E196232:G196576 JA196232:JC196576 SW196232:SY196576 ACS196232:ACU196576 AMO196232:AMQ196576 AWK196232:AWM196576 BGG196232:BGI196576 BQC196232:BQE196576 BZY196232:CAA196576 CJU196232:CJW196576 CTQ196232:CTS196576 DDM196232:DDO196576 DNI196232:DNK196576 DXE196232:DXG196576 EHA196232:EHC196576 EQW196232:EQY196576 FAS196232:FAU196576 FKO196232:FKQ196576 FUK196232:FUM196576 GEG196232:GEI196576 GOC196232:GOE196576 GXY196232:GYA196576 HHU196232:HHW196576 HRQ196232:HRS196576 IBM196232:IBO196576 ILI196232:ILK196576 IVE196232:IVG196576 JFA196232:JFC196576 JOW196232:JOY196576 JYS196232:JYU196576 KIO196232:KIQ196576 KSK196232:KSM196576 LCG196232:LCI196576 LMC196232:LME196576 LVY196232:LWA196576 MFU196232:MFW196576 MPQ196232:MPS196576 MZM196232:MZO196576 NJI196232:NJK196576 NTE196232:NTG196576 ODA196232:ODC196576 OMW196232:OMY196576 OWS196232:OWU196576 PGO196232:PGQ196576 PQK196232:PQM196576 QAG196232:QAI196576 QKC196232:QKE196576 QTY196232:QUA196576 RDU196232:RDW196576 RNQ196232:RNS196576 RXM196232:RXO196576 SHI196232:SHK196576 SRE196232:SRG196576 TBA196232:TBC196576 TKW196232:TKY196576 TUS196232:TUU196576 UEO196232:UEQ196576 UOK196232:UOM196576 UYG196232:UYI196576 VIC196232:VIE196576 VRY196232:VSA196576 WBU196232:WBW196576 WLQ196232:WLS196576 WVM196232:WVO196576 E261768:G262112 JA261768:JC262112 SW261768:SY262112 ACS261768:ACU262112 AMO261768:AMQ262112 AWK261768:AWM262112 BGG261768:BGI262112 BQC261768:BQE262112 BZY261768:CAA262112 CJU261768:CJW262112 CTQ261768:CTS262112 DDM261768:DDO262112 DNI261768:DNK262112 DXE261768:DXG262112 EHA261768:EHC262112 EQW261768:EQY262112 FAS261768:FAU262112 FKO261768:FKQ262112 FUK261768:FUM262112 GEG261768:GEI262112 GOC261768:GOE262112 GXY261768:GYA262112 HHU261768:HHW262112 HRQ261768:HRS262112 IBM261768:IBO262112 ILI261768:ILK262112 IVE261768:IVG262112 JFA261768:JFC262112 JOW261768:JOY262112 JYS261768:JYU262112 KIO261768:KIQ262112 KSK261768:KSM262112 LCG261768:LCI262112 LMC261768:LME262112 LVY261768:LWA262112 MFU261768:MFW262112 MPQ261768:MPS262112 MZM261768:MZO262112 NJI261768:NJK262112 NTE261768:NTG262112 ODA261768:ODC262112 OMW261768:OMY262112 OWS261768:OWU262112 PGO261768:PGQ262112 PQK261768:PQM262112 QAG261768:QAI262112 QKC261768:QKE262112 QTY261768:QUA262112 RDU261768:RDW262112 RNQ261768:RNS262112 RXM261768:RXO262112 SHI261768:SHK262112 SRE261768:SRG262112 TBA261768:TBC262112 TKW261768:TKY262112 TUS261768:TUU262112 UEO261768:UEQ262112 UOK261768:UOM262112 UYG261768:UYI262112 VIC261768:VIE262112 VRY261768:VSA262112 WBU261768:WBW262112 WLQ261768:WLS262112 WVM261768:WVO262112 E327304:G327648 JA327304:JC327648 SW327304:SY327648 ACS327304:ACU327648 AMO327304:AMQ327648 AWK327304:AWM327648 BGG327304:BGI327648 BQC327304:BQE327648 BZY327304:CAA327648 CJU327304:CJW327648 CTQ327304:CTS327648 DDM327304:DDO327648 DNI327304:DNK327648 DXE327304:DXG327648 EHA327304:EHC327648 EQW327304:EQY327648 FAS327304:FAU327648 FKO327304:FKQ327648 FUK327304:FUM327648 GEG327304:GEI327648 GOC327304:GOE327648 GXY327304:GYA327648 HHU327304:HHW327648 HRQ327304:HRS327648 IBM327304:IBO327648 ILI327304:ILK327648 IVE327304:IVG327648 JFA327304:JFC327648 JOW327304:JOY327648 JYS327304:JYU327648 KIO327304:KIQ327648 KSK327304:KSM327648 LCG327304:LCI327648 LMC327304:LME327648 LVY327304:LWA327648 MFU327304:MFW327648 MPQ327304:MPS327648 MZM327304:MZO327648 NJI327304:NJK327648 NTE327304:NTG327648 ODA327304:ODC327648 OMW327304:OMY327648 OWS327304:OWU327648 PGO327304:PGQ327648 PQK327304:PQM327648 QAG327304:QAI327648 QKC327304:QKE327648 QTY327304:QUA327648 RDU327304:RDW327648 RNQ327304:RNS327648 RXM327304:RXO327648 SHI327304:SHK327648 SRE327304:SRG327648 TBA327304:TBC327648 TKW327304:TKY327648 TUS327304:TUU327648 UEO327304:UEQ327648 UOK327304:UOM327648 UYG327304:UYI327648 VIC327304:VIE327648 VRY327304:VSA327648 WBU327304:WBW327648 WLQ327304:WLS327648 WVM327304:WVO327648 E392840:G393184 JA392840:JC393184 SW392840:SY393184 ACS392840:ACU393184 AMO392840:AMQ393184 AWK392840:AWM393184 BGG392840:BGI393184 BQC392840:BQE393184 BZY392840:CAA393184 CJU392840:CJW393184 CTQ392840:CTS393184 DDM392840:DDO393184 DNI392840:DNK393184 DXE392840:DXG393184 EHA392840:EHC393184 EQW392840:EQY393184 FAS392840:FAU393184 FKO392840:FKQ393184 FUK392840:FUM393184 GEG392840:GEI393184 GOC392840:GOE393184 GXY392840:GYA393184 HHU392840:HHW393184 HRQ392840:HRS393184 IBM392840:IBO393184 ILI392840:ILK393184 IVE392840:IVG393184 JFA392840:JFC393184 JOW392840:JOY393184 JYS392840:JYU393184 KIO392840:KIQ393184 KSK392840:KSM393184 LCG392840:LCI393184 LMC392840:LME393184 LVY392840:LWA393184 MFU392840:MFW393184 MPQ392840:MPS393184 MZM392840:MZO393184 NJI392840:NJK393184 NTE392840:NTG393184 ODA392840:ODC393184 OMW392840:OMY393184 OWS392840:OWU393184 PGO392840:PGQ393184 PQK392840:PQM393184 QAG392840:QAI393184 QKC392840:QKE393184 QTY392840:QUA393184 RDU392840:RDW393184 RNQ392840:RNS393184 RXM392840:RXO393184 SHI392840:SHK393184 SRE392840:SRG393184 TBA392840:TBC393184 TKW392840:TKY393184 TUS392840:TUU393184 UEO392840:UEQ393184 UOK392840:UOM393184 UYG392840:UYI393184 VIC392840:VIE393184 VRY392840:VSA393184 WBU392840:WBW393184 WLQ392840:WLS393184 WVM392840:WVO393184 E458376:G458720 JA458376:JC458720 SW458376:SY458720 ACS458376:ACU458720 AMO458376:AMQ458720 AWK458376:AWM458720 BGG458376:BGI458720 BQC458376:BQE458720 BZY458376:CAA458720 CJU458376:CJW458720 CTQ458376:CTS458720 DDM458376:DDO458720 DNI458376:DNK458720 DXE458376:DXG458720 EHA458376:EHC458720 EQW458376:EQY458720 FAS458376:FAU458720 FKO458376:FKQ458720 FUK458376:FUM458720 GEG458376:GEI458720 GOC458376:GOE458720 GXY458376:GYA458720 HHU458376:HHW458720 HRQ458376:HRS458720 IBM458376:IBO458720 ILI458376:ILK458720 IVE458376:IVG458720 JFA458376:JFC458720 JOW458376:JOY458720 JYS458376:JYU458720 KIO458376:KIQ458720 KSK458376:KSM458720 LCG458376:LCI458720 LMC458376:LME458720 LVY458376:LWA458720 MFU458376:MFW458720 MPQ458376:MPS458720 MZM458376:MZO458720 NJI458376:NJK458720 NTE458376:NTG458720 ODA458376:ODC458720 OMW458376:OMY458720 OWS458376:OWU458720 PGO458376:PGQ458720 PQK458376:PQM458720 QAG458376:QAI458720 QKC458376:QKE458720 QTY458376:QUA458720 RDU458376:RDW458720 RNQ458376:RNS458720 RXM458376:RXO458720 SHI458376:SHK458720 SRE458376:SRG458720 TBA458376:TBC458720 TKW458376:TKY458720 TUS458376:TUU458720 UEO458376:UEQ458720 UOK458376:UOM458720 UYG458376:UYI458720 VIC458376:VIE458720 VRY458376:VSA458720 WBU458376:WBW458720 WLQ458376:WLS458720 WVM458376:WVO458720 E523912:G524256 JA523912:JC524256 SW523912:SY524256 ACS523912:ACU524256 AMO523912:AMQ524256 AWK523912:AWM524256 BGG523912:BGI524256 BQC523912:BQE524256 BZY523912:CAA524256 CJU523912:CJW524256 CTQ523912:CTS524256 DDM523912:DDO524256 DNI523912:DNK524256 DXE523912:DXG524256 EHA523912:EHC524256 EQW523912:EQY524256 FAS523912:FAU524256 FKO523912:FKQ524256 FUK523912:FUM524256 GEG523912:GEI524256 GOC523912:GOE524256 GXY523912:GYA524256 HHU523912:HHW524256 HRQ523912:HRS524256 IBM523912:IBO524256 ILI523912:ILK524256 IVE523912:IVG524256 JFA523912:JFC524256 JOW523912:JOY524256 JYS523912:JYU524256 KIO523912:KIQ524256 KSK523912:KSM524256 LCG523912:LCI524256 LMC523912:LME524256 LVY523912:LWA524256 MFU523912:MFW524256 MPQ523912:MPS524256 MZM523912:MZO524256 NJI523912:NJK524256 NTE523912:NTG524256 ODA523912:ODC524256 OMW523912:OMY524256 OWS523912:OWU524256 PGO523912:PGQ524256 PQK523912:PQM524256 QAG523912:QAI524256 QKC523912:QKE524256 QTY523912:QUA524256 RDU523912:RDW524256 RNQ523912:RNS524256 RXM523912:RXO524256 SHI523912:SHK524256 SRE523912:SRG524256 TBA523912:TBC524256 TKW523912:TKY524256 TUS523912:TUU524256 UEO523912:UEQ524256 UOK523912:UOM524256 UYG523912:UYI524256 VIC523912:VIE524256 VRY523912:VSA524256 WBU523912:WBW524256 WLQ523912:WLS524256 WVM523912:WVO524256 E589448:G589792 JA589448:JC589792 SW589448:SY589792 ACS589448:ACU589792 AMO589448:AMQ589792 AWK589448:AWM589792 BGG589448:BGI589792 BQC589448:BQE589792 BZY589448:CAA589792 CJU589448:CJW589792 CTQ589448:CTS589792 DDM589448:DDO589792 DNI589448:DNK589792 DXE589448:DXG589792 EHA589448:EHC589792 EQW589448:EQY589792 FAS589448:FAU589792 FKO589448:FKQ589792 FUK589448:FUM589792 GEG589448:GEI589792 GOC589448:GOE589792 GXY589448:GYA589792 HHU589448:HHW589792 HRQ589448:HRS589792 IBM589448:IBO589792 ILI589448:ILK589792 IVE589448:IVG589792 JFA589448:JFC589792 JOW589448:JOY589792 JYS589448:JYU589792 KIO589448:KIQ589792 KSK589448:KSM589792 LCG589448:LCI589792 LMC589448:LME589792 LVY589448:LWA589792 MFU589448:MFW589792 MPQ589448:MPS589792 MZM589448:MZO589792 NJI589448:NJK589792 NTE589448:NTG589792 ODA589448:ODC589792 OMW589448:OMY589792 OWS589448:OWU589792 PGO589448:PGQ589792 PQK589448:PQM589792 QAG589448:QAI589792 QKC589448:QKE589792 QTY589448:QUA589792 RDU589448:RDW589792 RNQ589448:RNS589792 RXM589448:RXO589792 SHI589448:SHK589792 SRE589448:SRG589792 TBA589448:TBC589792 TKW589448:TKY589792 TUS589448:TUU589792 UEO589448:UEQ589792 UOK589448:UOM589792 UYG589448:UYI589792 VIC589448:VIE589792 VRY589448:VSA589792 WBU589448:WBW589792 WLQ589448:WLS589792 WVM589448:WVO589792 E654984:G655328 JA654984:JC655328 SW654984:SY655328 ACS654984:ACU655328 AMO654984:AMQ655328 AWK654984:AWM655328 BGG654984:BGI655328 BQC654984:BQE655328 BZY654984:CAA655328 CJU654984:CJW655328 CTQ654984:CTS655328 DDM654984:DDO655328 DNI654984:DNK655328 DXE654984:DXG655328 EHA654984:EHC655328 EQW654984:EQY655328 FAS654984:FAU655328 FKO654984:FKQ655328 FUK654984:FUM655328 GEG654984:GEI655328 GOC654984:GOE655328 GXY654984:GYA655328 HHU654984:HHW655328 HRQ654984:HRS655328 IBM654984:IBO655328 ILI654984:ILK655328 IVE654984:IVG655328 JFA654984:JFC655328 JOW654984:JOY655328 JYS654984:JYU655328 KIO654984:KIQ655328 KSK654984:KSM655328 LCG654984:LCI655328 LMC654984:LME655328 LVY654984:LWA655328 MFU654984:MFW655328 MPQ654984:MPS655328 MZM654984:MZO655328 NJI654984:NJK655328 NTE654984:NTG655328 ODA654984:ODC655328 OMW654984:OMY655328 OWS654984:OWU655328 PGO654984:PGQ655328 PQK654984:PQM655328 QAG654984:QAI655328 QKC654984:QKE655328 QTY654984:QUA655328 RDU654984:RDW655328 RNQ654984:RNS655328 RXM654984:RXO655328 SHI654984:SHK655328 SRE654984:SRG655328 TBA654984:TBC655328 TKW654984:TKY655328 TUS654984:TUU655328 UEO654984:UEQ655328 UOK654984:UOM655328 UYG654984:UYI655328 VIC654984:VIE655328 VRY654984:VSA655328 WBU654984:WBW655328 WLQ654984:WLS655328 WVM654984:WVO655328 E720520:G720864 JA720520:JC720864 SW720520:SY720864 ACS720520:ACU720864 AMO720520:AMQ720864 AWK720520:AWM720864 BGG720520:BGI720864 BQC720520:BQE720864 BZY720520:CAA720864 CJU720520:CJW720864 CTQ720520:CTS720864 DDM720520:DDO720864 DNI720520:DNK720864 DXE720520:DXG720864 EHA720520:EHC720864 EQW720520:EQY720864 FAS720520:FAU720864 FKO720520:FKQ720864 FUK720520:FUM720864 GEG720520:GEI720864 GOC720520:GOE720864 GXY720520:GYA720864 HHU720520:HHW720864 HRQ720520:HRS720864 IBM720520:IBO720864 ILI720520:ILK720864 IVE720520:IVG720864 JFA720520:JFC720864 JOW720520:JOY720864 JYS720520:JYU720864 KIO720520:KIQ720864 KSK720520:KSM720864 LCG720520:LCI720864 LMC720520:LME720864 LVY720520:LWA720864 MFU720520:MFW720864 MPQ720520:MPS720864 MZM720520:MZO720864 NJI720520:NJK720864 NTE720520:NTG720864 ODA720520:ODC720864 OMW720520:OMY720864 OWS720520:OWU720864 PGO720520:PGQ720864 PQK720520:PQM720864 QAG720520:QAI720864 QKC720520:QKE720864 QTY720520:QUA720864 RDU720520:RDW720864 RNQ720520:RNS720864 RXM720520:RXO720864 SHI720520:SHK720864 SRE720520:SRG720864 TBA720520:TBC720864 TKW720520:TKY720864 TUS720520:TUU720864 UEO720520:UEQ720864 UOK720520:UOM720864 UYG720520:UYI720864 VIC720520:VIE720864 VRY720520:VSA720864 WBU720520:WBW720864 WLQ720520:WLS720864 WVM720520:WVO720864 E786056:G786400 JA786056:JC786400 SW786056:SY786400 ACS786056:ACU786400 AMO786056:AMQ786400 AWK786056:AWM786400 BGG786056:BGI786400 BQC786056:BQE786400 BZY786056:CAA786400 CJU786056:CJW786400 CTQ786056:CTS786400 DDM786056:DDO786400 DNI786056:DNK786400 DXE786056:DXG786400 EHA786056:EHC786400 EQW786056:EQY786400 FAS786056:FAU786400 FKO786056:FKQ786400 FUK786056:FUM786400 GEG786056:GEI786400 GOC786056:GOE786400 GXY786056:GYA786400 HHU786056:HHW786400 HRQ786056:HRS786400 IBM786056:IBO786400 ILI786056:ILK786400 IVE786056:IVG786400 JFA786056:JFC786400 JOW786056:JOY786400 JYS786056:JYU786400 KIO786056:KIQ786400 KSK786056:KSM786400 LCG786056:LCI786400 LMC786056:LME786400 LVY786056:LWA786400 MFU786056:MFW786400 MPQ786056:MPS786400 MZM786056:MZO786400 NJI786056:NJK786400 NTE786056:NTG786400 ODA786056:ODC786400 OMW786056:OMY786400 OWS786056:OWU786400 PGO786056:PGQ786400 PQK786056:PQM786400 QAG786056:QAI786400 QKC786056:QKE786400 QTY786056:QUA786400 RDU786056:RDW786400 RNQ786056:RNS786400 RXM786056:RXO786400 SHI786056:SHK786400 SRE786056:SRG786400 TBA786056:TBC786400 TKW786056:TKY786400 TUS786056:TUU786400 UEO786056:UEQ786400 UOK786056:UOM786400 UYG786056:UYI786400 VIC786056:VIE786400 VRY786056:VSA786400 WBU786056:WBW786400 WLQ786056:WLS786400 WVM786056:WVO786400 E851592:G851936 JA851592:JC851936 SW851592:SY851936 ACS851592:ACU851936 AMO851592:AMQ851936 AWK851592:AWM851936 BGG851592:BGI851936 BQC851592:BQE851936 BZY851592:CAA851936 CJU851592:CJW851936 CTQ851592:CTS851936 DDM851592:DDO851936 DNI851592:DNK851936 DXE851592:DXG851936 EHA851592:EHC851936 EQW851592:EQY851936 FAS851592:FAU851936 FKO851592:FKQ851936 FUK851592:FUM851936 GEG851592:GEI851936 GOC851592:GOE851936 GXY851592:GYA851936 HHU851592:HHW851936 HRQ851592:HRS851936 IBM851592:IBO851936 ILI851592:ILK851936 IVE851592:IVG851936 JFA851592:JFC851936 JOW851592:JOY851936 JYS851592:JYU851936 KIO851592:KIQ851936 KSK851592:KSM851936 LCG851592:LCI851936 LMC851592:LME851936 LVY851592:LWA851936 MFU851592:MFW851936 MPQ851592:MPS851936 MZM851592:MZO851936 NJI851592:NJK851936 NTE851592:NTG851936 ODA851592:ODC851936 OMW851592:OMY851936 OWS851592:OWU851936 PGO851592:PGQ851936 PQK851592:PQM851936 QAG851592:QAI851936 QKC851592:QKE851936 QTY851592:QUA851936 RDU851592:RDW851936 RNQ851592:RNS851936 RXM851592:RXO851936 SHI851592:SHK851936 SRE851592:SRG851936 TBA851592:TBC851936 TKW851592:TKY851936 TUS851592:TUU851936 UEO851592:UEQ851936 UOK851592:UOM851936 UYG851592:UYI851936 VIC851592:VIE851936 VRY851592:VSA851936 WBU851592:WBW851936 WLQ851592:WLS851936 WVM851592:WVO851936 E917128:G917472 JA917128:JC917472 SW917128:SY917472 ACS917128:ACU917472 AMO917128:AMQ917472 AWK917128:AWM917472 BGG917128:BGI917472 BQC917128:BQE917472 BZY917128:CAA917472 CJU917128:CJW917472 CTQ917128:CTS917472 DDM917128:DDO917472 DNI917128:DNK917472 DXE917128:DXG917472 EHA917128:EHC917472 EQW917128:EQY917472 FAS917128:FAU917472 FKO917128:FKQ917472 FUK917128:FUM917472 GEG917128:GEI917472 GOC917128:GOE917472 GXY917128:GYA917472 HHU917128:HHW917472 HRQ917128:HRS917472 IBM917128:IBO917472 ILI917128:ILK917472 IVE917128:IVG917472 JFA917128:JFC917472 JOW917128:JOY917472 JYS917128:JYU917472 KIO917128:KIQ917472 KSK917128:KSM917472 LCG917128:LCI917472 LMC917128:LME917472 LVY917128:LWA917472 MFU917128:MFW917472 MPQ917128:MPS917472 MZM917128:MZO917472 NJI917128:NJK917472 NTE917128:NTG917472 ODA917128:ODC917472 OMW917128:OMY917472 OWS917128:OWU917472 PGO917128:PGQ917472 PQK917128:PQM917472 QAG917128:QAI917472 QKC917128:QKE917472 QTY917128:QUA917472 RDU917128:RDW917472 RNQ917128:RNS917472 RXM917128:RXO917472 SHI917128:SHK917472 SRE917128:SRG917472 TBA917128:TBC917472 TKW917128:TKY917472 TUS917128:TUU917472 UEO917128:UEQ917472 UOK917128:UOM917472 UYG917128:UYI917472 VIC917128:VIE917472 VRY917128:VSA917472 WBU917128:WBW917472 WLQ917128:WLS917472 WVM917128:WVO917472 E982664:G983008 JA982664:JC983008 SW982664:SY983008 ACS982664:ACU983008 AMO982664:AMQ983008 AWK982664:AWM983008 BGG982664:BGI983008 BQC982664:BQE983008 BZY982664:CAA983008 CJU982664:CJW983008 CTQ982664:CTS983008 DDM982664:DDO983008 DNI982664:DNK983008 DXE982664:DXG983008 EHA982664:EHC983008 EQW982664:EQY983008 FAS982664:FAU983008 FKO982664:FKQ983008 FUK982664:FUM983008 GEG982664:GEI983008 GOC982664:GOE983008 GXY982664:GYA983008 HHU982664:HHW983008 HRQ982664:HRS983008 IBM982664:IBO983008 ILI982664:ILK983008 IVE982664:IVG983008 JFA982664:JFC983008 JOW982664:JOY983008 JYS982664:JYU983008 KIO982664:KIQ983008 KSK982664:KSM983008 LCG982664:LCI983008 LMC982664:LME983008 LVY982664:LWA983008 MFU982664:MFW983008 MPQ982664:MPS983008 MZM982664:MZO983008 NJI982664:NJK983008 NTE982664:NTG983008 ODA982664:ODC983008 OMW982664:OMY983008 OWS982664:OWU983008 PGO982664:PGQ983008 PQK982664:PQM983008 QAG982664:QAI983008 QKC982664:QKE983008 QTY982664:QUA983008 RDU982664:RDW983008 RNQ982664:RNS983008 RXM982664:RXO983008 SHI982664:SHK983008 SRE982664:SRG983008 TBA982664:TBC983008 TKW982664:TKY983008 TUS982664:TUU983008 UEO982664:UEQ983008 UOK982664:UOM983008 UYG982664:UYI983008 VIC982664:VIE983008 VRY982664:VSA983008 WBU982664:WBW983008 WLQ982664:WLS983008 WVM982664:WVO983008 C45:D45"/>
    <dataValidation type="list" allowBlank="1" showInputMessage="1" showErrorMessage="1" sqref="I3:J43 JE3:JF43 TA3:TB43 ACW3:ACX43 AMS3:AMT43 AWO3:AWP43 BGK3:BGL43 BQG3:BQH43 CAC3:CAD43 CJY3:CJZ43 CTU3:CTV43 DDQ3:DDR43 DNM3:DNN43 DXI3:DXJ43 EHE3:EHF43 ERA3:ERB43 FAW3:FAX43 FKS3:FKT43 FUO3:FUP43 GEK3:GEL43 GOG3:GOH43 GYC3:GYD43 HHY3:HHZ43 HRU3:HRV43 IBQ3:IBR43 ILM3:ILN43 IVI3:IVJ43 JFE3:JFF43 JPA3:JPB43 JYW3:JYX43 KIS3:KIT43 KSO3:KSP43 LCK3:LCL43 LMG3:LMH43 LWC3:LWD43 MFY3:MFZ43 MPU3:MPV43 MZQ3:MZR43 NJM3:NJN43 NTI3:NTJ43 ODE3:ODF43 ONA3:ONB43 OWW3:OWX43 PGS3:PGT43 PQO3:PQP43 QAK3:QAL43 QKG3:QKH43 QUC3:QUD43 RDY3:RDZ43 RNU3:RNV43 RXQ3:RXR43 SHM3:SHN43 SRI3:SRJ43 TBE3:TBF43 TLA3:TLB43 TUW3:TUX43 UES3:UET43 UOO3:UOP43 UYK3:UYL43 VIG3:VIH43 VSC3:VSD43 WBY3:WBZ43 WLU3:WLV43 WVQ3:WVR43 I65160:J65504 JE65160:JF65504 TA65160:TB65504 ACW65160:ACX65504 AMS65160:AMT65504 AWO65160:AWP65504 BGK65160:BGL65504 BQG65160:BQH65504 CAC65160:CAD65504 CJY65160:CJZ65504 CTU65160:CTV65504 DDQ65160:DDR65504 DNM65160:DNN65504 DXI65160:DXJ65504 EHE65160:EHF65504 ERA65160:ERB65504 FAW65160:FAX65504 FKS65160:FKT65504 FUO65160:FUP65504 GEK65160:GEL65504 GOG65160:GOH65504 GYC65160:GYD65504 HHY65160:HHZ65504 HRU65160:HRV65504 IBQ65160:IBR65504 ILM65160:ILN65504 IVI65160:IVJ65504 JFE65160:JFF65504 JPA65160:JPB65504 JYW65160:JYX65504 KIS65160:KIT65504 KSO65160:KSP65504 LCK65160:LCL65504 LMG65160:LMH65504 LWC65160:LWD65504 MFY65160:MFZ65504 MPU65160:MPV65504 MZQ65160:MZR65504 NJM65160:NJN65504 NTI65160:NTJ65504 ODE65160:ODF65504 ONA65160:ONB65504 OWW65160:OWX65504 PGS65160:PGT65504 PQO65160:PQP65504 QAK65160:QAL65504 QKG65160:QKH65504 QUC65160:QUD65504 RDY65160:RDZ65504 RNU65160:RNV65504 RXQ65160:RXR65504 SHM65160:SHN65504 SRI65160:SRJ65504 TBE65160:TBF65504 TLA65160:TLB65504 TUW65160:TUX65504 UES65160:UET65504 UOO65160:UOP65504 UYK65160:UYL65504 VIG65160:VIH65504 VSC65160:VSD65504 WBY65160:WBZ65504 WLU65160:WLV65504 WVQ65160:WVR65504 I130696:J131040 JE130696:JF131040 TA130696:TB131040 ACW130696:ACX131040 AMS130696:AMT131040 AWO130696:AWP131040 BGK130696:BGL131040 BQG130696:BQH131040 CAC130696:CAD131040 CJY130696:CJZ131040 CTU130696:CTV131040 DDQ130696:DDR131040 DNM130696:DNN131040 DXI130696:DXJ131040 EHE130696:EHF131040 ERA130696:ERB131040 FAW130696:FAX131040 FKS130696:FKT131040 FUO130696:FUP131040 GEK130696:GEL131040 GOG130696:GOH131040 GYC130696:GYD131040 HHY130696:HHZ131040 HRU130696:HRV131040 IBQ130696:IBR131040 ILM130696:ILN131040 IVI130696:IVJ131040 JFE130696:JFF131040 JPA130696:JPB131040 JYW130696:JYX131040 KIS130696:KIT131040 KSO130696:KSP131040 LCK130696:LCL131040 LMG130696:LMH131040 LWC130696:LWD131040 MFY130696:MFZ131040 MPU130696:MPV131040 MZQ130696:MZR131040 NJM130696:NJN131040 NTI130696:NTJ131040 ODE130696:ODF131040 ONA130696:ONB131040 OWW130696:OWX131040 PGS130696:PGT131040 PQO130696:PQP131040 QAK130696:QAL131040 QKG130696:QKH131040 QUC130696:QUD131040 RDY130696:RDZ131040 RNU130696:RNV131040 RXQ130696:RXR131040 SHM130696:SHN131040 SRI130696:SRJ131040 TBE130696:TBF131040 TLA130696:TLB131040 TUW130696:TUX131040 UES130696:UET131040 UOO130696:UOP131040 UYK130696:UYL131040 VIG130696:VIH131040 VSC130696:VSD131040 WBY130696:WBZ131040 WLU130696:WLV131040 WVQ130696:WVR131040 I196232:J196576 JE196232:JF196576 TA196232:TB196576 ACW196232:ACX196576 AMS196232:AMT196576 AWO196232:AWP196576 BGK196232:BGL196576 BQG196232:BQH196576 CAC196232:CAD196576 CJY196232:CJZ196576 CTU196232:CTV196576 DDQ196232:DDR196576 DNM196232:DNN196576 DXI196232:DXJ196576 EHE196232:EHF196576 ERA196232:ERB196576 FAW196232:FAX196576 FKS196232:FKT196576 FUO196232:FUP196576 GEK196232:GEL196576 GOG196232:GOH196576 GYC196232:GYD196576 HHY196232:HHZ196576 HRU196232:HRV196576 IBQ196232:IBR196576 ILM196232:ILN196576 IVI196232:IVJ196576 JFE196232:JFF196576 JPA196232:JPB196576 JYW196232:JYX196576 KIS196232:KIT196576 KSO196232:KSP196576 LCK196232:LCL196576 LMG196232:LMH196576 LWC196232:LWD196576 MFY196232:MFZ196576 MPU196232:MPV196576 MZQ196232:MZR196576 NJM196232:NJN196576 NTI196232:NTJ196576 ODE196232:ODF196576 ONA196232:ONB196576 OWW196232:OWX196576 PGS196232:PGT196576 PQO196232:PQP196576 QAK196232:QAL196576 QKG196232:QKH196576 QUC196232:QUD196576 RDY196232:RDZ196576 RNU196232:RNV196576 RXQ196232:RXR196576 SHM196232:SHN196576 SRI196232:SRJ196576 TBE196232:TBF196576 TLA196232:TLB196576 TUW196232:TUX196576 UES196232:UET196576 UOO196232:UOP196576 UYK196232:UYL196576 VIG196232:VIH196576 VSC196232:VSD196576 WBY196232:WBZ196576 WLU196232:WLV196576 WVQ196232:WVR196576 I261768:J262112 JE261768:JF262112 TA261768:TB262112 ACW261768:ACX262112 AMS261768:AMT262112 AWO261768:AWP262112 BGK261768:BGL262112 BQG261768:BQH262112 CAC261768:CAD262112 CJY261768:CJZ262112 CTU261768:CTV262112 DDQ261768:DDR262112 DNM261768:DNN262112 DXI261768:DXJ262112 EHE261768:EHF262112 ERA261768:ERB262112 FAW261768:FAX262112 FKS261768:FKT262112 FUO261768:FUP262112 GEK261768:GEL262112 GOG261768:GOH262112 GYC261768:GYD262112 HHY261768:HHZ262112 HRU261768:HRV262112 IBQ261768:IBR262112 ILM261768:ILN262112 IVI261768:IVJ262112 JFE261768:JFF262112 JPA261768:JPB262112 JYW261768:JYX262112 KIS261768:KIT262112 KSO261768:KSP262112 LCK261768:LCL262112 LMG261768:LMH262112 LWC261768:LWD262112 MFY261768:MFZ262112 MPU261768:MPV262112 MZQ261768:MZR262112 NJM261768:NJN262112 NTI261768:NTJ262112 ODE261768:ODF262112 ONA261768:ONB262112 OWW261768:OWX262112 PGS261768:PGT262112 PQO261768:PQP262112 QAK261768:QAL262112 QKG261768:QKH262112 QUC261768:QUD262112 RDY261768:RDZ262112 RNU261768:RNV262112 RXQ261768:RXR262112 SHM261768:SHN262112 SRI261768:SRJ262112 TBE261768:TBF262112 TLA261768:TLB262112 TUW261768:TUX262112 UES261768:UET262112 UOO261768:UOP262112 UYK261768:UYL262112 VIG261768:VIH262112 VSC261768:VSD262112 WBY261768:WBZ262112 WLU261768:WLV262112 WVQ261768:WVR262112 I327304:J327648 JE327304:JF327648 TA327304:TB327648 ACW327304:ACX327648 AMS327304:AMT327648 AWO327304:AWP327648 BGK327304:BGL327648 BQG327304:BQH327648 CAC327304:CAD327648 CJY327304:CJZ327648 CTU327304:CTV327648 DDQ327304:DDR327648 DNM327304:DNN327648 DXI327304:DXJ327648 EHE327304:EHF327648 ERA327304:ERB327648 FAW327304:FAX327648 FKS327304:FKT327648 FUO327304:FUP327648 GEK327304:GEL327648 GOG327304:GOH327648 GYC327304:GYD327648 HHY327304:HHZ327648 HRU327304:HRV327648 IBQ327304:IBR327648 ILM327304:ILN327648 IVI327304:IVJ327648 JFE327304:JFF327648 JPA327304:JPB327648 JYW327304:JYX327648 KIS327304:KIT327648 KSO327304:KSP327648 LCK327304:LCL327648 LMG327304:LMH327648 LWC327304:LWD327648 MFY327304:MFZ327648 MPU327304:MPV327648 MZQ327304:MZR327648 NJM327304:NJN327648 NTI327304:NTJ327648 ODE327304:ODF327648 ONA327304:ONB327648 OWW327304:OWX327648 PGS327304:PGT327648 PQO327304:PQP327648 QAK327304:QAL327648 QKG327304:QKH327648 QUC327304:QUD327648 RDY327304:RDZ327648 RNU327304:RNV327648 RXQ327304:RXR327648 SHM327304:SHN327648 SRI327304:SRJ327648 TBE327304:TBF327648 TLA327304:TLB327648 TUW327304:TUX327648 UES327304:UET327648 UOO327304:UOP327648 UYK327304:UYL327648 VIG327304:VIH327648 VSC327304:VSD327648 WBY327304:WBZ327648 WLU327304:WLV327648 WVQ327304:WVR327648 I392840:J393184 JE392840:JF393184 TA392840:TB393184 ACW392840:ACX393184 AMS392840:AMT393184 AWO392840:AWP393184 BGK392840:BGL393184 BQG392840:BQH393184 CAC392840:CAD393184 CJY392840:CJZ393184 CTU392840:CTV393184 DDQ392840:DDR393184 DNM392840:DNN393184 DXI392840:DXJ393184 EHE392840:EHF393184 ERA392840:ERB393184 FAW392840:FAX393184 FKS392840:FKT393184 FUO392840:FUP393184 GEK392840:GEL393184 GOG392840:GOH393184 GYC392840:GYD393184 HHY392840:HHZ393184 HRU392840:HRV393184 IBQ392840:IBR393184 ILM392840:ILN393184 IVI392840:IVJ393184 JFE392840:JFF393184 JPA392840:JPB393184 JYW392840:JYX393184 KIS392840:KIT393184 KSO392840:KSP393184 LCK392840:LCL393184 LMG392840:LMH393184 LWC392840:LWD393184 MFY392840:MFZ393184 MPU392840:MPV393184 MZQ392840:MZR393184 NJM392840:NJN393184 NTI392840:NTJ393184 ODE392840:ODF393184 ONA392840:ONB393184 OWW392840:OWX393184 PGS392840:PGT393184 PQO392840:PQP393184 QAK392840:QAL393184 QKG392840:QKH393184 QUC392840:QUD393184 RDY392840:RDZ393184 RNU392840:RNV393184 RXQ392840:RXR393184 SHM392840:SHN393184 SRI392840:SRJ393184 TBE392840:TBF393184 TLA392840:TLB393184 TUW392840:TUX393184 UES392840:UET393184 UOO392840:UOP393184 UYK392840:UYL393184 VIG392840:VIH393184 VSC392840:VSD393184 WBY392840:WBZ393184 WLU392840:WLV393184 WVQ392840:WVR393184 I458376:J458720 JE458376:JF458720 TA458376:TB458720 ACW458376:ACX458720 AMS458376:AMT458720 AWO458376:AWP458720 BGK458376:BGL458720 BQG458376:BQH458720 CAC458376:CAD458720 CJY458376:CJZ458720 CTU458376:CTV458720 DDQ458376:DDR458720 DNM458376:DNN458720 DXI458376:DXJ458720 EHE458376:EHF458720 ERA458376:ERB458720 FAW458376:FAX458720 FKS458376:FKT458720 FUO458376:FUP458720 GEK458376:GEL458720 GOG458376:GOH458720 GYC458376:GYD458720 HHY458376:HHZ458720 HRU458376:HRV458720 IBQ458376:IBR458720 ILM458376:ILN458720 IVI458376:IVJ458720 JFE458376:JFF458720 JPA458376:JPB458720 JYW458376:JYX458720 KIS458376:KIT458720 KSO458376:KSP458720 LCK458376:LCL458720 LMG458376:LMH458720 LWC458376:LWD458720 MFY458376:MFZ458720 MPU458376:MPV458720 MZQ458376:MZR458720 NJM458376:NJN458720 NTI458376:NTJ458720 ODE458376:ODF458720 ONA458376:ONB458720 OWW458376:OWX458720 PGS458376:PGT458720 PQO458376:PQP458720 QAK458376:QAL458720 QKG458376:QKH458720 QUC458376:QUD458720 RDY458376:RDZ458720 RNU458376:RNV458720 RXQ458376:RXR458720 SHM458376:SHN458720 SRI458376:SRJ458720 TBE458376:TBF458720 TLA458376:TLB458720 TUW458376:TUX458720 UES458376:UET458720 UOO458376:UOP458720 UYK458376:UYL458720 VIG458376:VIH458720 VSC458376:VSD458720 WBY458376:WBZ458720 WLU458376:WLV458720 WVQ458376:WVR458720 I523912:J524256 JE523912:JF524256 TA523912:TB524256 ACW523912:ACX524256 AMS523912:AMT524256 AWO523912:AWP524256 BGK523912:BGL524256 BQG523912:BQH524256 CAC523912:CAD524256 CJY523912:CJZ524256 CTU523912:CTV524256 DDQ523912:DDR524256 DNM523912:DNN524256 DXI523912:DXJ524256 EHE523912:EHF524256 ERA523912:ERB524256 FAW523912:FAX524256 FKS523912:FKT524256 FUO523912:FUP524256 GEK523912:GEL524256 GOG523912:GOH524256 GYC523912:GYD524256 HHY523912:HHZ524256 HRU523912:HRV524256 IBQ523912:IBR524256 ILM523912:ILN524256 IVI523912:IVJ524256 JFE523912:JFF524256 JPA523912:JPB524256 JYW523912:JYX524256 KIS523912:KIT524256 KSO523912:KSP524256 LCK523912:LCL524256 LMG523912:LMH524256 LWC523912:LWD524256 MFY523912:MFZ524256 MPU523912:MPV524256 MZQ523912:MZR524256 NJM523912:NJN524256 NTI523912:NTJ524256 ODE523912:ODF524256 ONA523912:ONB524256 OWW523912:OWX524256 PGS523912:PGT524256 PQO523912:PQP524256 QAK523912:QAL524256 QKG523912:QKH524256 QUC523912:QUD524256 RDY523912:RDZ524256 RNU523912:RNV524256 RXQ523912:RXR524256 SHM523912:SHN524256 SRI523912:SRJ524256 TBE523912:TBF524256 TLA523912:TLB524256 TUW523912:TUX524256 UES523912:UET524256 UOO523912:UOP524256 UYK523912:UYL524256 VIG523912:VIH524256 VSC523912:VSD524256 WBY523912:WBZ524256 WLU523912:WLV524256 WVQ523912:WVR524256 I589448:J589792 JE589448:JF589792 TA589448:TB589792 ACW589448:ACX589792 AMS589448:AMT589792 AWO589448:AWP589792 BGK589448:BGL589792 BQG589448:BQH589792 CAC589448:CAD589792 CJY589448:CJZ589792 CTU589448:CTV589792 DDQ589448:DDR589792 DNM589448:DNN589792 DXI589448:DXJ589792 EHE589448:EHF589792 ERA589448:ERB589792 FAW589448:FAX589792 FKS589448:FKT589792 FUO589448:FUP589792 GEK589448:GEL589792 GOG589448:GOH589792 GYC589448:GYD589792 HHY589448:HHZ589792 HRU589448:HRV589792 IBQ589448:IBR589792 ILM589448:ILN589792 IVI589448:IVJ589792 JFE589448:JFF589792 JPA589448:JPB589792 JYW589448:JYX589792 KIS589448:KIT589792 KSO589448:KSP589792 LCK589448:LCL589792 LMG589448:LMH589792 LWC589448:LWD589792 MFY589448:MFZ589792 MPU589448:MPV589792 MZQ589448:MZR589792 NJM589448:NJN589792 NTI589448:NTJ589792 ODE589448:ODF589792 ONA589448:ONB589792 OWW589448:OWX589792 PGS589448:PGT589792 PQO589448:PQP589792 QAK589448:QAL589792 QKG589448:QKH589792 QUC589448:QUD589792 RDY589448:RDZ589792 RNU589448:RNV589792 RXQ589448:RXR589792 SHM589448:SHN589792 SRI589448:SRJ589792 TBE589448:TBF589792 TLA589448:TLB589792 TUW589448:TUX589792 UES589448:UET589792 UOO589448:UOP589792 UYK589448:UYL589792 VIG589448:VIH589792 VSC589448:VSD589792 WBY589448:WBZ589792 WLU589448:WLV589792 WVQ589448:WVR589792 I654984:J655328 JE654984:JF655328 TA654984:TB655328 ACW654984:ACX655328 AMS654984:AMT655328 AWO654984:AWP655328 BGK654984:BGL655328 BQG654984:BQH655328 CAC654984:CAD655328 CJY654984:CJZ655328 CTU654984:CTV655328 DDQ654984:DDR655328 DNM654984:DNN655328 DXI654984:DXJ655328 EHE654984:EHF655328 ERA654984:ERB655328 FAW654984:FAX655328 FKS654984:FKT655328 FUO654984:FUP655328 GEK654984:GEL655328 GOG654984:GOH655328 GYC654984:GYD655328 HHY654984:HHZ655328 HRU654984:HRV655328 IBQ654984:IBR655328 ILM654984:ILN655328 IVI654984:IVJ655328 JFE654984:JFF655328 JPA654984:JPB655328 JYW654984:JYX655328 KIS654984:KIT655328 KSO654984:KSP655328 LCK654984:LCL655328 LMG654984:LMH655328 LWC654984:LWD655328 MFY654984:MFZ655328 MPU654984:MPV655328 MZQ654984:MZR655328 NJM654984:NJN655328 NTI654984:NTJ655328 ODE654984:ODF655328 ONA654984:ONB655328 OWW654984:OWX655328 PGS654984:PGT655328 PQO654984:PQP655328 QAK654984:QAL655328 QKG654984:QKH655328 QUC654984:QUD655328 RDY654984:RDZ655328 RNU654984:RNV655328 RXQ654984:RXR655328 SHM654984:SHN655328 SRI654984:SRJ655328 TBE654984:TBF655328 TLA654984:TLB655328 TUW654984:TUX655328 UES654984:UET655328 UOO654984:UOP655328 UYK654984:UYL655328 VIG654984:VIH655328 VSC654984:VSD655328 WBY654984:WBZ655328 WLU654984:WLV655328 WVQ654984:WVR655328 I720520:J720864 JE720520:JF720864 TA720520:TB720864 ACW720520:ACX720864 AMS720520:AMT720864 AWO720520:AWP720864 BGK720520:BGL720864 BQG720520:BQH720864 CAC720520:CAD720864 CJY720520:CJZ720864 CTU720520:CTV720864 DDQ720520:DDR720864 DNM720520:DNN720864 DXI720520:DXJ720864 EHE720520:EHF720864 ERA720520:ERB720864 FAW720520:FAX720864 FKS720520:FKT720864 FUO720520:FUP720864 GEK720520:GEL720864 GOG720520:GOH720864 GYC720520:GYD720864 HHY720520:HHZ720864 HRU720520:HRV720864 IBQ720520:IBR720864 ILM720520:ILN720864 IVI720520:IVJ720864 JFE720520:JFF720864 JPA720520:JPB720864 JYW720520:JYX720864 KIS720520:KIT720864 KSO720520:KSP720864 LCK720520:LCL720864 LMG720520:LMH720864 LWC720520:LWD720864 MFY720520:MFZ720864 MPU720520:MPV720864 MZQ720520:MZR720864 NJM720520:NJN720864 NTI720520:NTJ720864 ODE720520:ODF720864 ONA720520:ONB720864 OWW720520:OWX720864 PGS720520:PGT720864 PQO720520:PQP720864 QAK720520:QAL720864 QKG720520:QKH720864 QUC720520:QUD720864 RDY720520:RDZ720864 RNU720520:RNV720864 RXQ720520:RXR720864 SHM720520:SHN720864 SRI720520:SRJ720864 TBE720520:TBF720864 TLA720520:TLB720864 TUW720520:TUX720864 UES720520:UET720864 UOO720520:UOP720864 UYK720520:UYL720864 VIG720520:VIH720864 VSC720520:VSD720864 WBY720520:WBZ720864 WLU720520:WLV720864 WVQ720520:WVR720864 I786056:J786400 JE786056:JF786400 TA786056:TB786400 ACW786056:ACX786400 AMS786056:AMT786400 AWO786056:AWP786400 BGK786056:BGL786400 BQG786056:BQH786400 CAC786056:CAD786400 CJY786056:CJZ786400 CTU786056:CTV786400 DDQ786056:DDR786400 DNM786056:DNN786400 DXI786056:DXJ786400 EHE786056:EHF786400 ERA786056:ERB786400 FAW786056:FAX786400 FKS786056:FKT786400 FUO786056:FUP786400 GEK786056:GEL786400 GOG786056:GOH786400 GYC786056:GYD786400 HHY786056:HHZ786400 HRU786056:HRV786400 IBQ786056:IBR786400 ILM786056:ILN786400 IVI786056:IVJ786400 JFE786056:JFF786400 JPA786056:JPB786400 JYW786056:JYX786400 KIS786056:KIT786400 KSO786056:KSP786400 LCK786056:LCL786400 LMG786056:LMH786400 LWC786056:LWD786400 MFY786056:MFZ786400 MPU786056:MPV786400 MZQ786056:MZR786400 NJM786056:NJN786400 NTI786056:NTJ786400 ODE786056:ODF786400 ONA786056:ONB786400 OWW786056:OWX786400 PGS786056:PGT786400 PQO786056:PQP786400 QAK786056:QAL786400 QKG786056:QKH786400 QUC786056:QUD786400 RDY786056:RDZ786400 RNU786056:RNV786400 RXQ786056:RXR786400 SHM786056:SHN786400 SRI786056:SRJ786400 TBE786056:TBF786400 TLA786056:TLB786400 TUW786056:TUX786400 UES786056:UET786400 UOO786056:UOP786400 UYK786056:UYL786400 VIG786056:VIH786400 VSC786056:VSD786400 WBY786056:WBZ786400 WLU786056:WLV786400 WVQ786056:WVR786400 I851592:J851936 JE851592:JF851936 TA851592:TB851936 ACW851592:ACX851936 AMS851592:AMT851936 AWO851592:AWP851936 BGK851592:BGL851936 BQG851592:BQH851936 CAC851592:CAD851936 CJY851592:CJZ851936 CTU851592:CTV851936 DDQ851592:DDR851936 DNM851592:DNN851936 DXI851592:DXJ851936 EHE851592:EHF851936 ERA851592:ERB851936 FAW851592:FAX851936 FKS851592:FKT851936 FUO851592:FUP851936 GEK851592:GEL851936 GOG851592:GOH851936 GYC851592:GYD851936 HHY851592:HHZ851936 HRU851592:HRV851936 IBQ851592:IBR851936 ILM851592:ILN851936 IVI851592:IVJ851936 JFE851592:JFF851936 JPA851592:JPB851936 JYW851592:JYX851936 KIS851592:KIT851936 KSO851592:KSP851936 LCK851592:LCL851936 LMG851592:LMH851936 LWC851592:LWD851936 MFY851592:MFZ851936 MPU851592:MPV851936 MZQ851592:MZR851936 NJM851592:NJN851936 NTI851592:NTJ851936 ODE851592:ODF851936 ONA851592:ONB851936 OWW851592:OWX851936 PGS851592:PGT851936 PQO851592:PQP851936 QAK851592:QAL851936 QKG851592:QKH851936 QUC851592:QUD851936 RDY851592:RDZ851936 RNU851592:RNV851936 RXQ851592:RXR851936 SHM851592:SHN851936 SRI851592:SRJ851936 TBE851592:TBF851936 TLA851592:TLB851936 TUW851592:TUX851936 UES851592:UET851936 UOO851592:UOP851936 UYK851592:UYL851936 VIG851592:VIH851936 VSC851592:VSD851936 WBY851592:WBZ851936 WLU851592:WLV851936 WVQ851592:WVR851936 I917128:J917472 JE917128:JF917472 TA917128:TB917472 ACW917128:ACX917472 AMS917128:AMT917472 AWO917128:AWP917472 BGK917128:BGL917472 BQG917128:BQH917472 CAC917128:CAD917472 CJY917128:CJZ917472 CTU917128:CTV917472 DDQ917128:DDR917472 DNM917128:DNN917472 DXI917128:DXJ917472 EHE917128:EHF917472 ERA917128:ERB917472 FAW917128:FAX917472 FKS917128:FKT917472 FUO917128:FUP917472 GEK917128:GEL917472 GOG917128:GOH917472 GYC917128:GYD917472 HHY917128:HHZ917472 HRU917128:HRV917472 IBQ917128:IBR917472 ILM917128:ILN917472 IVI917128:IVJ917472 JFE917128:JFF917472 JPA917128:JPB917472 JYW917128:JYX917472 KIS917128:KIT917472 KSO917128:KSP917472 LCK917128:LCL917472 LMG917128:LMH917472 LWC917128:LWD917472 MFY917128:MFZ917472 MPU917128:MPV917472 MZQ917128:MZR917472 NJM917128:NJN917472 NTI917128:NTJ917472 ODE917128:ODF917472 ONA917128:ONB917472 OWW917128:OWX917472 PGS917128:PGT917472 PQO917128:PQP917472 QAK917128:QAL917472 QKG917128:QKH917472 QUC917128:QUD917472 RDY917128:RDZ917472 RNU917128:RNV917472 RXQ917128:RXR917472 SHM917128:SHN917472 SRI917128:SRJ917472 TBE917128:TBF917472 TLA917128:TLB917472 TUW917128:TUX917472 UES917128:UET917472 UOO917128:UOP917472 UYK917128:UYL917472 VIG917128:VIH917472 VSC917128:VSD917472 WBY917128:WBZ917472 WLU917128:WLV917472 WVQ917128:WVR917472 I982664:J983008 JE982664:JF983008 TA982664:TB983008 ACW982664:ACX983008 AMS982664:AMT983008 AWO982664:AWP983008 BGK982664:BGL983008 BQG982664:BQH983008 CAC982664:CAD983008 CJY982664:CJZ983008 CTU982664:CTV983008 DDQ982664:DDR983008 DNM982664:DNN983008 DXI982664:DXJ983008 EHE982664:EHF983008 ERA982664:ERB983008 FAW982664:FAX983008 FKS982664:FKT983008 FUO982664:FUP983008 GEK982664:GEL983008 GOG982664:GOH983008 GYC982664:GYD983008 HHY982664:HHZ983008 HRU982664:HRV983008 IBQ982664:IBR983008 ILM982664:ILN983008 IVI982664:IVJ983008 JFE982664:JFF983008 JPA982664:JPB983008 JYW982664:JYX983008 KIS982664:KIT983008 KSO982664:KSP983008 LCK982664:LCL983008 LMG982664:LMH983008 LWC982664:LWD983008 MFY982664:MFZ983008 MPU982664:MPV983008 MZQ982664:MZR983008 NJM982664:NJN983008 NTI982664:NTJ983008 ODE982664:ODF983008 ONA982664:ONB983008 OWW982664:OWX983008 PGS982664:PGT983008 PQO982664:PQP983008 QAK982664:QAL983008 QKG982664:QKH983008 QUC982664:QUD983008 RDY982664:RDZ983008 RNU982664:RNV983008 RXQ982664:RXR983008 SHM982664:SHN983008 SRI982664:SRJ983008 TBE982664:TBF983008 TLA982664:TLB983008 TUW982664:TUX983008 UES982664:UET983008 UOO982664:UOP983008 UYK982664:UYL983008 VIG982664:VIH983008 VSC982664:VSD983008 WBY982664:WBZ983008 WLU982664:WLV983008 WVQ982664:WVR983008 L3:M43 JH3:JI43 TD3:TE43 ACZ3:ADA43 AMV3:AMW43 AWR3:AWS43 BGN3:BGO43 BQJ3:BQK43 CAF3:CAG43 CKB3:CKC43 CTX3:CTY43 DDT3:DDU43 DNP3:DNQ43 DXL3:DXM43 EHH3:EHI43 ERD3:ERE43 FAZ3:FBA43 FKV3:FKW43 FUR3:FUS43 GEN3:GEO43 GOJ3:GOK43 GYF3:GYG43 HIB3:HIC43 HRX3:HRY43 IBT3:IBU43 ILP3:ILQ43 IVL3:IVM43 JFH3:JFI43 JPD3:JPE43 JYZ3:JZA43 KIV3:KIW43 KSR3:KSS43 LCN3:LCO43 LMJ3:LMK43 LWF3:LWG43 MGB3:MGC43 MPX3:MPY43 MZT3:MZU43 NJP3:NJQ43 NTL3:NTM43 ODH3:ODI43 OND3:ONE43 OWZ3:OXA43 PGV3:PGW43 PQR3:PQS43 QAN3:QAO43 QKJ3:QKK43 QUF3:QUG43 REB3:REC43 RNX3:RNY43 RXT3:RXU43 SHP3:SHQ43 SRL3:SRM43 TBH3:TBI43 TLD3:TLE43 TUZ3:TVA43 UEV3:UEW43 UOR3:UOS43 UYN3:UYO43 VIJ3:VIK43 VSF3:VSG43 WCB3:WCC43 WLX3:WLY43 WVT3:WVU43 L65160:M65504 JH65160:JI65504 TD65160:TE65504 ACZ65160:ADA65504 AMV65160:AMW65504 AWR65160:AWS65504 BGN65160:BGO65504 BQJ65160:BQK65504 CAF65160:CAG65504 CKB65160:CKC65504 CTX65160:CTY65504 DDT65160:DDU65504 DNP65160:DNQ65504 DXL65160:DXM65504 EHH65160:EHI65504 ERD65160:ERE65504 FAZ65160:FBA65504 FKV65160:FKW65504 FUR65160:FUS65504 GEN65160:GEO65504 GOJ65160:GOK65504 GYF65160:GYG65504 HIB65160:HIC65504 HRX65160:HRY65504 IBT65160:IBU65504 ILP65160:ILQ65504 IVL65160:IVM65504 JFH65160:JFI65504 JPD65160:JPE65504 JYZ65160:JZA65504 KIV65160:KIW65504 KSR65160:KSS65504 LCN65160:LCO65504 LMJ65160:LMK65504 LWF65160:LWG65504 MGB65160:MGC65504 MPX65160:MPY65504 MZT65160:MZU65504 NJP65160:NJQ65504 NTL65160:NTM65504 ODH65160:ODI65504 OND65160:ONE65504 OWZ65160:OXA65504 PGV65160:PGW65504 PQR65160:PQS65504 QAN65160:QAO65504 QKJ65160:QKK65504 QUF65160:QUG65504 REB65160:REC65504 RNX65160:RNY65504 RXT65160:RXU65504 SHP65160:SHQ65504 SRL65160:SRM65504 TBH65160:TBI65504 TLD65160:TLE65504 TUZ65160:TVA65504 UEV65160:UEW65504 UOR65160:UOS65504 UYN65160:UYO65504 VIJ65160:VIK65504 VSF65160:VSG65504 WCB65160:WCC65504 WLX65160:WLY65504 WVT65160:WVU65504 L130696:M131040 JH130696:JI131040 TD130696:TE131040 ACZ130696:ADA131040 AMV130696:AMW131040 AWR130696:AWS131040 BGN130696:BGO131040 BQJ130696:BQK131040 CAF130696:CAG131040 CKB130696:CKC131040 CTX130696:CTY131040 DDT130696:DDU131040 DNP130696:DNQ131040 DXL130696:DXM131040 EHH130696:EHI131040 ERD130696:ERE131040 FAZ130696:FBA131040 FKV130696:FKW131040 FUR130696:FUS131040 GEN130696:GEO131040 GOJ130696:GOK131040 GYF130696:GYG131040 HIB130696:HIC131040 HRX130696:HRY131040 IBT130696:IBU131040 ILP130696:ILQ131040 IVL130696:IVM131040 JFH130696:JFI131040 JPD130696:JPE131040 JYZ130696:JZA131040 KIV130696:KIW131040 KSR130696:KSS131040 LCN130696:LCO131040 LMJ130696:LMK131040 LWF130696:LWG131040 MGB130696:MGC131040 MPX130696:MPY131040 MZT130696:MZU131040 NJP130696:NJQ131040 NTL130696:NTM131040 ODH130696:ODI131040 OND130696:ONE131040 OWZ130696:OXA131040 PGV130696:PGW131040 PQR130696:PQS131040 QAN130696:QAO131040 QKJ130696:QKK131040 QUF130696:QUG131040 REB130696:REC131040 RNX130696:RNY131040 RXT130696:RXU131040 SHP130696:SHQ131040 SRL130696:SRM131040 TBH130696:TBI131040 TLD130696:TLE131040 TUZ130696:TVA131040 UEV130696:UEW131040 UOR130696:UOS131040 UYN130696:UYO131040 VIJ130696:VIK131040 VSF130696:VSG131040 WCB130696:WCC131040 WLX130696:WLY131040 WVT130696:WVU131040 L196232:M196576 JH196232:JI196576 TD196232:TE196576 ACZ196232:ADA196576 AMV196232:AMW196576 AWR196232:AWS196576 BGN196232:BGO196576 BQJ196232:BQK196576 CAF196232:CAG196576 CKB196232:CKC196576 CTX196232:CTY196576 DDT196232:DDU196576 DNP196232:DNQ196576 DXL196232:DXM196576 EHH196232:EHI196576 ERD196232:ERE196576 FAZ196232:FBA196576 FKV196232:FKW196576 FUR196232:FUS196576 GEN196232:GEO196576 GOJ196232:GOK196576 GYF196232:GYG196576 HIB196232:HIC196576 HRX196232:HRY196576 IBT196232:IBU196576 ILP196232:ILQ196576 IVL196232:IVM196576 JFH196232:JFI196576 JPD196232:JPE196576 JYZ196232:JZA196576 KIV196232:KIW196576 KSR196232:KSS196576 LCN196232:LCO196576 LMJ196232:LMK196576 LWF196232:LWG196576 MGB196232:MGC196576 MPX196232:MPY196576 MZT196232:MZU196576 NJP196232:NJQ196576 NTL196232:NTM196576 ODH196232:ODI196576 OND196232:ONE196576 OWZ196232:OXA196576 PGV196232:PGW196576 PQR196232:PQS196576 QAN196232:QAO196576 QKJ196232:QKK196576 QUF196232:QUG196576 REB196232:REC196576 RNX196232:RNY196576 RXT196232:RXU196576 SHP196232:SHQ196576 SRL196232:SRM196576 TBH196232:TBI196576 TLD196232:TLE196576 TUZ196232:TVA196576 UEV196232:UEW196576 UOR196232:UOS196576 UYN196232:UYO196576 VIJ196232:VIK196576 VSF196232:VSG196576 WCB196232:WCC196576 WLX196232:WLY196576 WVT196232:WVU196576 L261768:M262112 JH261768:JI262112 TD261768:TE262112 ACZ261768:ADA262112 AMV261768:AMW262112 AWR261768:AWS262112 BGN261768:BGO262112 BQJ261768:BQK262112 CAF261768:CAG262112 CKB261768:CKC262112 CTX261768:CTY262112 DDT261768:DDU262112 DNP261768:DNQ262112 DXL261768:DXM262112 EHH261768:EHI262112 ERD261768:ERE262112 FAZ261768:FBA262112 FKV261768:FKW262112 FUR261768:FUS262112 GEN261768:GEO262112 GOJ261768:GOK262112 GYF261768:GYG262112 HIB261768:HIC262112 HRX261768:HRY262112 IBT261768:IBU262112 ILP261768:ILQ262112 IVL261768:IVM262112 JFH261768:JFI262112 JPD261768:JPE262112 JYZ261768:JZA262112 KIV261768:KIW262112 KSR261768:KSS262112 LCN261768:LCO262112 LMJ261768:LMK262112 LWF261768:LWG262112 MGB261768:MGC262112 MPX261768:MPY262112 MZT261768:MZU262112 NJP261768:NJQ262112 NTL261768:NTM262112 ODH261768:ODI262112 OND261768:ONE262112 OWZ261768:OXA262112 PGV261768:PGW262112 PQR261768:PQS262112 QAN261768:QAO262112 QKJ261768:QKK262112 QUF261768:QUG262112 REB261768:REC262112 RNX261768:RNY262112 RXT261768:RXU262112 SHP261768:SHQ262112 SRL261768:SRM262112 TBH261768:TBI262112 TLD261768:TLE262112 TUZ261768:TVA262112 UEV261768:UEW262112 UOR261768:UOS262112 UYN261768:UYO262112 VIJ261768:VIK262112 VSF261768:VSG262112 WCB261768:WCC262112 WLX261768:WLY262112 WVT261768:WVU262112 L327304:M327648 JH327304:JI327648 TD327304:TE327648 ACZ327304:ADA327648 AMV327304:AMW327648 AWR327304:AWS327648 BGN327304:BGO327648 BQJ327304:BQK327648 CAF327304:CAG327648 CKB327304:CKC327648 CTX327304:CTY327648 DDT327304:DDU327648 DNP327304:DNQ327648 DXL327304:DXM327648 EHH327304:EHI327648 ERD327304:ERE327648 FAZ327304:FBA327648 FKV327304:FKW327648 FUR327304:FUS327648 GEN327304:GEO327648 GOJ327304:GOK327648 GYF327304:GYG327648 HIB327304:HIC327648 HRX327304:HRY327648 IBT327304:IBU327648 ILP327304:ILQ327648 IVL327304:IVM327648 JFH327304:JFI327648 JPD327304:JPE327648 JYZ327304:JZA327648 KIV327304:KIW327648 KSR327304:KSS327648 LCN327304:LCO327648 LMJ327304:LMK327648 LWF327304:LWG327648 MGB327304:MGC327648 MPX327304:MPY327648 MZT327304:MZU327648 NJP327304:NJQ327648 NTL327304:NTM327648 ODH327304:ODI327648 OND327304:ONE327648 OWZ327304:OXA327648 PGV327304:PGW327648 PQR327304:PQS327648 QAN327304:QAO327648 QKJ327304:QKK327648 QUF327304:QUG327648 REB327304:REC327648 RNX327304:RNY327648 RXT327304:RXU327648 SHP327304:SHQ327648 SRL327304:SRM327648 TBH327304:TBI327648 TLD327304:TLE327648 TUZ327304:TVA327648 UEV327304:UEW327648 UOR327304:UOS327648 UYN327304:UYO327648 VIJ327304:VIK327648 VSF327304:VSG327648 WCB327304:WCC327648 WLX327304:WLY327648 WVT327304:WVU327648 L392840:M393184 JH392840:JI393184 TD392840:TE393184 ACZ392840:ADA393184 AMV392840:AMW393184 AWR392840:AWS393184 BGN392840:BGO393184 BQJ392840:BQK393184 CAF392840:CAG393184 CKB392840:CKC393184 CTX392840:CTY393184 DDT392840:DDU393184 DNP392840:DNQ393184 DXL392840:DXM393184 EHH392840:EHI393184 ERD392840:ERE393184 FAZ392840:FBA393184 FKV392840:FKW393184 FUR392840:FUS393184 GEN392840:GEO393184 GOJ392840:GOK393184 GYF392840:GYG393184 HIB392840:HIC393184 HRX392840:HRY393184 IBT392840:IBU393184 ILP392840:ILQ393184 IVL392840:IVM393184 JFH392840:JFI393184 JPD392840:JPE393184 JYZ392840:JZA393184 KIV392840:KIW393184 KSR392840:KSS393184 LCN392840:LCO393184 LMJ392840:LMK393184 LWF392840:LWG393184 MGB392840:MGC393184 MPX392840:MPY393184 MZT392840:MZU393184 NJP392840:NJQ393184 NTL392840:NTM393184 ODH392840:ODI393184 OND392840:ONE393184 OWZ392840:OXA393184 PGV392840:PGW393184 PQR392840:PQS393184 QAN392840:QAO393184 QKJ392840:QKK393184 QUF392840:QUG393184 REB392840:REC393184 RNX392840:RNY393184 RXT392840:RXU393184 SHP392840:SHQ393184 SRL392840:SRM393184 TBH392840:TBI393184 TLD392840:TLE393184 TUZ392840:TVA393184 UEV392840:UEW393184 UOR392840:UOS393184 UYN392840:UYO393184 VIJ392840:VIK393184 VSF392840:VSG393184 WCB392840:WCC393184 WLX392840:WLY393184 WVT392840:WVU393184 L458376:M458720 JH458376:JI458720 TD458376:TE458720 ACZ458376:ADA458720 AMV458376:AMW458720 AWR458376:AWS458720 BGN458376:BGO458720 BQJ458376:BQK458720 CAF458376:CAG458720 CKB458376:CKC458720 CTX458376:CTY458720 DDT458376:DDU458720 DNP458376:DNQ458720 DXL458376:DXM458720 EHH458376:EHI458720 ERD458376:ERE458720 FAZ458376:FBA458720 FKV458376:FKW458720 FUR458376:FUS458720 GEN458376:GEO458720 GOJ458376:GOK458720 GYF458376:GYG458720 HIB458376:HIC458720 HRX458376:HRY458720 IBT458376:IBU458720 ILP458376:ILQ458720 IVL458376:IVM458720 JFH458376:JFI458720 JPD458376:JPE458720 JYZ458376:JZA458720 KIV458376:KIW458720 KSR458376:KSS458720 LCN458376:LCO458720 LMJ458376:LMK458720 LWF458376:LWG458720 MGB458376:MGC458720 MPX458376:MPY458720 MZT458376:MZU458720 NJP458376:NJQ458720 NTL458376:NTM458720 ODH458376:ODI458720 OND458376:ONE458720 OWZ458376:OXA458720 PGV458376:PGW458720 PQR458376:PQS458720 QAN458376:QAO458720 QKJ458376:QKK458720 QUF458376:QUG458720 REB458376:REC458720 RNX458376:RNY458720 RXT458376:RXU458720 SHP458376:SHQ458720 SRL458376:SRM458720 TBH458376:TBI458720 TLD458376:TLE458720 TUZ458376:TVA458720 UEV458376:UEW458720 UOR458376:UOS458720 UYN458376:UYO458720 VIJ458376:VIK458720 VSF458376:VSG458720 WCB458376:WCC458720 WLX458376:WLY458720 WVT458376:WVU458720 L523912:M524256 JH523912:JI524256 TD523912:TE524256 ACZ523912:ADA524256 AMV523912:AMW524256 AWR523912:AWS524256 BGN523912:BGO524256 BQJ523912:BQK524256 CAF523912:CAG524256 CKB523912:CKC524256 CTX523912:CTY524256 DDT523912:DDU524256 DNP523912:DNQ524256 DXL523912:DXM524256 EHH523912:EHI524256 ERD523912:ERE524256 FAZ523912:FBA524256 FKV523912:FKW524256 FUR523912:FUS524256 GEN523912:GEO524256 GOJ523912:GOK524256 GYF523912:GYG524256 HIB523912:HIC524256 HRX523912:HRY524256 IBT523912:IBU524256 ILP523912:ILQ524256 IVL523912:IVM524256 JFH523912:JFI524256 JPD523912:JPE524256 JYZ523912:JZA524256 KIV523912:KIW524256 KSR523912:KSS524256 LCN523912:LCO524256 LMJ523912:LMK524256 LWF523912:LWG524256 MGB523912:MGC524256 MPX523912:MPY524256 MZT523912:MZU524256 NJP523912:NJQ524256 NTL523912:NTM524256 ODH523912:ODI524256 OND523912:ONE524256 OWZ523912:OXA524256 PGV523912:PGW524256 PQR523912:PQS524256 QAN523912:QAO524256 QKJ523912:QKK524256 QUF523912:QUG524256 REB523912:REC524256 RNX523912:RNY524256 RXT523912:RXU524256 SHP523912:SHQ524256 SRL523912:SRM524256 TBH523912:TBI524256 TLD523912:TLE524256 TUZ523912:TVA524256 UEV523912:UEW524256 UOR523912:UOS524256 UYN523912:UYO524256 VIJ523912:VIK524256 VSF523912:VSG524256 WCB523912:WCC524256 WLX523912:WLY524256 WVT523912:WVU524256 L589448:M589792 JH589448:JI589792 TD589448:TE589792 ACZ589448:ADA589792 AMV589448:AMW589792 AWR589448:AWS589792 BGN589448:BGO589792 BQJ589448:BQK589792 CAF589448:CAG589792 CKB589448:CKC589792 CTX589448:CTY589792 DDT589448:DDU589792 DNP589448:DNQ589792 DXL589448:DXM589792 EHH589448:EHI589792 ERD589448:ERE589792 FAZ589448:FBA589792 FKV589448:FKW589792 FUR589448:FUS589792 GEN589448:GEO589792 GOJ589448:GOK589792 GYF589448:GYG589792 HIB589448:HIC589792 HRX589448:HRY589792 IBT589448:IBU589792 ILP589448:ILQ589792 IVL589448:IVM589792 JFH589448:JFI589792 JPD589448:JPE589792 JYZ589448:JZA589792 KIV589448:KIW589792 KSR589448:KSS589792 LCN589448:LCO589792 LMJ589448:LMK589792 LWF589448:LWG589792 MGB589448:MGC589792 MPX589448:MPY589792 MZT589448:MZU589792 NJP589448:NJQ589792 NTL589448:NTM589792 ODH589448:ODI589792 OND589448:ONE589792 OWZ589448:OXA589792 PGV589448:PGW589792 PQR589448:PQS589792 QAN589448:QAO589792 QKJ589448:QKK589792 QUF589448:QUG589792 REB589448:REC589792 RNX589448:RNY589792 RXT589448:RXU589792 SHP589448:SHQ589792 SRL589448:SRM589792 TBH589448:TBI589792 TLD589448:TLE589792 TUZ589448:TVA589792 UEV589448:UEW589792 UOR589448:UOS589792 UYN589448:UYO589792 VIJ589448:VIK589792 VSF589448:VSG589792 WCB589448:WCC589792 WLX589448:WLY589792 WVT589448:WVU589792 L654984:M655328 JH654984:JI655328 TD654984:TE655328 ACZ654984:ADA655328 AMV654984:AMW655328 AWR654984:AWS655328 BGN654984:BGO655328 BQJ654984:BQK655328 CAF654984:CAG655328 CKB654984:CKC655328 CTX654984:CTY655328 DDT654984:DDU655328 DNP654984:DNQ655328 DXL654984:DXM655328 EHH654984:EHI655328 ERD654984:ERE655328 FAZ654984:FBA655328 FKV654984:FKW655328 FUR654984:FUS655328 GEN654984:GEO655328 GOJ654984:GOK655328 GYF654984:GYG655328 HIB654984:HIC655328 HRX654984:HRY655328 IBT654984:IBU655328 ILP654984:ILQ655328 IVL654984:IVM655328 JFH654984:JFI655328 JPD654984:JPE655328 JYZ654984:JZA655328 KIV654984:KIW655328 KSR654984:KSS655328 LCN654984:LCO655328 LMJ654984:LMK655328 LWF654984:LWG655328 MGB654984:MGC655328 MPX654984:MPY655328 MZT654984:MZU655328 NJP654984:NJQ655328 NTL654984:NTM655328 ODH654984:ODI655328 OND654984:ONE655328 OWZ654984:OXA655328 PGV654984:PGW655328 PQR654984:PQS655328 QAN654984:QAO655328 QKJ654984:QKK655328 QUF654984:QUG655328 REB654984:REC655328 RNX654984:RNY655328 RXT654984:RXU655328 SHP654984:SHQ655328 SRL654984:SRM655328 TBH654984:TBI655328 TLD654984:TLE655328 TUZ654984:TVA655328 UEV654984:UEW655328 UOR654984:UOS655328 UYN654984:UYO655328 VIJ654984:VIK655328 VSF654984:VSG655328 WCB654984:WCC655328 WLX654984:WLY655328 WVT654984:WVU655328 L720520:M720864 JH720520:JI720864 TD720520:TE720864 ACZ720520:ADA720864 AMV720520:AMW720864 AWR720520:AWS720864 BGN720520:BGO720864 BQJ720520:BQK720864 CAF720520:CAG720864 CKB720520:CKC720864 CTX720520:CTY720864 DDT720520:DDU720864 DNP720520:DNQ720864 DXL720520:DXM720864 EHH720520:EHI720864 ERD720520:ERE720864 FAZ720520:FBA720864 FKV720520:FKW720864 FUR720520:FUS720864 GEN720520:GEO720864 GOJ720520:GOK720864 GYF720520:GYG720864 HIB720520:HIC720864 HRX720520:HRY720864 IBT720520:IBU720864 ILP720520:ILQ720864 IVL720520:IVM720864 JFH720520:JFI720864 JPD720520:JPE720864 JYZ720520:JZA720864 KIV720520:KIW720864 KSR720520:KSS720864 LCN720520:LCO720864 LMJ720520:LMK720864 LWF720520:LWG720864 MGB720520:MGC720864 MPX720520:MPY720864 MZT720520:MZU720864 NJP720520:NJQ720864 NTL720520:NTM720864 ODH720520:ODI720864 OND720520:ONE720864 OWZ720520:OXA720864 PGV720520:PGW720864 PQR720520:PQS720864 QAN720520:QAO720864 QKJ720520:QKK720864 QUF720520:QUG720864 REB720520:REC720864 RNX720520:RNY720864 RXT720520:RXU720864 SHP720520:SHQ720864 SRL720520:SRM720864 TBH720520:TBI720864 TLD720520:TLE720864 TUZ720520:TVA720864 UEV720520:UEW720864 UOR720520:UOS720864 UYN720520:UYO720864 VIJ720520:VIK720864 VSF720520:VSG720864 WCB720520:WCC720864 WLX720520:WLY720864 WVT720520:WVU720864 L786056:M786400 JH786056:JI786400 TD786056:TE786400 ACZ786056:ADA786400 AMV786056:AMW786400 AWR786056:AWS786400 BGN786056:BGO786400 BQJ786056:BQK786400 CAF786056:CAG786400 CKB786056:CKC786400 CTX786056:CTY786400 DDT786056:DDU786400 DNP786056:DNQ786400 DXL786056:DXM786400 EHH786056:EHI786400 ERD786056:ERE786400 FAZ786056:FBA786400 FKV786056:FKW786400 FUR786056:FUS786400 GEN786056:GEO786400 GOJ786056:GOK786400 GYF786056:GYG786400 HIB786056:HIC786400 HRX786056:HRY786400 IBT786056:IBU786400 ILP786056:ILQ786400 IVL786056:IVM786400 JFH786056:JFI786400 JPD786056:JPE786400 JYZ786056:JZA786400 KIV786056:KIW786400 KSR786056:KSS786400 LCN786056:LCO786400 LMJ786056:LMK786400 LWF786056:LWG786400 MGB786056:MGC786400 MPX786056:MPY786400 MZT786056:MZU786400 NJP786056:NJQ786400 NTL786056:NTM786400 ODH786056:ODI786400 OND786056:ONE786400 OWZ786056:OXA786400 PGV786056:PGW786400 PQR786056:PQS786400 QAN786056:QAO786400 QKJ786056:QKK786400 QUF786056:QUG786400 REB786056:REC786400 RNX786056:RNY786400 RXT786056:RXU786400 SHP786056:SHQ786400 SRL786056:SRM786400 TBH786056:TBI786400 TLD786056:TLE786400 TUZ786056:TVA786400 UEV786056:UEW786400 UOR786056:UOS786400 UYN786056:UYO786400 VIJ786056:VIK786400 VSF786056:VSG786400 WCB786056:WCC786400 WLX786056:WLY786400 WVT786056:WVU786400 L851592:M851936 JH851592:JI851936 TD851592:TE851936 ACZ851592:ADA851936 AMV851592:AMW851936 AWR851592:AWS851936 BGN851592:BGO851936 BQJ851592:BQK851936 CAF851592:CAG851936 CKB851592:CKC851936 CTX851592:CTY851936 DDT851592:DDU851936 DNP851592:DNQ851936 DXL851592:DXM851936 EHH851592:EHI851936 ERD851592:ERE851936 FAZ851592:FBA851936 FKV851592:FKW851936 FUR851592:FUS851936 GEN851592:GEO851936 GOJ851592:GOK851936 GYF851592:GYG851936 HIB851592:HIC851936 HRX851592:HRY851936 IBT851592:IBU851936 ILP851592:ILQ851936 IVL851592:IVM851936 JFH851592:JFI851936 JPD851592:JPE851936 JYZ851592:JZA851936 KIV851592:KIW851936 KSR851592:KSS851936 LCN851592:LCO851936 LMJ851592:LMK851936 LWF851592:LWG851936 MGB851592:MGC851936 MPX851592:MPY851936 MZT851592:MZU851936 NJP851592:NJQ851936 NTL851592:NTM851936 ODH851592:ODI851936 OND851592:ONE851936 OWZ851592:OXA851936 PGV851592:PGW851936 PQR851592:PQS851936 QAN851592:QAO851936 QKJ851592:QKK851936 QUF851592:QUG851936 REB851592:REC851936 RNX851592:RNY851936 RXT851592:RXU851936 SHP851592:SHQ851936 SRL851592:SRM851936 TBH851592:TBI851936 TLD851592:TLE851936 TUZ851592:TVA851936 UEV851592:UEW851936 UOR851592:UOS851936 UYN851592:UYO851936 VIJ851592:VIK851936 VSF851592:VSG851936 WCB851592:WCC851936 WLX851592:WLY851936 WVT851592:WVU851936 L917128:M917472 JH917128:JI917472 TD917128:TE917472 ACZ917128:ADA917472 AMV917128:AMW917472 AWR917128:AWS917472 BGN917128:BGO917472 BQJ917128:BQK917472 CAF917128:CAG917472 CKB917128:CKC917472 CTX917128:CTY917472 DDT917128:DDU917472 DNP917128:DNQ917472 DXL917128:DXM917472 EHH917128:EHI917472 ERD917128:ERE917472 FAZ917128:FBA917472 FKV917128:FKW917472 FUR917128:FUS917472 GEN917128:GEO917472 GOJ917128:GOK917472 GYF917128:GYG917472 HIB917128:HIC917472 HRX917128:HRY917472 IBT917128:IBU917472 ILP917128:ILQ917472 IVL917128:IVM917472 JFH917128:JFI917472 JPD917128:JPE917472 JYZ917128:JZA917472 KIV917128:KIW917472 KSR917128:KSS917472 LCN917128:LCO917472 LMJ917128:LMK917472 LWF917128:LWG917472 MGB917128:MGC917472 MPX917128:MPY917472 MZT917128:MZU917472 NJP917128:NJQ917472 NTL917128:NTM917472 ODH917128:ODI917472 OND917128:ONE917472 OWZ917128:OXA917472 PGV917128:PGW917472 PQR917128:PQS917472 QAN917128:QAO917472 QKJ917128:QKK917472 QUF917128:QUG917472 REB917128:REC917472 RNX917128:RNY917472 RXT917128:RXU917472 SHP917128:SHQ917472 SRL917128:SRM917472 TBH917128:TBI917472 TLD917128:TLE917472 TUZ917128:TVA917472 UEV917128:UEW917472 UOR917128:UOS917472 UYN917128:UYO917472 VIJ917128:VIK917472 VSF917128:VSG917472 WCB917128:WCC917472 WLX917128:WLY917472 WVT917128:WVU917472 L982664:M983008 JH982664:JI983008 TD982664:TE983008 ACZ982664:ADA983008 AMV982664:AMW983008 AWR982664:AWS983008 BGN982664:BGO983008 BQJ982664:BQK983008 CAF982664:CAG983008 CKB982664:CKC983008 CTX982664:CTY983008 DDT982664:DDU983008 DNP982664:DNQ983008 DXL982664:DXM983008 EHH982664:EHI983008 ERD982664:ERE983008 FAZ982664:FBA983008 FKV982664:FKW983008 FUR982664:FUS983008 GEN982664:GEO983008 GOJ982664:GOK983008 GYF982664:GYG983008 HIB982664:HIC983008 HRX982664:HRY983008 IBT982664:IBU983008 ILP982664:ILQ983008 IVL982664:IVM983008 JFH982664:JFI983008 JPD982664:JPE983008 JYZ982664:JZA983008 KIV982664:KIW983008 KSR982664:KSS983008 LCN982664:LCO983008 LMJ982664:LMK983008 LWF982664:LWG983008 MGB982664:MGC983008 MPX982664:MPY983008 MZT982664:MZU983008 NJP982664:NJQ983008 NTL982664:NTM983008 ODH982664:ODI983008 OND982664:ONE983008 OWZ982664:OXA983008 PGV982664:PGW983008 PQR982664:PQS983008 QAN982664:QAO983008 QKJ982664:QKK983008 QUF982664:QUG983008 REB982664:REC983008 RNX982664:RNY983008 RXT982664:RXU983008 SHP982664:SHQ983008 SRL982664:SRM983008 TBH982664:TBI983008 TLD982664:TLE983008 TUZ982664:TVA983008 UEV982664:UEW983008 UOR982664:UOS983008 UYN982664:UYO983008 VIJ982664:VIK983008 VSF982664:VSG983008 WCB982664:WCC983008 WLX982664:WLY983008 WVT982664:WVU983008 P3:S43 JL3:JO43 TH3:TK43 ADD3:ADG43 AMZ3:ANC43 AWV3:AWY43 BGR3:BGU43 BQN3:BQQ43 CAJ3:CAM43 CKF3:CKI43 CUB3:CUE43 DDX3:DEA43 DNT3:DNW43 DXP3:DXS43 EHL3:EHO43 ERH3:ERK43 FBD3:FBG43 FKZ3:FLC43 FUV3:FUY43 GER3:GEU43 GON3:GOQ43 GYJ3:GYM43 HIF3:HII43 HSB3:HSE43 IBX3:ICA43 ILT3:ILW43 IVP3:IVS43 JFL3:JFO43 JPH3:JPK43 JZD3:JZG43 KIZ3:KJC43 KSV3:KSY43 LCR3:LCU43 LMN3:LMQ43 LWJ3:LWM43 MGF3:MGI43 MQB3:MQE43 MZX3:NAA43 NJT3:NJW43 NTP3:NTS43 ODL3:ODO43 ONH3:ONK43 OXD3:OXG43 PGZ3:PHC43 PQV3:PQY43 QAR3:QAU43 QKN3:QKQ43 QUJ3:QUM43 REF3:REI43 ROB3:ROE43 RXX3:RYA43 SHT3:SHW43 SRP3:SRS43 TBL3:TBO43 TLH3:TLK43 TVD3:TVG43 UEZ3:UFC43 UOV3:UOY43 UYR3:UYU43 VIN3:VIQ43 VSJ3:VSM43 WCF3:WCI43 WMB3:WME43 WVX3:WWA43 P65160:S65504 JL65160:JO65504 TH65160:TK65504 ADD65160:ADG65504 AMZ65160:ANC65504 AWV65160:AWY65504 BGR65160:BGU65504 BQN65160:BQQ65504 CAJ65160:CAM65504 CKF65160:CKI65504 CUB65160:CUE65504 DDX65160:DEA65504 DNT65160:DNW65504 DXP65160:DXS65504 EHL65160:EHO65504 ERH65160:ERK65504 FBD65160:FBG65504 FKZ65160:FLC65504 FUV65160:FUY65504 GER65160:GEU65504 GON65160:GOQ65504 GYJ65160:GYM65504 HIF65160:HII65504 HSB65160:HSE65504 IBX65160:ICA65504 ILT65160:ILW65504 IVP65160:IVS65504 JFL65160:JFO65504 JPH65160:JPK65504 JZD65160:JZG65504 KIZ65160:KJC65504 KSV65160:KSY65504 LCR65160:LCU65504 LMN65160:LMQ65504 LWJ65160:LWM65504 MGF65160:MGI65504 MQB65160:MQE65504 MZX65160:NAA65504 NJT65160:NJW65504 NTP65160:NTS65504 ODL65160:ODO65504 ONH65160:ONK65504 OXD65160:OXG65504 PGZ65160:PHC65504 PQV65160:PQY65504 QAR65160:QAU65504 QKN65160:QKQ65504 QUJ65160:QUM65504 REF65160:REI65504 ROB65160:ROE65504 RXX65160:RYA65504 SHT65160:SHW65504 SRP65160:SRS65504 TBL65160:TBO65504 TLH65160:TLK65504 TVD65160:TVG65504 UEZ65160:UFC65504 UOV65160:UOY65504 UYR65160:UYU65504 VIN65160:VIQ65504 VSJ65160:VSM65504 WCF65160:WCI65504 WMB65160:WME65504 WVX65160:WWA65504 P130696:S131040 JL130696:JO131040 TH130696:TK131040 ADD130696:ADG131040 AMZ130696:ANC131040 AWV130696:AWY131040 BGR130696:BGU131040 BQN130696:BQQ131040 CAJ130696:CAM131040 CKF130696:CKI131040 CUB130696:CUE131040 DDX130696:DEA131040 DNT130696:DNW131040 DXP130696:DXS131040 EHL130696:EHO131040 ERH130696:ERK131040 FBD130696:FBG131040 FKZ130696:FLC131040 FUV130696:FUY131040 GER130696:GEU131040 GON130696:GOQ131040 GYJ130696:GYM131040 HIF130696:HII131040 HSB130696:HSE131040 IBX130696:ICA131040 ILT130696:ILW131040 IVP130696:IVS131040 JFL130696:JFO131040 JPH130696:JPK131040 JZD130696:JZG131040 KIZ130696:KJC131040 KSV130696:KSY131040 LCR130696:LCU131040 LMN130696:LMQ131040 LWJ130696:LWM131040 MGF130696:MGI131040 MQB130696:MQE131040 MZX130696:NAA131040 NJT130696:NJW131040 NTP130696:NTS131040 ODL130696:ODO131040 ONH130696:ONK131040 OXD130696:OXG131040 PGZ130696:PHC131040 PQV130696:PQY131040 QAR130696:QAU131040 QKN130696:QKQ131040 QUJ130696:QUM131040 REF130696:REI131040 ROB130696:ROE131040 RXX130696:RYA131040 SHT130696:SHW131040 SRP130696:SRS131040 TBL130696:TBO131040 TLH130696:TLK131040 TVD130696:TVG131040 UEZ130696:UFC131040 UOV130696:UOY131040 UYR130696:UYU131040 VIN130696:VIQ131040 VSJ130696:VSM131040 WCF130696:WCI131040 WMB130696:WME131040 WVX130696:WWA131040 P196232:S196576 JL196232:JO196576 TH196232:TK196576 ADD196232:ADG196576 AMZ196232:ANC196576 AWV196232:AWY196576 BGR196232:BGU196576 BQN196232:BQQ196576 CAJ196232:CAM196576 CKF196232:CKI196576 CUB196232:CUE196576 DDX196232:DEA196576 DNT196232:DNW196576 DXP196232:DXS196576 EHL196232:EHO196576 ERH196232:ERK196576 FBD196232:FBG196576 FKZ196232:FLC196576 FUV196232:FUY196576 GER196232:GEU196576 GON196232:GOQ196576 GYJ196232:GYM196576 HIF196232:HII196576 HSB196232:HSE196576 IBX196232:ICA196576 ILT196232:ILW196576 IVP196232:IVS196576 JFL196232:JFO196576 JPH196232:JPK196576 JZD196232:JZG196576 KIZ196232:KJC196576 KSV196232:KSY196576 LCR196232:LCU196576 LMN196232:LMQ196576 LWJ196232:LWM196576 MGF196232:MGI196576 MQB196232:MQE196576 MZX196232:NAA196576 NJT196232:NJW196576 NTP196232:NTS196576 ODL196232:ODO196576 ONH196232:ONK196576 OXD196232:OXG196576 PGZ196232:PHC196576 PQV196232:PQY196576 QAR196232:QAU196576 QKN196232:QKQ196576 QUJ196232:QUM196576 REF196232:REI196576 ROB196232:ROE196576 RXX196232:RYA196576 SHT196232:SHW196576 SRP196232:SRS196576 TBL196232:TBO196576 TLH196232:TLK196576 TVD196232:TVG196576 UEZ196232:UFC196576 UOV196232:UOY196576 UYR196232:UYU196576 VIN196232:VIQ196576 VSJ196232:VSM196576 WCF196232:WCI196576 WMB196232:WME196576 WVX196232:WWA196576 P261768:S262112 JL261768:JO262112 TH261768:TK262112 ADD261768:ADG262112 AMZ261768:ANC262112 AWV261768:AWY262112 BGR261768:BGU262112 BQN261768:BQQ262112 CAJ261768:CAM262112 CKF261768:CKI262112 CUB261768:CUE262112 DDX261768:DEA262112 DNT261768:DNW262112 DXP261768:DXS262112 EHL261768:EHO262112 ERH261768:ERK262112 FBD261768:FBG262112 FKZ261768:FLC262112 FUV261768:FUY262112 GER261768:GEU262112 GON261768:GOQ262112 GYJ261768:GYM262112 HIF261768:HII262112 HSB261768:HSE262112 IBX261768:ICA262112 ILT261768:ILW262112 IVP261768:IVS262112 JFL261768:JFO262112 JPH261768:JPK262112 JZD261768:JZG262112 KIZ261768:KJC262112 KSV261768:KSY262112 LCR261768:LCU262112 LMN261768:LMQ262112 LWJ261768:LWM262112 MGF261768:MGI262112 MQB261768:MQE262112 MZX261768:NAA262112 NJT261768:NJW262112 NTP261768:NTS262112 ODL261768:ODO262112 ONH261768:ONK262112 OXD261768:OXG262112 PGZ261768:PHC262112 PQV261768:PQY262112 QAR261768:QAU262112 QKN261768:QKQ262112 QUJ261768:QUM262112 REF261768:REI262112 ROB261768:ROE262112 RXX261768:RYA262112 SHT261768:SHW262112 SRP261768:SRS262112 TBL261768:TBO262112 TLH261768:TLK262112 TVD261768:TVG262112 UEZ261768:UFC262112 UOV261768:UOY262112 UYR261768:UYU262112 VIN261768:VIQ262112 VSJ261768:VSM262112 WCF261768:WCI262112 WMB261768:WME262112 WVX261768:WWA262112 P327304:S327648 JL327304:JO327648 TH327304:TK327648 ADD327304:ADG327648 AMZ327304:ANC327648 AWV327304:AWY327648 BGR327304:BGU327648 BQN327304:BQQ327648 CAJ327304:CAM327648 CKF327304:CKI327648 CUB327304:CUE327648 DDX327304:DEA327648 DNT327304:DNW327648 DXP327304:DXS327648 EHL327304:EHO327648 ERH327304:ERK327648 FBD327304:FBG327648 FKZ327304:FLC327648 FUV327304:FUY327648 GER327304:GEU327648 GON327304:GOQ327648 GYJ327304:GYM327648 HIF327304:HII327648 HSB327304:HSE327648 IBX327304:ICA327648 ILT327304:ILW327648 IVP327304:IVS327648 JFL327304:JFO327648 JPH327304:JPK327648 JZD327304:JZG327648 KIZ327304:KJC327648 KSV327304:KSY327648 LCR327304:LCU327648 LMN327304:LMQ327648 LWJ327304:LWM327648 MGF327304:MGI327648 MQB327304:MQE327648 MZX327304:NAA327648 NJT327304:NJW327648 NTP327304:NTS327648 ODL327304:ODO327648 ONH327304:ONK327648 OXD327304:OXG327648 PGZ327304:PHC327648 PQV327304:PQY327648 QAR327304:QAU327648 QKN327304:QKQ327648 QUJ327304:QUM327648 REF327304:REI327648 ROB327304:ROE327648 RXX327304:RYA327648 SHT327304:SHW327648 SRP327304:SRS327648 TBL327304:TBO327648 TLH327304:TLK327648 TVD327304:TVG327648 UEZ327304:UFC327648 UOV327304:UOY327648 UYR327304:UYU327648 VIN327304:VIQ327648 VSJ327304:VSM327648 WCF327304:WCI327648 WMB327304:WME327648 WVX327304:WWA327648 P392840:S393184 JL392840:JO393184 TH392840:TK393184 ADD392840:ADG393184 AMZ392840:ANC393184 AWV392840:AWY393184 BGR392840:BGU393184 BQN392840:BQQ393184 CAJ392840:CAM393184 CKF392840:CKI393184 CUB392840:CUE393184 DDX392840:DEA393184 DNT392840:DNW393184 DXP392840:DXS393184 EHL392840:EHO393184 ERH392840:ERK393184 FBD392840:FBG393184 FKZ392840:FLC393184 FUV392840:FUY393184 GER392840:GEU393184 GON392840:GOQ393184 GYJ392840:GYM393184 HIF392840:HII393184 HSB392840:HSE393184 IBX392840:ICA393184 ILT392840:ILW393184 IVP392840:IVS393184 JFL392840:JFO393184 JPH392840:JPK393184 JZD392840:JZG393184 KIZ392840:KJC393184 KSV392840:KSY393184 LCR392840:LCU393184 LMN392840:LMQ393184 LWJ392840:LWM393184 MGF392840:MGI393184 MQB392840:MQE393184 MZX392840:NAA393184 NJT392840:NJW393184 NTP392840:NTS393184 ODL392840:ODO393184 ONH392840:ONK393184 OXD392840:OXG393184 PGZ392840:PHC393184 PQV392840:PQY393184 QAR392840:QAU393184 QKN392840:QKQ393184 QUJ392840:QUM393184 REF392840:REI393184 ROB392840:ROE393184 RXX392840:RYA393184 SHT392840:SHW393184 SRP392840:SRS393184 TBL392840:TBO393184 TLH392840:TLK393184 TVD392840:TVG393184 UEZ392840:UFC393184 UOV392840:UOY393184 UYR392840:UYU393184 VIN392840:VIQ393184 VSJ392840:VSM393184 WCF392840:WCI393184 WMB392840:WME393184 WVX392840:WWA393184 P458376:S458720 JL458376:JO458720 TH458376:TK458720 ADD458376:ADG458720 AMZ458376:ANC458720 AWV458376:AWY458720 BGR458376:BGU458720 BQN458376:BQQ458720 CAJ458376:CAM458720 CKF458376:CKI458720 CUB458376:CUE458720 DDX458376:DEA458720 DNT458376:DNW458720 DXP458376:DXS458720 EHL458376:EHO458720 ERH458376:ERK458720 FBD458376:FBG458720 FKZ458376:FLC458720 FUV458376:FUY458720 GER458376:GEU458720 GON458376:GOQ458720 GYJ458376:GYM458720 HIF458376:HII458720 HSB458376:HSE458720 IBX458376:ICA458720 ILT458376:ILW458720 IVP458376:IVS458720 JFL458376:JFO458720 JPH458376:JPK458720 JZD458376:JZG458720 KIZ458376:KJC458720 KSV458376:KSY458720 LCR458376:LCU458720 LMN458376:LMQ458720 LWJ458376:LWM458720 MGF458376:MGI458720 MQB458376:MQE458720 MZX458376:NAA458720 NJT458376:NJW458720 NTP458376:NTS458720 ODL458376:ODO458720 ONH458376:ONK458720 OXD458376:OXG458720 PGZ458376:PHC458720 PQV458376:PQY458720 QAR458376:QAU458720 QKN458376:QKQ458720 QUJ458376:QUM458720 REF458376:REI458720 ROB458376:ROE458720 RXX458376:RYA458720 SHT458376:SHW458720 SRP458376:SRS458720 TBL458376:TBO458720 TLH458376:TLK458720 TVD458376:TVG458720 UEZ458376:UFC458720 UOV458376:UOY458720 UYR458376:UYU458720 VIN458376:VIQ458720 VSJ458376:VSM458720 WCF458376:WCI458720 WMB458376:WME458720 WVX458376:WWA458720 P523912:S524256 JL523912:JO524256 TH523912:TK524256 ADD523912:ADG524256 AMZ523912:ANC524256 AWV523912:AWY524256 BGR523912:BGU524256 BQN523912:BQQ524256 CAJ523912:CAM524256 CKF523912:CKI524256 CUB523912:CUE524256 DDX523912:DEA524256 DNT523912:DNW524256 DXP523912:DXS524256 EHL523912:EHO524256 ERH523912:ERK524256 FBD523912:FBG524256 FKZ523912:FLC524256 FUV523912:FUY524256 GER523912:GEU524256 GON523912:GOQ524256 GYJ523912:GYM524256 HIF523912:HII524256 HSB523912:HSE524256 IBX523912:ICA524256 ILT523912:ILW524256 IVP523912:IVS524256 JFL523912:JFO524256 JPH523912:JPK524256 JZD523912:JZG524256 KIZ523912:KJC524256 KSV523912:KSY524256 LCR523912:LCU524256 LMN523912:LMQ524256 LWJ523912:LWM524256 MGF523912:MGI524256 MQB523912:MQE524256 MZX523912:NAA524256 NJT523912:NJW524256 NTP523912:NTS524256 ODL523912:ODO524256 ONH523912:ONK524256 OXD523912:OXG524256 PGZ523912:PHC524256 PQV523912:PQY524256 QAR523912:QAU524256 QKN523912:QKQ524256 QUJ523912:QUM524256 REF523912:REI524256 ROB523912:ROE524256 RXX523912:RYA524256 SHT523912:SHW524256 SRP523912:SRS524256 TBL523912:TBO524256 TLH523912:TLK524256 TVD523912:TVG524256 UEZ523912:UFC524256 UOV523912:UOY524256 UYR523912:UYU524256 VIN523912:VIQ524256 VSJ523912:VSM524256 WCF523912:WCI524256 WMB523912:WME524256 WVX523912:WWA524256 P589448:S589792 JL589448:JO589792 TH589448:TK589792 ADD589448:ADG589792 AMZ589448:ANC589792 AWV589448:AWY589792 BGR589448:BGU589792 BQN589448:BQQ589792 CAJ589448:CAM589792 CKF589448:CKI589792 CUB589448:CUE589792 DDX589448:DEA589792 DNT589448:DNW589792 DXP589448:DXS589792 EHL589448:EHO589792 ERH589448:ERK589792 FBD589448:FBG589792 FKZ589448:FLC589792 FUV589448:FUY589792 GER589448:GEU589792 GON589448:GOQ589792 GYJ589448:GYM589792 HIF589448:HII589792 HSB589448:HSE589792 IBX589448:ICA589792 ILT589448:ILW589792 IVP589448:IVS589792 JFL589448:JFO589792 JPH589448:JPK589792 JZD589448:JZG589792 KIZ589448:KJC589792 KSV589448:KSY589792 LCR589448:LCU589792 LMN589448:LMQ589792 LWJ589448:LWM589792 MGF589448:MGI589792 MQB589448:MQE589792 MZX589448:NAA589792 NJT589448:NJW589792 NTP589448:NTS589792 ODL589448:ODO589792 ONH589448:ONK589792 OXD589448:OXG589792 PGZ589448:PHC589792 PQV589448:PQY589792 QAR589448:QAU589792 QKN589448:QKQ589792 QUJ589448:QUM589792 REF589448:REI589792 ROB589448:ROE589792 RXX589448:RYA589792 SHT589448:SHW589792 SRP589448:SRS589792 TBL589448:TBO589792 TLH589448:TLK589792 TVD589448:TVG589792 UEZ589448:UFC589792 UOV589448:UOY589792 UYR589448:UYU589792 VIN589448:VIQ589792 VSJ589448:VSM589792 WCF589448:WCI589792 WMB589448:WME589792 WVX589448:WWA589792 P654984:S655328 JL654984:JO655328 TH654984:TK655328 ADD654984:ADG655328 AMZ654984:ANC655328 AWV654984:AWY655328 BGR654984:BGU655328 BQN654984:BQQ655328 CAJ654984:CAM655328 CKF654984:CKI655328 CUB654984:CUE655328 DDX654984:DEA655328 DNT654984:DNW655328 DXP654984:DXS655328 EHL654984:EHO655328 ERH654984:ERK655328 FBD654984:FBG655328 FKZ654984:FLC655328 FUV654984:FUY655328 GER654984:GEU655328 GON654984:GOQ655328 GYJ654984:GYM655328 HIF654984:HII655328 HSB654984:HSE655328 IBX654984:ICA655328 ILT654984:ILW655328 IVP654984:IVS655328 JFL654984:JFO655328 JPH654984:JPK655328 JZD654984:JZG655328 KIZ654984:KJC655328 KSV654984:KSY655328 LCR654984:LCU655328 LMN654984:LMQ655328 LWJ654984:LWM655328 MGF654984:MGI655328 MQB654984:MQE655328 MZX654984:NAA655328 NJT654984:NJW655328 NTP654984:NTS655328 ODL654984:ODO655328 ONH654984:ONK655328 OXD654984:OXG655328 PGZ654984:PHC655328 PQV654984:PQY655328 QAR654984:QAU655328 QKN654984:QKQ655328 QUJ654984:QUM655328 REF654984:REI655328 ROB654984:ROE655328 RXX654984:RYA655328 SHT654984:SHW655328 SRP654984:SRS655328 TBL654984:TBO655328 TLH654984:TLK655328 TVD654984:TVG655328 UEZ654984:UFC655328 UOV654984:UOY655328 UYR654984:UYU655328 VIN654984:VIQ655328 VSJ654984:VSM655328 WCF654984:WCI655328 WMB654984:WME655328 WVX654984:WWA655328 P720520:S720864 JL720520:JO720864 TH720520:TK720864 ADD720520:ADG720864 AMZ720520:ANC720864 AWV720520:AWY720864 BGR720520:BGU720864 BQN720520:BQQ720864 CAJ720520:CAM720864 CKF720520:CKI720864 CUB720520:CUE720864 DDX720520:DEA720864 DNT720520:DNW720864 DXP720520:DXS720864 EHL720520:EHO720864 ERH720520:ERK720864 FBD720520:FBG720864 FKZ720520:FLC720864 FUV720520:FUY720864 GER720520:GEU720864 GON720520:GOQ720864 GYJ720520:GYM720864 HIF720520:HII720864 HSB720520:HSE720864 IBX720520:ICA720864 ILT720520:ILW720864 IVP720520:IVS720864 JFL720520:JFO720864 JPH720520:JPK720864 JZD720520:JZG720864 KIZ720520:KJC720864 KSV720520:KSY720864 LCR720520:LCU720864 LMN720520:LMQ720864 LWJ720520:LWM720864 MGF720520:MGI720864 MQB720520:MQE720864 MZX720520:NAA720864 NJT720520:NJW720864 NTP720520:NTS720864 ODL720520:ODO720864 ONH720520:ONK720864 OXD720520:OXG720864 PGZ720520:PHC720864 PQV720520:PQY720864 QAR720520:QAU720864 QKN720520:QKQ720864 QUJ720520:QUM720864 REF720520:REI720864 ROB720520:ROE720864 RXX720520:RYA720864 SHT720520:SHW720864 SRP720520:SRS720864 TBL720520:TBO720864 TLH720520:TLK720864 TVD720520:TVG720864 UEZ720520:UFC720864 UOV720520:UOY720864 UYR720520:UYU720864 VIN720520:VIQ720864 VSJ720520:VSM720864 WCF720520:WCI720864 WMB720520:WME720864 WVX720520:WWA720864 P786056:S786400 JL786056:JO786400 TH786056:TK786400 ADD786056:ADG786400 AMZ786056:ANC786400 AWV786056:AWY786400 BGR786056:BGU786400 BQN786056:BQQ786400 CAJ786056:CAM786400 CKF786056:CKI786400 CUB786056:CUE786400 DDX786056:DEA786400 DNT786056:DNW786400 DXP786056:DXS786400 EHL786056:EHO786400 ERH786056:ERK786400 FBD786056:FBG786400 FKZ786056:FLC786400 FUV786056:FUY786400 GER786056:GEU786400 GON786056:GOQ786400 GYJ786056:GYM786400 HIF786056:HII786400 HSB786056:HSE786400 IBX786056:ICA786400 ILT786056:ILW786400 IVP786056:IVS786400 JFL786056:JFO786400 JPH786056:JPK786400 JZD786056:JZG786400 KIZ786056:KJC786400 KSV786056:KSY786400 LCR786056:LCU786400 LMN786056:LMQ786400 LWJ786056:LWM786400 MGF786056:MGI786400 MQB786056:MQE786400 MZX786056:NAA786400 NJT786056:NJW786400 NTP786056:NTS786400 ODL786056:ODO786400 ONH786056:ONK786400 OXD786056:OXG786400 PGZ786056:PHC786400 PQV786056:PQY786400 QAR786056:QAU786400 QKN786056:QKQ786400 QUJ786056:QUM786400 REF786056:REI786400 ROB786056:ROE786400 RXX786056:RYA786400 SHT786056:SHW786400 SRP786056:SRS786400 TBL786056:TBO786400 TLH786056:TLK786400 TVD786056:TVG786400 UEZ786056:UFC786400 UOV786056:UOY786400 UYR786056:UYU786400 VIN786056:VIQ786400 VSJ786056:VSM786400 WCF786056:WCI786400 WMB786056:WME786400 WVX786056:WWA786400 P851592:S851936 JL851592:JO851936 TH851592:TK851936 ADD851592:ADG851936 AMZ851592:ANC851936 AWV851592:AWY851936 BGR851592:BGU851936 BQN851592:BQQ851936 CAJ851592:CAM851936 CKF851592:CKI851936 CUB851592:CUE851936 DDX851592:DEA851936 DNT851592:DNW851936 DXP851592:DXS851936 EHL851592:EHO851936 ERH851592:ERK851936 FBD851592:FBG851936 FKZ851592:FLC851936 FUV851592:FUY851936 GER851592:GEU851936 GON851592:GOQ851936 GYJ851592:GYM851936 HIF851592:HII851936 HSB851592:HSE851936 IBX851592:ICA851936 ILT851592:ILW851936 IVP851592:IVS851936 JFL851592:JFO851936 JPH851592:JPK851936 JZD851592:JZG851936 KIZ851592:KJC851936 KSV851592:KSY851936 LCR851592:LCU851936 LMN851592:LMQ851936 LWJ851592:LWM851936 MGF851592:MGI851936 MQB851592:MQE851936 MZX851592:NAA851936 NJT851592:NJW851936 NTP851592:NTS851936 ODL851592:ODO851936 ONH851592:ONK851936 OXD851592:OXG851936 PGZ851592:PHC851936 PQV851592:PQY851936 QAR851592:QAU851936 QKN851592:QKQ851936 QUJ851592:QUM851936 REF851592:REI851936 ROB851592:ROE851936 RXX851592:RYA851936 SHT851592:SHW851936 SRP851592:SRS851936 TBL851592:TBO851936 TLH851592:TLK851936 TVD851592:TVG851936 UEZ851592:UFC851936 UOV851592:UOY851936 UYR851592:UYU851936 VIN851592:VIQ851936 VSJ851592:VSM851936 WCF851592:WCI851936 WMB851592:WME851936 WVX851592:WWA851936 P917128:S917472 JL917128:JO917472 TH917128:TK917472 ADD917128:ADG917472 AMZ917128:ANC917472 AWV917128:AWY917472 BGR917128:BGU917472 BQN917128:BQQ917472 CAJ917128:CAM917472 CKF917128:CKI917472 CUB917128:CUE917472 DDX917128:DEA917472 DNT917128:DNW917472 DXP917128:DXS917472 EHL917128:EHO917472 ERH917128:ERK917472 FBD917128:FBG917472 FKZ917128:FLC917472 FUV917128:FUY917472 GER917128:GEU917472 GON917128:GOQ917472 GYJ917128:GYM917472 HIF917128:HII917472 HSB917128:HSE917472 IBX917128:ICA917472 ILT917128:ILW917472 IVP917128:IVS917472 JFL917128:JFO917472 JPH917128:JPK917472 JZD917128:JZG917472 KIZ917128:KJC917472 KSV917128:KSY917472 LCR917128:LCU917472 LMN917128:LMQ917472 LWJ917128:LWM917472 MGF917128:MGI917472 MQB917128:MQE917472 MZX917128:NAA917472 NJT917128:NJW917472 NTP917128:NTS917472 ODL917128:ODO917472 ONH917128:ONK917472 OXD917128:OXG917472 PGZ917128:PHC917472 PQV917128:PQY917472 QAR917128:QAU917472 QKN917128:QKQ917472 QUJ917128:QUM917472 REF917128:REI917472 ROB917128:ROE917472 RXX917128:RYA917472 SHT917128:SHW917472 SRP917128:SRS917472 TBL917128:TBO917472 TLH917128:TLK917472 TVD917128:TVG917472 UEZ917128:UFC917472 UOV917128:UOY917472 UYR917128:UYU917472 VIN917128:VIQ917472 VSJ917128:VSM917472 WCF917128:WCI917472 WMB917128:WME917472 WVX917128:WWA917472 P982664:S983008 JL982664:JO983008 TH982664:TK983008 ADD982664:ADG983008 AMZ982664:ANC983008 AWV982664:AWY983008 BGR982664:BGU983008 BQN982664:BQQ983008 CAJ982664:CAM983008 CKF982664:CKI983008 CUB982664:CUE983008 DDX982664:DEA983008 DNT982664:DNW983008 DXP982664:DXS983008 EHL982664:EHO983008 ERH982664:ERK983008 FBD982664:FBG983008 FKZ982664:FLC983008 FUV982664:FUY983008 GER982664:GEU983008 GON982664:GOQ983008 GYJ982664:GYM983008 HIF982664:HII983008 HSB982664:HSE983008 IBX982664:ICA983008 ILT982664:ILW983008 IVP982664:IVS983008 JFL982664:JFO983008 JPH982664:JPK983008 JZD982664:JZG983008 KIZ982664:KJC983008 KSV982664:KSY983008 LCR982664:LCU983008 LMN982664:LMQ983008 LWJ982664:LWM983008 MGF982664:MGI983008 MQB982664:MQE983008 MZX982664:NAA983008 NJT982664:NJW983008 NTP982664:NTS983008 ODL982664:ODO983008 ONH982664:ONK983008 OXD982664:OXG983008 PGZ982664:PHC983008 PQV982664:PQY983008 QAR982664:QAU983008 QKN982664:QKQ983008 QUJ982664:QUM983008 REF982664:REI983008 ROB982664:ROE983008 RXX982664:RYA983008 SHT982664:SHW983008 SRP982664:SRS983008 TBL982664:TBO983008 TLH982664:TLK983008 TVD982664:TVG983008 UEZ982664:UFC983008 UOV982664:UOY983008 UYR982664:UYU983008 VIN982664:VIQ983008 VSJ982664:VSM983008 WCF982664:WCI983008 WMB982664:WME983008 WVX982664:WWA983008">
      <formula1>балл2</formula1>
    </dataValidation>
    <dataValidation type="list" allowBlank="1" showInputMessage="1" showErrorMessage="1" sqref="N3:O43 JJ3:JK43 TF3:TG43 ADB3:ADC43 AMX3:AMY43 AWT3:AWU43 BGP3:BGQ43 BQL3:BQM43 CAH3:CAI43 CKD3:CKE43 CTZ3:CUA43 DDV3:DDW43 DNR3:DNS43 DXN3:DXO43 EHJ3:EHK43 ERF3:ERG43 FBB3:FBC43 FKX3:FKY43 FUT3:FUU43 GEP3:GEQ43 GOL3:GOM43 GYH3:GYI43 HID3:HIE43 HRZ3:HSA43 IBV3:IBW43 ILR3:ILS43 IVN3:IVO43 JFJ3:JFK43 JPF3:JPG43 JZB3:JZC43 KIX3:KIY43 KST3:KSU43 LCP3:LCQ43 LML3:LMM43 LWH3:LWI43 MGD3:MGE43 MPZ3:MQA43 MZV3:MZW43 NJR3:NJS43 NTN3:NTO43 ODJ3:ODK43 ONF3:ONG43 OXB3:OXC43 PGX3:PGY43 PQT3:PQU43 QAP3:QAQ43 QKL3:QKM43 QUH3:QUI43 RED3:REE43 RNZ3:ROA43 RXV3:RXW43 SHR3:SHS43 SRN3:SRO43 TBJ3:TBK43 TLF3:TLG43 TVB3:TVC43 UEX3:UEY43 UOT3:UOU43 UYP3:UYQ43 VIL3:VIM43 VSH3:VSI43 WCD3:WCE43 WLZ3:WMA43 WVV3:WVW43 N65160:O65504 JJ65160:JK65504 TF65160:TG65504 ADB65160:ADC65504 AMX65160:AMY65504 AWT65160:AWU65504 BGP65160:BGQ65504 BQL65160:BQM65504 CAH65160:CAI65504 CKD65160:CKE65504 CTZ65160:CUA65504 DDV65160:DDW65504 DNR65160:DNS65504 DXN65160:DXO65504 EHJ65160:EHK65504 ERF65160:ERG65504 FBB65160:FBC65504 FKX65160:FKY65504 FUT65160:FUU65504 GEP65160:GEQ65504 GOL65160:GOM65504 GYH65160:GYI65504 HID65160:HIE65504 HRZ65160:HSA65504 IBV65160:IBW65504 ILR65160:ILS65504 IVN65160:IVO65504 JFJ65160:JFK65504 JPF65160:JPG65504 JZB65160:JZC65504 KIX65160:KIY65504 KST65160:KSU65504 LCP65160:LCQ65504 LML65160:LMM65504 LWH65160:LWI65504 MGD65160:MGE65504 MPZ65160:MQA65504 MZV65160:MZW65504 NJR65160:NJS65504 NTN65160:NTO65504 ODJ65160:ODK65504 ONF65160:ONG65504 OXB65160:OXC65504 PGX65160:PGY65504 PQT65160:PQU65504 QAP65160:QAQ65504 QKL65160:QKM65504 QUH65160:QUI65504 RED65160:REE65504 RNZ65160:ROA65504 RXV65160:RXW65504 SHR65160:SHS65504 SRN65160:SRO65504 TBJ65160:TBK65504 TLF65160:TLG65504 TVB65160:TVC65504 UEX65160:UEY65504 UOT65160:UOU65504 UYP65160:UYQ65504 VIL65160:VIM65504 VSH65160:VSI65504 WCD65160:WCE65504 WLZ65160:WMA65504 WVV65160:WVW65504 N130696:O131040 JJ130696:JK131040 TF130696:TG131040 ADB130696:ADC131040 AMX130696:AMY131040 AWT130696:AWU131040 BGP130696:BGQ131040 BQL130696:BQM131040 CAH130696:CAI131040 CKD130696:CKE131040 CTZ130696:CUA131040 DDV130696:DDW131040 DNR130696:DNS131040 DXN130696:DXO131040 EHJ130696:EHK131040 ERF130696:ERG131040 FBB130696:FBC131040 FKX130696:FKY131040 FUT130696:FUU131040 GEP130696:GEQ131040 GOL130696:GOM131040 GYH130696:GYI131040 HID130696:HIE131040 HRZ130696:HSA131040 IBV130696:IBW131040 ILR130696:ILS131040 IVN130696:IVO131040 JFJ130696:JFK131040 JPF130696:JPG131040 JZB130696:JZC131040 KIX130696:KIY131040 KST130696:KSU131040 LCP130696:LCQ131040 LML130696:LMM131040 LWH130696:LWI131040 MGD130696:MGE131040 MPZ130696:MQA131040 MZV130696:MZW131040 NJR130696:NJS131040 NTN130696:NTO131040 ODJ130696:ODK131040 ONF130696:ONG131040 OXB130696:OXC131040 PGX130696:PGY131040 PQT130696:PQU131040 QAP130696:QAQ131040 QKL130696:QKM131040 QUH130696:QUI131040 RED130696:REE131040 RNZ130696:ROA131040 RXV130696:RXW131040 SHR130696:SHS131040 SRN130696:SRO131040 TBJ130696:TBK131040 TLF130696:TLG131040 TVB130696:TVC131040 UEX130696:UEY131040 UOT130696:UOU131040 UYP130696:UYQ131040 VIL130696:VIM131040 VSH130696:VSI131040 WCD130696:WCE131040 WLZ130696:WMA131040 WVV130696:WVW131040 N196232:O196576 JJ196232:JK196576 TF196232:TG196576 ADB196232:ADC196576 AMX196232:AMY196576 AWT196232:AWU196576 BGP196232:BGQ196576 BQL196232:BQM196576 CAH196232:CAI196576 CKD196232:CKE196576 CTZ196232:CUA196576 DDV196232:DDW196576 DNR196232:DNS196576 DXN196232:DXO196576 EHJ196232:EHK196576 ERF196232:ERG196576 FBB196232:FBC196576 FKX196232:FKY196576 FUT196232:FUU196576 GEP196232:GEQ196576 GOL196232:GOM196576 GYH196232:GYI196576 HID196232:HIE196576 HRZ196232:HSA196576 IBV196232:IBW196576 ILR196232:ILS196576 IVN196232:IVO196576 JFJ196232:JFK196576 JPF196232:JPG196576 JZB196232:JZC196576 KIX196232:KIY196576 KST196232:KSU196576 LCP196232:LCQ196576 LML196232:LMM196576 LWH196232:LWI196576 MGD196232:MGE196576 MPZ196232:MQA196576 MZV196232:MZW196576 NJR196232:NJS196576 NTN196232:NTO196576 ODJ196232:ODK196576 ONF196232:ONG196576 OXB196232:OXC196576 PGX196232:PGY196576 PQT196232:PQU196576 QAP196232:QAQ196576 QKL196232:QKM196576 QUH196232:QUI196576 RED196232:REE196576 RNZ196232:ROA196576 RXV196232:RXW196576 SHR196232:SHS196576 SRN196232:SRO196576 TBJ196232:TBK196576 TLF196232:TLG196576 TVB196232:TVC196576 UEX196232:UEY196576 UOT196232:UOU196576 UYP196232:UYQ196576 VIL196232:VIM196576 VSH196232:VSI196576 WCD196232:WCE196576 WLZ196232:WMA196576 WVV196232:WVW196576 N261768:O262112 JJ261768:JK262112 TF261768:TG262112 ADB261768:ADC262112 AMX261768:AMY262112 AWT261768:AWU262112 BGP261768:BGQ262112 BQL261768:BQM262112 CAH261768:CAI262112 CKD261768:CKE262112 CTZ261768:CUA262112 DDV261768:DDW262112 DNR261768:DNS262112 DXN261768:DXO262112 EHJ261768:EHK262112 ERF261768:ERG262112 FBB261768:FBC262112 FKX261768:FKY262112 FUT261768:FUU262112 GEP261768:GEQ262112 GOL261768:GOM262112 GYH261768:GYI262112 HID261768:HIE262112 HRZ261768:HSA262112 IBV261768:IBW262112 ILR261768:ILS262112 IVN261768:IVO262112 JFJ261768:JFK262112 JPF261768:JPG262112 JZB261768:JZC262112 KIX261768:KIY262112 KST261768:KSU262112 LCP261768:LCQ262112 LML261768:LMM262112 LWH261768:LWI262112 MGD261768:MGE262112 MPZ261768:MQA262112 MZV261768:MZW262112 NJR261768:NJS262112 NTN261768:NTO262112 ODJ261768:ODK262112 ONF261768:ONG262112 OXB261768:OXC262112 PGX261768:PGY262112 PQT261768:PQU262112 QAP261768:QAQ262112 QKL261768:QKM262112 QUH261768:QUI262112 RED261768:REE262112 RNZ261768:ROA262112 RXV261768:RXW262112 SHR261768:SHS262112 SRN261768:SRO262112 TBJ261768:TBK262112 TLF261768:TLG262112 TVB261768:TVC262112 UEX261768:UEY262112 UOT261768:UOU262112 UYP261768:UYQ262112 VIL261768:VIM262112 VSH261768:VSI262112 WCD261768:WCE262112 WLZ261768:WMA262112 WVV261768:WVW262112 N327304:O327648 JJ327304:JK327648 TF327304:TG327648 ADB327304:ADC327648 AMX327304:AMY327648 AWT327304:AWU327648 BGP327304:BGQ327648 BQL327304:BQM327648 CAH327304:CAI327648 CKD327304:CKE327648 CTZ327304:CUA327648 DDV327304:DDW327648 DNR327304:DNS327648 DXN327304:DXO327648 EHJ327304:EHK327648 ERF327304:ERG327648 FBB327304:FBC327648 FKX327304:FKY327648 FUT327304:FUU327648 GEP327304:GEQ327648 GOL327304:GOM327648 GYH327304:GYI327648 HID327304:HIE327648 HRZ327304:HSA327648 IBV327304:IBW327648 ILR327304:ILS327648 IVN327304:IVO327648 JFJ327304:JFK327648 JPF327304:JPG327648 JZB327304:JZC327648 KIX327304:KIY327648 KST327304:KSU327648 LCP327304:LCQ327648 LML327304:LMM327648 LWH327304:LWI327648 MGD327304:MGE327648 MPZ327304:MQA327648 MZV327304:MZW327648 NJR327304:NJS327648 NTN327304:NTO327648 ODJ327304:ODK327648 ONF327304:ONG327648 OXB327304:OXC327648 PGX327304:PGY327648 PQT327304:PQU327648 QAP327304:QAQ327648 QKL327304:QKM327648 QUH327304:QUI327648 RED327304:REE327648 RNZ327304:ROA327648 RXV327304:RXW327648 SHR327304:SHS327648 SRN327304:SRO327648 TBJ327304:TBK327648 TLF327304:TLG327648 TVB327304:TVC327648 UEX327304:UEY327648 UOT327304:UOU327648 UYP327304:UYQ327648 VIL327304:VIM327648 VSH327304:VSI327648 WCD327304:WCE327648 WLZ327304:WMA327648 WVV327304:WVW327648 N392840:O393184 JJ392840:JK393184 TF392840:TG393184 ADB392840:ADC393184 AMX392840:AMY393184 AWT392840:AWU393184 BGP392840:BGQ393184 BQL392840:BQM393184 CAH392840:CAI393184 CKD392840:CKE393184 CTZ392840:CUA393184 DDV392840:DDW393184 DNR392840:DNS393184 DXN392840:DXO393184 EHJ392840:EHK393184 ERF392840:ERG393184 FBB392840:FBC393184 FKX392840:FKY393184 FUT392840:FUU393184 GEP392840:GEQ393184 GOL392840:GOM393184 GYH392840:GYI393184 HID392840:HIE393184 HRZ392840:HSA393184 IBV392840:IBW393184 ILR392840:ILS393184 IVN392840:IVO393184 JFJ392840:JFK393184 JPF392840:JPG393184 JZB392840:JZC393184 KIX392840:KIY393184 KST392840:KSU393184 LCP392840:LCQ393184 LML392840:LMM393184 LWH392840:LWI393184 MGD392840:MGE393184 MPZ392840:MQA393184 MZV392840:MZW393184 NJR392840:NJS393184 NTN392840:NTO393184 ODJ392840:ODK393184 ONF392840:ONG393184 OXB392840:OXC393184 PGX392840:PGY393184 PQT392840:PQU393184 QAP392840:QAQ393184 QKL392840:QKM393184 QUH392840:QUI393184 RED392840:REE393184 RNZ392840:ROA393184 RXV392840:RXW393184 SHR392840:SHS393184 SRN392840:SRO393184 TBJ392840:TBK393184 TLF392840:TLG393184 TVB392840:TVC393184 UEX392840:UEY393184 UOT392840:UOU393184 UYP392840:UYQ393184 VIL392840:VIM393184 VSH392840:VSI393184 WCD392840:WCE393184 WLZ392840:WMA393184 WVV392840:WVW393184 N458376:O458720 JJ458376:JK458720 TF458376:TG458720 ADB458376:ADC458720 AMX458376:AMY458720 AWT458376:AWU458720 BGP458376:BGQ458720 BQL458376:BQM458720 CAH458376:CAI458720 CKD458376:CKE458720 CTZ458376:CUA458720 DDV458376:DDW458720 DNR458376:DNS458720 DXN458376:DXO458720 EHJ458376:EHK458720 ERF458376:ERG458720 FBB458376:FBC458720 FKX458376:FKY458720 FUT458376:FUU458720 GEP458376:GEQ458720 GOL458376:GOM458720 GYH458376:GYI458720 HID458376:HIE458720 HRZ458376:HSA458720 IBV458376:IBW458720 ILR458376:ILS458720 IVN458376:IVO458720 JFJ458376:JFK458720 JPF458376:JPG458720 JZB458376:JZC458720 KIX458376:KIY458720 KST458376:KSU458720 LCP458376:LCQ458720 LML458376:LMM458720 LWH458376:LWI458720 MGD458376:MGE458720 MPZ458376:MQA458720 MZV458376:MZW458720 NJR458376:NJS458720 NTN458376:NTO458720 ODJ458376:ODK458720 ONF458376:ONG458720 OXB458376:OXC458720 PGX458376:PGY458720 PQT458376:PQU458720 QAP458376:QAQ458720 QKL458376:QKM458720 QUH458376:QUI458720 RED458376:REE458720 RNZ458376:ROA458720 RXV458376:RXW458720 SHR458376:SHS458720 SRN458376:SRO458720 TBJ458376:TBK458720 TLF458376:TLG458720 TVB458376:TVC458720 UEX458376:UEY458720 UOT458376:UOU458720 UYP458376:UYQ458720 VIL458376:VIM458720 VSH458376:VSI458720 WCD458376:WCE458720 WLZ458376:WMA458720 WVV458376:WVW458720 N523912:O524256 JJ523912:JK524256 TF523912:TG524256 ADB523912:ADC524256 AMX523912:AMY524256 AWT523912:AWU524256 BGP523912:BGQ524256 BQL523912:BQM524256 CAH523912:CAI524256 CKD523912:CKE524256 CTZ523912:CUA524256 DDV523912:DDW524256 DNR523912:DNS524256 DXN523912:DXO524256 EHJ523912:EHK524256 ERF523912:ERG524256 FBB523912:FBC524256 FKX523912:FKY524256 FUT523912:FUU524256 GEP523912:GEQ524256 GOL523912:GOM524256 GYH523912:GYI524256 HID523912:HIE524256 HRZ523912:HSA524256 IBV523912:IBW524256 ILR523912:ILS524256 IVN523912:IVO524256 JFJ523912:JFK524256 JPF523912:JPG524256 JZB523912:JZC524256 KIX523912:KIY524256 KST523912:KSU524256 LCP523912:LCQ524256 LML523912:LMM524256 LWH523912:LWI524256 MGD523912:MGE524256 MPZ523912:MQA524256 MZV523912:MZW524256 NJR523912:NJS524256 NTN523912:NTO524256 ODJ523912:ODK524256 ONF523912:ONG524256 OXB523912:OXC524256 PGX523912:PGY524256 PQT523912:PQU524256 QAP523912:QAQ524256 QKL523912:QKM524256 QUH523912:QUI524256 RED523912:REE524256 RNZ523912:ROA524256 RXV523912:RXW524256 SHR523912:SHS524256 SRN523912:SRO524256 TBJ523912:TBK524256 TLF523912:TLG524256 TVB523912:TVC524256 UEX523912:UEY524256 UOT523912:UOU524256 UYP523912:UYQ524256 VIL523912:VIM524256 VSH523912:VSI524256 WCD523912:WCE524256 WLZ523912:WMA524256 WVV523912:WVW524256 N589448:O589792 JJ589448:JK589792 TF589448:TG589792 ADB589448:ADC589792 AMX589448:AMY589792 AWT589448:AWU589792 BGP589448:BGQ589792 BQL589448:BQM589792 CAH589448:CAI589792 CKD589448:CKE589792 CTZ589448:CUA589792 DDV589448:DDW589792 DNR589448:DNS589792 DXN589448:DXO589792 EHJ589448:EHK589792 ERF589448:ERG589792 FBB589448:FBC589792 FKX589448:FKY589792 FUT589448:FUU589792 GEP589448:GEQ589792 GOL589448:GOM589792 GYH589448:GYI589792 HID589448:HIE589792 HRZ589448:HSA589792 IBV589448:IBW589792 ILR589448:ILS589792 IVN589448:IVO589792 JFJ589448:JFK589792 JPF589448:JPG589792 JZB589448:JZC589792 KIX589448:KIY589792 KST589448:KSU589792 LCP589448:LCQ589792 LML589448:LMM589792 LWH589448:LWI589792 MGD589448:MGE589792 MPZ589448:MQA589792 MZV589448:MZW589792 NJR589448:NJS589792 NTN589448:NTO589792 ODJ589448:ODK589792 ONF589448:ONG589792 OXB589448:OXC589792 PGX589448:PGY589792 PQT589448:PQU589792 QAP589448:QAQ589792 QKL589448:QKM589792 QUH589448:QUI589792 RED589448:REE589792 RNZ589448:ROA589792 RXV589448:RXW589792 SHR589448:SHS589792 SRN589448:SRO589792 TBJ589448:TBK589792 TLF589448:TLG589792 TVB589448:TVC589792 UEX589448:UEY589792 UOT589448:UOU589792 UYP589448:UYQ589792 VIL589448:VIM589792 VSH589448:VSI589792 WCD589448:WCE589792 WLZ589448:WMA589792 WVV589448:WVW589792 N654984:O655328 JJ654984:JK655328 TF654984:TG655328 ADB654984:ADC655328 AMX654984:AMY655328 AWT654984:AWU655328 BGP654984:BGQ655328 BQL654984:BQM655328 CAH654984:CAI655328 CKD654984:CKE655328 CTZ654984:CUA655328 DDV654984:DDW655328 DNR654984:DNS655328 DXN654984:DXO655328 EHJ654984:EHK655328 ERF654984:ERG655328 FBB654984:FBC655328 FKX654984:FKY655328 FUT654984:FUU655328 GEP654984:GEQ655328 GOL654984:GOM655328 GYH654984:GYI655328 HID654984:HIE655328 HRZ654984:HSA655328 IBV654984:IBW655328 ILR654984:ILS655328 IVN654984:IVO655328 JFJ654984:JFK655328 JPF654984:JPG655328 JZB654984:JZC655328 KIX654984:KIY655328 KST654984:KSU655328 LCP654984:LCQ655328 LML654984:LMM655328 LWH654984:LWI655328 MGD654984:MGE655328 MPZ654984:MQA655328 MZV654984:MZW655328 NJR654984:NJS655328 NTN654984:NTO655328 ODJ654984:ODK655328 ONF654984:ONG655328 OXB654984:OXC655328 PGX654984:PGY655328 PQT654984:PQU655328 QAP654984:QAQ655328 QKL654984:QKM655328 QUH654984:QUI655328 RED654984:REE655328 RNZ654984:ROA655328 RXV654984:RXW655328 SHR654984:SHS655328 SRN654984:SRO655328 TBJ654984:TBK655328 TLF654984:TLG655328 TVB654984:TVC655328 UEX654984:UEY655328 UOT654984:UOU655328 UYP654984:UYQ655328 VIL654984:VIM655328 VSH654984:VSI655328 WCD654984:WCE655328 WLZ654984:WMA655328 WVV654984:WVW655328 N720520:O720864 JJ720520:JK720864 TF720520:TG720864 ADB720520:ADC720864 AMX720520:AMY720864 AWT720520:AWU720864 BGP720520:BGQ720864 BQL720520:BQM720864 CAH720520:CAI720864 CKD720520:CKE720864 CTZ720520:CUA720864 DDV720520:DDW720864 DNR720520:DNS720864 DXN720520:DXO720864 EHJ720520:EHK720864 ERF720520:ERG720864 FBB720520:FBC720864 FKX720520:FKY720864 FUT720520:FUU720864 GEP720520:GEQ720864 GOL720520:GOM720864 GYH720520:GYI720864 HID720520:HIE720864 HRZ720520:HSA720864 IBV720520:IBW720864 ILR720520:ILS720864 IVN720520:IVO720864 JFJ720520:JFK720864 JPF720520:JPG720864 JZB720520:JZC720864 KIX720520:KIY720864 KST720520:KSU720864 LCP720520:LCQ720864 LML720520:LMM720864 LWH720520:LWI720864 MGD720520:MGE720864 MPZ720520:MQA720864 MZV720520:MZW720864 NJR720520:NJS720864 NTN720520:NTO720864 ODJ720520:ODK720864 ONF720520:ONG720864 OXB720520:OXC720864 PGX720520:PGY720864 PQT720520:PQU720864 QAP720520:QAQ720864 QKL720520:QKM720864 QUH720520:QUI720864 RED720520:REE720864 RNZ720520:ROA720864 RXV720520:RXW720864 SHR720520:SHS720864 SRN720520:SRO720864 TBJ720520:TBK720864 TLF720520:TLG720864 TVB720520:TVC720864 UEX720520:UEY720864 UOT720520:UOU720864 UYP720520:UYQ720864 VIL720520:VIM720864 VSH720520:VSI720864 WCD720520:WCE720864 WLZ720520:WMA720864 WVV720520:WVW720864 N786056:O786400 JJ786056:JK786400 TF786056:TG786400 ADB786056:ADC786400 AMX786056:AMY786400 AWT786056:AWU786400 BGP786056:BGQ786400 BQL786056:BQM786400 CAH786056:CAI786400 CKD786056:CKE786400 CTZ786056:CUA786400 DDV786056:DDW786400 DNR786056:DNS786400 DXN786056:DXO786400 EHJ786056:EHK786400 ERF786056:ERG786400 FBB786056:FBC786400 FKX786056:FKY786400 FUT786056:FUU786400 GEP786056:GEQ786400 GOL786056:GOM786400 GYH786056:GYI786400 HID786056:HIE786400 HRZ786056:HSA786400 IBV786056:IBW786400 ILR786056:ILS786400 IVN786056:IVO786400 JFJ786056:JFK786400 JPF786056:JPG786400 JZB786056:JZC786400 KIX786056:KIY786400 KST786056:KSU786400 LCP786056:LCQ786400 LML786056:LMM786400 LWH786056:LWI786400 MGD786056:MGE786400 MPZ786056:MQA786400 MZV786056:MZW786400 NJR786056:NJS786400 NTN786056:NTO786400 ODJ786056:ODK786400 ONF786056:ONG786400 OXB786056:OXC786400 PGX786056:PGY786400 PQT786056:PQU786400 QAP786056:QAQ786400 QKL786056:QKM786400 QUH786056:QUI786400 RED786056:REE786400 RNZ786056:ROA786400 RXV786056:RXW786400 SHR786056:SHS786400 SRN786056:SRO786400 TBJ786056:TBK786400 TLF786056:TLG786400 TVB786056:TVC786400 UEX786056:UEY786400 UOT786056:UOU786400 UYP786056:UYQ786400 VIL786056:VIM786400 VSH786056:VSI786400 WCD786056:WCE786400 WLZ786056:WMA786400 WVV786056:WVW786400 N851592:O851936 JJ851592:JK851936 TF851592:TG851936 ADB851592:ADC851936 AMX851592:AMY851936 AWT851592:AWU851936 BGP851592:BGQ851936 BQL851592:BQM851936 CAH851592:CAI851936 CKD851592:CKE851936 CTZ851592:CUA851936 DDV851592:DDW851936 DNR851592:DNS851936 DXN851592:DXO851936 EHJ851592:EHK851936 ERF851592:ERG851936 FBB851592:FBC851936 FKX851592:FKY851936 FUT851592:FUU851936 GEP851592:GEQ851936 GOL851592:GOM851936 GYH851592:GYI851936 HID851592:HIE851936 HRZ851592:HSA851936 IBV851592:IBW851936 ILR851592:ILS851936 IVN851592:IVO851936 JFJ851592:JFK851936 JPF851592:JPG851936 JZB851592:JZC851936 KIX851592:KIY851936 KST851592:KSU851936 LCP851592:LCQ851936 LML851592:LMM851936 LWH851592:LWI851936 MGD851592:MGE851936 MPZ851592:MQA851936 MZV851592:MZW851936 NJR851592:NJS851936 NTN851592:NTO851936 ODJ851592:ODK851936 ONF851592:ONG851936 OXB851592:OXC851936 PGX851592:PGY851936 PQT851592:PQU851936 QAP851592:QAQ851936 QKL851592:QKM851936 QUH851592:QUI851936 RED851592:REE851936 RNZ851592:ROA851936 RXV851592:RXW851936 SHR851592:SHS851936 SRN851592:SRO851936 TBJ851592:TBK851936 TLF851592:TLG851936 TVB851592:TVC851936 UEX851592:UEY851936 UOT851592:UOU851936 UYP851592:UYQ851936 VIL851592:VIM851936 VSH851592:VSI851936 WCD851592:WCE851936 WLZ851592:WMA851936 WVV851592:WVW851936 N917128:O917472 JJ917128:JK917472 TF917128:TG917472 ADB917128:ADC917472 AMX917128:AMY917472 AWT917128:AWU917472 BGP917128:BGQ917472 BQL917128:BQM917472 CAH917128:CAI917472 CKD917128:CKE917472 CTZ917128:CUA917472 DDV917128:DDW917472 DNR917128:DNS917472 DXN917128:DXO917472 EHJ917128:EHK917472 ERF917128:ERG917472 FBB917128:FBC917472 FKX917128:FKY917472 FUT917128:FUU917472 GEP917128:GEQ917472 GOL917128:GOM917472 GYH917128:GYI917472 HID917128:HIE917472 HRZ917128:HSA917472 IBV917128:IBW917472 ILR917128:ILS917472 IVN917128:IVO917472 JFJ917128:JFK917472 JPF917128:JPG917472 JZB917128:JZC917472 KIX917128:KIY917472 KST917128:KSU917472 LCP917128:LCQ917472 LML917128:LMM917472 LWH917128:LWI917472 MGD917128:MGE917472 MPZ917128:MQA917472 MZV917128:MZW917472 NJR917128:NJS917472 NTN917128:NTO917472 ODJ917128:ODK917472 ONF917128:ONG917472 OXB917128:OXC917472 PGX917128:PGY917472 PQT917128:PQU917472 QAP917128:QAQ917472 QKL917128:QKM917472 QUH917128:QUI917472 RED917128:REE917472 RNZ917128:ROA917472 RXV917128:RXW917472 SHR917128:SHS917472 SRN917128:SRO917472 TBJ917128:TBK917472 TLF917128:TLG917472 TVB917128:TVC917472 UEX917128:UEY917472 UOT917128:UOU917472 UYP917128:UYQ917472 VIL917128:VIM917472 VSH917128:VSI917472 WCD917128:WCE917472 WLZ917128:WMA917472 WVV917128:WVW917472 N982664:O983008 JJ982664:JK983008 TF982664:TG983008 ADB982664:ADC983008 AMX982664:AMY983008 AWT982664:AWU983008 BGP982664:BGQ983008 BQL982664:BQM983008 CAH982664:CAI983008 CKD982664:CKE983008 CTZ982664:CUA983008 DDV982664:DDW983008 DNR982664:DNS983008 DXN982664:DXO983008 EHJ982664:EHK983008 ERF982664:ERG983008 FBB982664:FBC983008 FKX982664:FKY983008 FUT982664:FUU983008 GEP982664:GEQ983008 GOL982664:GOM983008 GYH982664:GYI983008 HID982664:HIE983008 HRZ982664:HSA983008 IBV982664:IBW983008 ILR982664:ILS983008 IVN982664:IVO983008 JFJ982664:JFK983008 JPF982664:JPG983008 JZB982664:JZC983008 KIX982664:KIY983008 KST982664:KSU983008 LCP982664:LCQ983008 LML982664:LMM983008 LWH982664:LWI983008 MGD982664:MGE983008 MPZ982664:MQA983008 MZV982664:MZW983008 NJR982664:NJS983008 NTN982664:NTO983008 ODJ982664:ODK983008 ONF982664:ONG983008 OXB982664:OXC983008 PGX982664:PGY983008 PQT982664:PQU983008 QAP982664:QAQ983008 QKL982664:QKM983008 QUH982664:QUI983008 RED982664:REE983008 RNZ982664:ROA983008 RXV982664:RXW983008 SHR982664:SHS983008 SRN982664:SRO983008 TBJ982664:TBK983008 TLF982664:TLG983008 TVB982664:TVC983008 UEX982664:UEY983008 UOT982664:UOU983008 UYP982664:UYQ983008 VIL982664:VIM983008 VSH982664:VSI983008 WCD982664:WCE983008 WLZ982664:WMA983008 WVV982664:WVW983008 K3:K43 JG3:JG43 TC3:TC43 ACY3:ACY43 AMU3:AMU43 AWQ3:AWQ43 BGM3:BGM43 BQI3:BQI43 CAE3:CAE43 CKA3:CKA43 CTW3:CTW43 DDS3:DDS43 DNO3:DNO43 DXK3:DXK43 EHG3:EHG43 ERC3:ERC43 FAY3:FAY43 FKU3:FKU43 FUQ3:FUQ43 GEM3:GEM43 GOI3:GOI43 GYE3:GYE43 HIA3:HIA43 HRW3:HRW43 IBS3:IBS43 ILO3:ILO43 IVK3:IVK43 JFG3:JFG43 JPC3:JPC43 JYY3:JYY43 KIU3:KIU43 KSQ3:KSQ43 LCM3:LCM43 LMI3:LMI43 LWE3:LWE43 MGA3:MGA43 MPW3:MPW43 MZS3:MZS43 NJO3:NJO43 NTK3:NTK43 ODG3:ODG43 ONC3:ONC43 OWY3:OWY43 PGU3:PGU43 PQQ3:PQQ43 QAM3:QAM43 QKI3:QKI43 QUE3:QUE43 REA3:REA43 RNW3:RNW43 RXS3:RXS43 SHO3:SHO43 SRK3:SRK43 TBG3:TBG43 TLC3:TLC43 TUY3:TUY43 UEU3:UEU43 UOQ3:UOQ43 UYM3:UYM43 VII3:VII43 VSE3:VSE43 WCA3:WCA43 WLW3:WLW43 WVS3:WVS43 K65160:K65504 JG65160:JG65504 TC65160:TC65504 ACY65160:ACY65504 AMU65160:AMU65504 AWQ65160:AWQ65504 BGM65160:BGM65504 BQI65160:BQI65504 CAE65160:CAE65504 CKA65160:CKA65504 CTW65160:CTW65504 DDS65160:DDS65504 DNO65160:DNO65504 DXK65160:DXK65504 EHG65160:EHG65504 ERC65160:ERC65504 FAY65160:FAY65504 FKU65160:FKU65504 FUQ65160:FUQ65504 GEM65160:GEM65504 GOI65160:GOI65504 GYE65160:GYE65504 HIA65160:HIA65504 HRW65160:HRW65504 IBS65160:IBS65504 ILO65160:ILO65504 IVK65160:IVK65504 JFG65160:JFG65504 JPC65160:JPC65504 JYY65160:JYY65504 KIU65160:KIU65504 KSQ65160:KSQ65504 LCM65160:LCM65504 LMI65160:LMI65504 LWE65160:LWE65504 MGA65160:MGA65504 MPW65160:MPW65504 MZS65160:MZS65504 NJO65160:NJO65504 NTK65160:NTK65504 ODG65160:ODG65504 ONC65160:ONC65504 OWY65160:OWY65504 PGU65160:PGU65504 PQQ65160:PQQ65504 QAM65160:QAM65504 QKI65160:QKI65504 QUE65160:QUE65504 REA65160:REA65504 RNW65160:RNW65504 RXS65160:RXS65504 SHO65160:SHO65504 SRK65160:SRK65504 TBG65160:TBG65504 TLC65160:TLC65504 TUY65160:TUY65504 UEU65160:UEU65504 UOQ65160:UOQ65504 UYM65160:UYM65504 VII65160:VII65504 VSE65160:VSE65504 WCA65160:WCA65504 WLW65160:WLW65504 WVS65160:WVS65504 K130696:K131040 JG130696:JG131040 TC130696:TC131040 ACY130696:ACY131040 AMU130696:AMU131040 AWQ130696:AWQ131040 BGM130696:BGM131040 BQI130696:BQI131040 CAE130696:CAE131040 CKA130696:CKA131040 CTW130696:CTW131040 DDS130696:DDS131040 DNO130696:DNO131040 DXK130696:DXK131040 EHG130696:EHG131040 ERC130696:ERC131040 FAY130696:FAY131040 FKU130696:FKU131040 FUQ130696:FUQ131040 GEM130696:GEM131040 GOI130696:GOI131040 GYE130696:GYE131040 HIA130696:HIA131040 HRW130696:HRW131040 IBS130696:IBS131040 ILO130696:ILO131040 IVK130696:IVK131040 JFG130696:JFG131040 JPC130696:JPC131040 JYY130696:JYY131040 KIU130696:KIU131040 KSQ130696:KSQ131040 LCM130696:LCM131040 LMI130696:LMI131040 LWE130696:LWE131040 MGA130696:MGA131040 MPW130696:MPW131040 MZS130696:MZS131040 NJO130696:NJO131040 NTK130696:NTK131040 ODG130696:ODG131040 ONC130696:ONC131040 OWY130696:OWY131040 PGU130696:PGU131040 PQQ130696:PQQ131040 QAM130696:QAM131040 QKI130696:QKI131040 QUE130696:QUE131040 REA130696:REA131040 RNW130696:RNW131040 RXS130696:RXS131040 SHO130696:SHO131040 SRK130696:SRK131040 TBG130696:TBG131040 TLC130696:TLC131040 TUY130696:TUY131040 UEU130696:UEU131040 UOQ130696:UOQ131040 UYM130696:UYM131040 VII130696:VII131040 VSE130696:VSE131040 WCA130696:WCA131040 WLW130696:WLW131040 WVS130696:WVS131040 K196232:K196576 JG196232:JG196576 TC196232:TC196576 ACY196232:ACY196576 AMU196232:AMU196576 AWQ196232:AWQ196576 BGM196232:BGM196576 BQI196232:BQI196576 CAE196232:CAE196576 CKA196232:CKA196576 CTW196232:CTW196576 DDS196232:DDS196576 DNO196232:DNO196576 DXK196232:DXK196576 EHG196232:EHG196576 ERC196232:ERC196576 FAY196232:FAY196576 FKU196232:FKU196576 FUQ196232:FUQ196576 GEM196232:GEM196576 GOI196232:GOI196576 GYE196232:GYE196576 HIA196232:HIA196576 HRW196232:HRW196576 IBS196232:IBS196576 ILO196232:ILO196576 IVK196232:IVK196576 JFG196232:JFG196576 JPC196232:JPC196576 JYY196232:JYY196576 KIU196232:KIU196576 KSQ196232:KSQ196576 LCM196232:LCM196576 LMI196232:LMI196576 LWE196232:LWE196576 MGA196232:MGA196576 MPW196232:MPW196576 MZS196232:MZS196576 NJO196232:NJO196576 NTK196232:NTK196576 ODG196232:ODG196576 ONC196232:ONC196576 OWY196232:OWY196576 PGU196232:PGU196576 PQQ196232:PQQ196576 QAM196232:QAM196576 QKI196232:QKI196576 QUE196232:QUE196576 REA196232:REA196576 RNW196232:RNW196576 RXS196232:RXS196576 SHO196232:SHO196576 SRK196232:SRK196576 TBG196232:TBG196576 TLC196232:TLC196576 TUY196232:TUY196576 UEU196232:UEU196576 UOQ196232:UOQ196576 UYM196232:UYM196576 VII196232:VII196576 VSE196232:VSE196576 WCA196232:WCA196576 WLW196232:WLW196576 WVS196232:WVS196576 K261768:K262112 JG261768:JG262112 TC261768:TC262112 ACY261768:ACY262112 AMU261768:AMU262112 AWQ261768:AWQ262112 BGM261768:BGM262112 BQI261768:BQI262112 CAE261768:CAE262112 CKA261768:CKA262112 CTW261768:CTW262112 DDS261768:DDS262112 DNO261768:DNO262112 DXK261768:DXK262112 EHG261768:EHG262112 ERC261768:ERC262112 FAY261768:FAY262112 FKU261768:FKU262112 FUQ261768:FUQ262112 GEM261768:GEM262112 GOI261768:GOI262112 GYE261768:GYE262112 HIA261768:HIA262112 HRW261768:HRW262112 IBS261768:IBS262112 ILO261768:ILO262112 IVK261768:IVK262112 JFG261768:JFG262112 JPC261768:JPC262112 JYY261768:JYY262112 KIU261768:KIU262112 KSQ261768:KSQ262112 LCM261768:LCM262112 LMI261768:LMI262112 LWE261768:LWE262112 MGA261768:MGA262112 MPW261768:MPW262112 MZS261768:MZS262112 NJO261768:NJO262112 NTK261768:NTK262112 ODG261768:ODG262112 ONC261768:ONC262112 OWY261768:OWY262112 PGU261768:PGU262112 PQQ261768:PQQ262112 QAM261768:QAM262112 QKI261768:QKI262112 QUE261768:QUE262112 REA261768:REA262112 RNW261768:RNW262112 RXS261768:RXS262112 SHO261768:SHO262112 SRK261768:SRK262112 TBG261768:TBG262112 TLC261768:TLC262112 TUY261768:TUY262112 UEU261768:UEU262112 UOQ261768:UOQ262112 UYM261768:UYM262112 VII261768:VII262112 VSE261768:VSE262112 WCA261768:WCA262112 WLW261768:WLW262112 WVS261768:WVS262112 K327304:K327648 JG327304:JG327648 TC327304:TC327648 ACY327304:ACY327648 AMU327304:AMU327648 AWQ327304:AWQ327648 BGM327304:BGM327648 BQI327304:BQI327648 CAE327304:CAE327648 CKA327304:CKA327648 CTW327304:CTW327648 DDS327304:DDS327648 DNO327304:DNO327648 DXK327304:DXK327648 EHG327304:EHG327648 ERC327304:ERC327648 FAY327304:FAY327648 FKU327304:FKU327648 FUQ327304:FUQ327648 GEM327304:GEM327648 GOI327304:GOI327648 GYE327304:GYE327648 HIA327304:HIA327648 HRW327304:HRW327648 IBS327304:IBS327648 ILO327304:ILO327648 IVK327304:IVK327648 JFG327304:JFG327648 JPC327304:JPC327648 JYY327304:JYY327648 KIU327304:KIU327648 KSQ327304:KSQ327648 LCM327304:LCM327648 LMI327304:LMI327648 LWE327304:LWE327648 MGA327304:MGA327648 MPW327304:MPW327648 MZS327304:MZS327648 NJO327304:NJO327648 NTK327304:NTK327648 ODG327304:ODG327648 ONC327304:ONC327648 OWY327304:OWY327648 PGU327304:PGU327648 PQQ327304:PQQ327648 QAM327304:QAM327648 QKI327304:QKI327648 QUE327304:QUE327648 REA327304:REA327648 RNW327304:RNW327648 RXS327304:RXS327648 SHO327304:SHO327648 SRK327304:SRK327648 TBG327304:TBG327648 TLC327304:TLC327648 TUY327304:TUY327648 UEU327304:UEU327648 UOQ327304:UOQ327648 UYM327304:UYM327648 VII327304:VII327648 VSE327304:VSE327648 WCA327304:WCA327648 WLW327304:WLW327648 WVS327304:WVS327648 K392840:K393184 JG392840:JG393184 TC392840:TC393184 ACY392840:ACY393184 AMU392840:AMU393184 AWQ392840:AWQ393184 BGM392840:BGM393184 BQI392840:BQI393184 CAE392840:CAE393184 CKA392840:CKA393184 CTW392840:CTW393184 DDS392840:DDS393184 DNO392840:DNO393184 DXK392840:DXK393184 EHG392840:EHG393184 ERC392840:ERC393184 FAY392840:FAY393184 FKU392840:FKU393184 FUQ392840:FUQ393184 GEM392840:GEM393184 GOI392840:GOI393184 GYE392840:GYE393184 HIA392840:HIA393184 HRW392840:HRW393184 IBS392840:IBS393184 ILO392840:ILO393184 IVK392840:IVK393184 JFG392840:JFG393184 JPC392840:JPC393184 JYY392840:JYY393184 KIU392840:KIU393184 KSQ392840:KSQ393184 LCM392840:LCM393184 LMI392840:LMI393184 LWE392840:LWE393184 MGA392840:MGA393184 MPW392840:MPW393184 MZS392840:MZS393184 NJO392840:NJO393184 NTK392840:NTK393184 ODG392840:ODG393184 ONC392840:ONC393184 OWY392840:OWY393184 PGU392840:PGU393184 PQQ392840:PQQ393184 QAM392840:QAM393184 QKI392840:QKI393184 QUE392840:QUE393184 REA392840:REA393184 RNW392840:RNW393184 RXS392840:RXS393184 SHO392840:SHO393184 SRK392840:SRK393184 TBG392840:TBG393184 TLC392840:TLC393184 TUY392840:TUY393184 UEU392840:UEU393184 UOQ392840:UOQ393184 UYM392840:UYM393184 VII392840:VII393184 VSE392840:VSE393184 WCA392840:WCA393184 WLW392840:WLW393184 WVS392840:WVS393184 K458376:K458720 JG458376:JG458720 TC458376:TC458720 ACY458376:ACY458720 AMU458376:AMU458720 AWQ458376:AWQ458720 BGM458376:BGM458720 BQI458376:BQI458720 CAE458376:CAE458720 CKA458376:CKA458720 CTW458376:CTW458720 DDS458376:DDS458720 DNO458376:DNO458720 DXK458376:DXK458720 EHG458376:EHG458720 ERC458376:ERC458720 FAY458376:FAY458720 FKU458376:FKU458720 FUQ458376:FUQ458720 GEM458376:GEM458720 GOI458376:GOI458720 GYE458376:GYE458720 HIA458376:HIA458720 HRW458376:HRW458720 IBS458376:IBS458720 ILO458376:ILO458720 IVK458376:IVK458720 JFG458376:JFG458720 JPC458376:JPC458720 JYY458376:JYY458720 KIU458376:KIU458720 KSQ458376:KSQ458720 LCM458376:LCM458720 LMI458376:LMI458720 LWE458376:LWE458720 MGA458376:MGA458720 MPW458376:MPW458720 MZS458376:MZS458720 NJO458376:NJO458720 NTK458376:NTK458720 ODG458376:ODG458720 ONC458376:ONC458720 OWY458376:OWY458720 PGU458376:PGU458720 PQQ458376:PQQ458720 QAM458376:QAM458720 QKI458376:QKI458720 QUE458376:QUE458720 REA458376:REA458720 RNW458376:RNW458720 RXS458376:RXS458720 SHO458376:SHO458720 SRK458376:SRK458720 TBG458376:TBG458720 TLC458376:TLC458720 TUY458376:TUY458720 UEU458376:UEU458720 UOQ458376:UOQ458720 UYM458376:UYM458720 VII458376:VII458720 VSE458376:VSE458720 WCA458376:WCA458720 WLW458376:WLW458720 WVS458376:WVS458720 K523912:K524256 JG523912:JG524256 TC523912:TC524256 ACY523912:ACY524256 AMU523912:AMU524256 AWQ523912:AWQ524256 BGM523912:BGM524256 BQI523912:BQI524256 CAE523912:CAE524256 CKA523912:CKA524256 CTW523912:CTW524256 DDS523912:DDS524256 DNO523912:DNO524256 DXK523912:DXK524256 EHG523912:EHG524256 ERC523912:ERC524256 FAY523912:FAY524256 FKU523912:FKU524256 FUQ523912:FUQ524256 GEM523912:GEM524256 GOI523912:GOI524256 GYE523912:GYE524256 HIA523912:HIA524256 HRW523912:HRW524256 IBS523912:IBS524256 ILO523912:ILO524256 IVK523912:IVK524256 JFG523912:JFG524256 JPC523912:JPC524256 JYY523912:JYY524256 KIU523912:KIU524256 KSQ523912:KSQ524256 LCM523912:LCM524256 LMI523912:LMI524256 LWE523912:LWE524256 MGA523912:MGA524256 MPW523912:MPW524256 MZS523912:MZS524256 NJO523912:NJO524256 NTK523912:NTK524256 ODG523912:ODG524256 ONC523912:ONC524256 OWY523912:OWY524256 PGU523912:PGU524256 PQQ523912:PQQ524256 QAM523912:QAM524256 QKI523912:QKI524256 QUE523912:QUE524256 REA523912:REA524256 RNW523912:RNW524256 RXS523912:RXS524256 SHO523912:SHO524256 SRK523912:SRK524256 TBG523912:TBG524256 TLC523912:TLC524256 TUY523912:TUY524256 UEU523912:UEU524256 UOQ523912:UOQ524256 UYM523912:UYM524256 VII523912:VII524256 VSE523912:VSE524256 WCA523912:WCA524256 WLW523912:WLW524256 WVS523912:WVS524256 K589448:K589792 JG589448:JG589792 TC589448:TC589792 ACY589448:ACY589792 AMU589448:AMU589792 AWQ589448:AWQ589792 BGM589448:BGM589792 BQI589448:BQI589792 CAE589448:CAE589792 CKA589448:CKA589792 CTW589448:CTW589792 DDS589448:DDS589792 DNO589448:DNO589792 DXK589448:DXK589792 EHG589448:EHG589792 ERC589448:ERC589792 FAY589448:FAY589792 FKU589448:FKU589792 FUQ589448:FUQ589792 GEM589448:GEM589792 GOI589448:GOI589792 GYE589448:GYE589792 HIA589448:HIA589792 HRW589448:HRW589792 IBS589448:IBS589792 ILO589448:ILO589792 IVK589448:IVK589792 JFG589448:JFG589792 JPC589448:JPC589792 JYY589448:JYY589792 KIU589448:KIU589792 KSQ589448:KSQ589792 LCM589448:LCM589792 LMI589448:LMI589792 LWE589448:LWE589792 MGA589448:MGA589792 MPW589448:MPW589792 MZS589448:MZS589792 NJO589448:NJO589792 NTK589448:NTK589792 ODG589448:ODG589792 ONC589448:ONC589792 OWY589448:OWY589792 PGU589448:PGU589792 PQQ589448:PQQ589792 QAM589448:QAM589792 QKI589448:QKI589792 QUE589448:QUE589792 REA589448:REA589792 RNW589448:RNW589792 RXS589448:RXS589792 SHO589448:SHO589792 SRK589448:SRK589792 TBG589448:TBG589792 TLC589448:TLC589792 TUY589448:TUY589792 UEU589448:UEU589792 UOQ589448:UOQ589792 UYM589448:UYM589792 VII589448:VII589792 VSE589448:VSE589792 WCA589448:WCA589792 WLW589448:WLW589792 WVS589448:WVS589792 K654984:K655328 JG654984:JG655328 TC654984:TC655328 ACY654984:ACY655328 AMU654984:AMU655328 AWQ654984:AWQ655328 BGM654984:BGM655328 BQI654984:BQI655328 CAE654984:CAE655328 CKA654984:CKA655328 CTW654984:CTW655328 DDS654984:DDS655328 DNO654984:DNO655328 DXK654984:DXK655328 EHG654984:EHG655328 ERC654984:ERC655328 FAY654984:FAY655328 FKU654984:FKU655328 FUQ654984:FUQ655328 GEM654984:GEM655328 GOI654984:GOI655328 GYE654984:GYE655328 HIA654984:HIA655328 HRW654984:HRW655328 IBS654984:IBS655328 ILO654984:ILO655328 IVK654984:IVK655328 JFG654984:JFG655328 JPC654984:JPC655328 JYY654984:JYY655328 KIU654984:KIU655328 KSQ654984:KSQ655328 LCM654984:LCM655328 LMI654984:LMI655328 LWE654984:LWE655328 MGA654984:MGA655328 MPW654984:MPW655328 MZS654984:MZS655328 NJO654984:NJO655328 NTK654984:NTK655328 ODG654984:ODG655328 ONC654984:ONC655328 OWY654984:OWY655328 PGU654984:PGU655328 PQQ654984:PQQ655328 QAM654984:QAM655328 QKI654984:QKI655328 QUE654984:QUE655328 REA654984:REA655328 RNW654984:RNW655328 RXS654984:RXS655328 SHO654984:SHO655328 SRK654984:SRK655328 TBG654984:TBG655328 TLC654984:TLC655328 TUY654984:TUY655328 UEU654984:UEU655328 UOQ654984:UOQ655328 UYM654984:UYM655328 VII654984:VII655328 VSE654984:VSE655328 WCA654984:WCA655328 WLW654984:WLW655328 WVS654984:WVS655328 K720520:K720864 JG720520:JG720864 TC720520:TC720864 ACY720520:ACY720864 AMU720520:AMU720864 AWQ720520:AWQ720864 BGM720520:BGM720864 BQI720520:BQI720864 CAE720520:CAE720864 CKA720520:CKA720864 CTW720520:CTW720864 DDS720520:DDS720864 DNO720520:DNO720864 DXK720520:DXK720864 EHG720520:EHG720864 ERC720520:ERC720864 FAY720520:FAY720864 FKU720520:FKU720864 FUQ720520:FUQ720864 GEM720520:GEM720864 GOI720520:GOI720864 GYE720520:GYE720864 HIA720520:HIA720864 HRW720520:HRW720864 IBS720520:IBS720864 ILO720520:ILO720864 IVK720520:IVK720864 JFG720520:JFG720864 JPC720520:JPC720864 JYY720520:JYY720864 KIU720520:KIU720864 KSQ720520:KSQ720864 LCM720520:LCM720864 LMI720520:LMI720864 LWE720520:LWE720864 MGA720520:MGA720864 MPW720520:MPW720864 MZS720520:MZS720864 NJO720520:NJO720864 NTK720520:NTK720864 ODG720520:ODG720864 ONC720520:ONC720864 OWY720520:OWY720864 PGU720520:PGU720864 PQQ720520:PQQ720864 QAM720520:QAM720864 QKI720520:QKI720864 QUE720520:QUE720864 REA720520:REA720864 RNW720520:RNW720864 RXS720520:RXS720864 SHO720520:SHO720864 SRK720520:SRK720864 TBG720520:TBG720864 TLC720520:TLC720864 TUY720520:TUY720864 UEU720520:UEU720864 UOQ720520:UOQ720864 UYM720520:UYM720864 VII720520:VII720864 VSE720520:VSE720864 WCA720520:WCA720864 WLW720520:WLW720864 WVS720520:WVS720864 K786056:K786400 JG786056:JG786400 TC786056:TC786400 ACY786056:ACY786400 AMU786056:AMU786400 AWQ786056:AWQ786400 BGM786056:BGM786400 BQI786056:BQI786400 CAE786056:CAE786400 CKA786056:CKA786400 CTW786056:CTW786400 DDS786056:DDS786400 DNO786056:DNO786400 DXK786056:DXK786400 EHG786056:EHG786400 ERC786056:ERC786400 FAY786056:FAY786400 FKU786056:FKU786400 FUQ786056:FUQ786400 GEM786056:GEM786400 GOI786056:GOI786400 GYE786056:GYE786400 HIA786056:HIA786400 HRW786056:HRW786400 IBS786056:IBS786400 ILO786056:ILO786400 IVK786056:IVK786400 JFG786056:JFG786400 JPC786056:JPC786400 JYY786056:JYY786400 KIU786056:KIU786400 KSQ786056:KSQ786400 LCM786056:LCM786400 LMI786056:LMI786400 LWE786056:LWE786400 MGA786056:MGA786400 MPW786056:MPW786400 MZS786056:MZS786400 NJO786056:NJO786400 NTK786056:NTK786400 ODG786056:ODG786400 ONC786056:ONC786400 OWY786056:OWY786400 PGU786056:PGU786400 PQQ786056:PQQ786400 QAM786056:QAM786400 QKI786056:QKI786400 QUE786056:QUE786400 REA786056:REA786400 RNW786056:RNW786400 RXS786056:RXS786400 SHO786056:SHO786400 SRK786056:SRK786400 TBG786056:TBG786400 TLC786056:TLC786400 TUY786056:TUY786400 UEU786056:UEU786400 UOQ786056:UOQ786400 UYM786056:UYM786400 VII786056:VII786400 VSE786056:VSE786400 WCA786056:WCA786400 WLW786056:WLW786400 WVS786056:WVS786400 K851592:K851936 JG851592:JG851936 TC851592:TC851936 ACY851592:ACY851936 AMU851592:AMU851936 AWQ851592:AWQ851936 BGM851592:BGM851936 BQI851592:BQI851936 CAE851592:CAE851936 CKA851592:CKA851936 CTW851592:CTW851936 DDS851592:DDS851936 DNO851592:DNO851936 DXK851592:DXK851936 EHG851592:EHG851936 ERC851592:ERC851936 FAY851592:FAY851936 FKU851592:FKU851936 FUQ851592:FUQ851936 GEM851592:GEM851936 GOI851592:GOI851936 GYE851592:GYE851936 HIA851592:HIA851936 HRW851592:HRW851936 IBS851592:IBS851936 ILO851592:ILO851936 IVK851592:IVK851936 JFG851592:JFG851936 JPC851592:JPC851936 JYY851592:JYY851936 KIU851592:KIU851936 KSQ851592:KSQ851936 LCM851592:LCM851936 LMI851592:LMI851936 LWE851592:LWE851936 MGA851592:MGA851936 MPW851592:MPW851936 MZS851592:MZS851936 NJO851592:NJO851936 NTK851592:NTK851936 ODG851592:ODG851936 ONC851592:ONC851936 OWY851592:OWY851936 PGU851592:PGU851936 PQQ851592:PQQ851936 QAM851592:QAM851936 QKI851592:QKI851936 QUE851592:QUE851936 REA851592:REA851936 RNW851592:RNW851936 RXS851592:RXS851936 SHO851592:SHO851936 SRK851592:SRK851936 TBG851592:TBG851936 TLC851592:TLC851936 TUY851592:TUY851936 UEU851592:UEU851936 UOQ851592:UOQ851936 UYM851592:UYM851936 VII851592:VII851936 VSE851592:VSE851936 WCA851592:WCA851936 WLW851592:WLW851936 WVS851592:WVS851936 K917128:K917472 JG917128:JG917472 TC917128:TC917472 ACY917128:ACY917472 AMU917128:AMU917472 AWQ917128:AWQ917472 BGM917128:BGM917472 BQI917128:BQI917472 CAE917128:CAE917472 CKA917128:CKA917472 CTW917128:CTW917472 DDS917128:DDS917472 DNO917128:DNO917472 DXK917128:DXK917472 EHG917128:EHG917472 ERC917128:ERC917472 FAY917128:FAY917472 FKU917128:FKU917472 FUQ917128:FUQ917472 GEM917128:GEM917472 GOI917128:GOI917472 GYE917128:GYE917472 HIA917128:HIA917472 HRW917128:HRW917472 IBS917128:IBS917472 ILO917128:ILO917472 IVK917128:IVK917472 JFG917128:JFG917472 JPC917128:JPC917472 JYY917128:JYY917472 KIU917128:KIU917472 KSQ917128:KSQ917472 LCM917128:LCM917472 LMI917128:LMI917472 LWE917128:LWE917472 MGA917128:MGA917472 MPW917128:MPW917472 MZS917128:MZS917472 NJO917128:NJO917472 NTK917128:NTK917472 ODG917128:ODG917472 ONC917128:ONC917472 OWY917128:OWY917472 PGU917128:PGU917472 PQQ917128:PQQ917472 QAM917128:QAM917472 QKI917128:QKI917472 QUE917128:QUE917472 REA917128:REA917472 RNW917128:RNW917472 RXS917128:RXS917472 SHO917128:SHO917472 SRK917128:SRK917472 TBG917128:TBG917472 TLC917128:TLC917472 TUY917128:TUY917472 UEU917128:UEU917472 UOQ917128:UOQ917472 UYM917128:UYM917472 VII917128:VII917472 VSE917128:VSE917472 WCA917128:WCA917472 WLW917128:WLW917472 WVS917128:WVS917472 K982664:K983008 JG982664:JG983008 TC982664:TC983008 ACY982664:ACY983008 AMU982664:AMU983008 AWQ982664:AWQ983008 BGM982664:BGM983008 BQI982664:BQI983008 CAE982664:CAE983008 CKA982664:CKA983008 CTW982664:CTW983008 DDS982664:DDS983008 DNO982664:DNO983008 DXK982664:DXK983008 EHG982664:EHG983008 ERC982664:ERC983008 FAY982664:FAY983008 FKU982664:FKU983008 FUQ982664:FUQ983008 GEM982664:GEM983008 GOI982664:GOI983008 GYE982664:GYE983008 HIA982664:HIA983008 HRW982664:HRW983008 IBS982664:IBS983008 ILO982664:ILO983008 IVK982664:IVK983008 JFG982664:JFG983008 JPC982664:JPC983008 JYY982664:JYY983008 KIU982664:KIU983008 KSQ982664:KSQ983008 LCM982664:LCM983008 LMI982664:LMI983008 LWE982664:LWE983008 MGA982664:MGA983008 MPW982664:MPW983008 MZS982664:MZS983008 NJO982664:NJO983008 NTK982664:NTK983008 ODG982664:ODG983008 ONC982664:ONC983008 OWY982664:OWY983008 PGU982664:PGU983008 PQQ982664:PQQ983008 QAM982664:QAM983008 QKI982664:QKI983008 QUE982664:QUE983008 REA982664:REA983008 RNW982664:RNW983008 RXS982664:RXS983008 SHO982664:SHO983008 SRK982664:SRK983008 TBG982664:TBG983008 TLC982664:TLC983008 TUY982664:TUY983008 UEU982664:UEU983008 UOQ982664:UOQ983008 UYM982664:UYM983008 VII982664:VII983008 VSE982664:VSE983008 WCA982664:WCA983008 WLW982664:WLW983008 WVS982664:WVS983008">
      <formula1>балл1</formula1>
    </dataValidation>
    <dataValidation type="list" allowBlank="1" showInputMessage="1" showErrorMessage="1" sqref="B3:B4 IX3:IX4 ST3:ST4 ACP3:ACP4 AML3:AML4 AWH3:AWH4 BGD3:BGD4 BPZ3:BPZ4 BZV3:BZV4 CJR3:CJR4 CTN3:CTN4 DDJ3:DDJ4 DNF3:DNF4 DXB3:DXB4 EGX3:EGX4 EQT3:EQT4 FAP3:FAP4 FKL3:FKL4 FUH3:FUH4 GED3:GED4 GNZ3:GNZ4 GXV3:GXV4 HHR3:HHR4 HRN3:HRN4 IBJ3:IBJ4 ILF3:ILF4 IVB3:IVB4 JEX3:JEX4 JOT3:JOT4 JYP3:JYP4 KIL3:KIL4 KSH3:KSH4 LCD3:LCD4 LLZ3:LLZ4 LVV3:LVV4 MFR3:MFR4 MPN3:MPN4 MZJ3:MZJ4 NJF3:NJF4 NTB3:NTB4 OCX3:OCX4 OMT3:OMT4 OWP3:OWP4 PGL3:PGL4 PQH3:PQH4 QAD3:QAD4 QJZ3:QJZ4 QTV3:QTV4 RDR3:RDR4 RNN3:RNN4 RXJ3:RXJ4 SHF3:SHF4 SRB3:SRB4 TAX3:TAX4 TKT3:TKT4 TUP3:TUP4 UEL3:UEL4 UOH3:UOH4 UYD3:UYD4 VHZ3:VHZ4 VRV3:VRV4 WBR3:WBR4 WLN3:WLN4 WVJ3:WVJ4 B65160:B65161 IX65160:IX65161 ST65160:ST65161 ACP65160:ACP65161 AML65160:AML65161 AWH65160:AWH65161 BGD65160:BGD65161 BPZ65160:BPZ65161 BZV65160:BZV65161 CJR65160:CJR65161 CTN65160:CTN65161 DDJ65160:DDJ65161 DNF65160:DNF65161 DXB65160:DXB65161 EGX65160:EGX65161 EQT65160:EQT65161 FAP65160:FAP65161 FKL65160:FKL65161 FUH65160:FUH65161 GED65160:GED65161 GNZ65160:GNZ65161 GXV65160:GXV65161 HHR65160:HHR65161 HRN65160:HRN65161 IBJ65160:IBJ65161 ILF65160:ILF65161 IVB65160:IVB65161 JEX65160:JEX65161 JOT65160:JOT65161 JYP65160:JYP65161 KIL65160:KIL65161 KSH65160:KSH65161 LCD65160:LCD65161 LLZ65160:LLZ65161 LVV65160:LVV65161 MFR65160:MFR65161 MPN65160:MPN65161 MZJ65160:MZJ65161 NJF65160:NJF65161 NTB65160:NTB65161 OCX65160:OCX65161 OMT65160:OMT65161 OWP65160:OWP65161 PGL65160:PGL65161 PQH65160:PQH65161 QAD65160:QAD65161 QJZ65160:QJZ65161 QTV65160:QTV65161 RDR65160:RDR65161 RNN65160:RNN65161 RXJ65160:RXJ65161 SHF65160:SHF65161 SRB65160:SRB65161 TAX65160:TAX65161 TKT65160:TKT65161 TUP65160:TUP65161 UEL65160:UEL65161 UOH65160:UOH65161 UYD65160:UYD65161 VHZ65160:VHZ65161 VRV65160:VRV65161 WBR65160:WBR65161 WLN65160:WLN65161 WVJ65160:WVJ65161 B130696:B130697 IX130696:IX130697 ST130696:ST130697 ACP130696:ACP130697 AML130696:AML130697 AWH130696:AWH130697 BGD130696:BGD130697 BPZ130696:BPZ130697 BZV130696:BZV130697 CJR130696:CJR130697 CTN130696:CTN130697 DDJ130696:DDJ130697 DNF130696:DNF130697 DXB130696:DXB130697 EGX130696:EGX130697 EQT130696:EQT130697 FAP130696:FAP130697 FKL130696:FKL130697 FUH130696:FUH130697 GED130696:GED130697 GNZ130696:GNZ130697 GXV130696:GXV130697 HHR130696:HHR130697 HRN130696:HRN130697 IBJ130696:IBJ130697 ILF130696:ILF130697 IVB130696:IVB130697 JEX130696:JEX130697 JOT130696:JOT130697 JYP130696:JYP130697 KIL130696:KIL130697 KSH130696:KSH130697 LCD130696:LCD130697 LLZ130696:LLZ130697 LVV130696:LVV130697 MFR130696:MFR130697 MPN130696:MPN130697 MZJ130696:MZJ130697 NJF130696:NJF130697 NTB130696:NTB130697 OCX130696:OCX130697 OMT130696:OMT130697 OWP130696:OWP130697 PGL130696:PGL130697 PQH130696:PQH130697 QAD130696:QAD130697 QJZ130696:QJZ130697 QTV130696:QTV130697 RDR130696:RDR130697 RNN130696:RNN130697 RXJ130696:RXJ130697 SHF130696:SHF130697 SRB130696:SRB130697 TAX130696:TAX130697 TKT130696:TKT130697 TUP130696:TUP130697 UEL130696:UEL130697 UOH130696:UOH130697 UYD130696:UYD130697 VHZ130696:VHZ130697 VRV130696:VRV130697 WBR130696:WBR130697 WLN130696:WLN130697 WVJ130696:WVJ130697 B196232:B196233 IX196232:IX196233 ST196232:ST196233 ACP196232:ACP196233 AML196232:AML196233 AWH196232:AWH196233 BGD196232:BGD196233 BPZ196232:BPZ196233 BZV196232:BZV196233 CJR196232:CJR196233 CTN196232:CTN196233 DDJ196232:DDJ196233 DNF196232:DNF196233 DXB196232:DXB196233 EGX196232:EGX196233 EQT196232:EQT196233 FAP196232:FAP196233 FKL196232:FKL196233 FUH196232:FUH196233 GED196232:GED196233 GNZ196232:GNZ196233 GXV196232:GXV196233 HHR196232:HHR196233 HRN196232:HRN196233 IBJ196232:IBJ196233 ILF196232:ILF196233 IVB196232:IVB196233 JEX196232:JEX196233 JOT196232:JOT196233 JYP196232:JYP196233 KIL196232:KIL196233 KSH196232:KSH196233 LCD196232:LCD196233 LLZ196232:LLZ196233 LVV196232:LVV196233 MFR196232:MFR196233 MPN196232:MPN196233 MZJ196232:MZJ196233 NJF196232:NJF196233 NTB196232:NTB196233 OCX196232:OCX196233 OMT196232:OMT196233 OWP196232:OWP196233 PGL196232:PGL196233 PQH196232:PQH196233 QAD196232:QAD196233 QJZ196232:QJZ196233 QTV196232:QTV196233 RDR196232:RDR196233 RNN196232:RNN196233 RXJ196232:RXJ196233 SHF196232:SHF196233 SRB196232:SRB196233 TAX196232:TAX196233 TKT196232:TKT196233 TUP196232:TUP196233 UEL196232:UEL196233 UOH196232:UOH196233 UYD196232:UYD196233 VHZ196232:VHZ196233 VRV196232:VRV196233 WBR196232:WBR196233 WLN196232:WLN196233 WVJ196232:WVJ196233 B261768:B261769 IX261768:IX261769 ST261768:ST261769 ACP261768:ACP261769 AML261768:AML261769 AWH261768:AWH261769 BGD261768:BGD261769 BPZ261768:BPZ261769 BZV261768:BZV261769 CJR261768:CJR261769 CTN261768:CTN261769 DDJ261768:DDJ261769 DNF261768:DNF261769 DXB261768:DXB261769 EGX261768:EGX261769 EQT261768:EQT261769 FAP261768:FAP261769 FKL261768:FKL261769 FUH261768:FUH261769 GED261768:GED261769 GNZ261768:GNZ261769 GXV261768:GXV261769 HHR261768:HHR261769 HRN261768:HRN261769 IBJ261768:IBJ261769 ILF261768:ILF261769 IVB261768:IVB261769 JEX261768:JEX261769 JOT261768:JOT261769 JYP261768:JYP261769 KIL261768:KIL261769 KSH261768:KSH261769 LCD261768:LCD261769 LLZ261768:LLZ261769 LVV261768:LVV261769 MFR261768:MFR261769 MPN261768:MPN261769 MZJ261768:MZJ261769 NJF261768:NJF261769 NTB261768:NTB261769 OCX261768:OCX261769 OMT261768:OMT261769 OWP261768:OWP261769 PGL261768:PGL261769 PQH261768:PQH261769 QAD261768:QAD261769 QJZ261768:QJZ261769 QTV261768:QTV261769 RDR261768:RDR261769 RNN261768:RNN261769 RXJ261768:RXJ261769 SHF261768:SHF261769 SRB261768:SRB261769 TAX261768:TAX261769 TKT261768:TKT261769 TUP261768:TUP261769 UEL261768:UEL261769 UOH261768:UOH261769 UYD261768:UYD261769 VHZ261768:VHZ261769 VRV261768:VRV261769 WBR261768:WBR261769 WLN261768:WLN261769 WVJ261768:WVJ261769 B327304:B327305 IX327304:IX327305 ST327304:ST327305 ACP327304:ACP327305 AML327304:AML327305 AWH327304:AWH327305 BGD327304:BGD327305 BPZ327304:BPZ327305 BZV327304:BZV327305 CJR327304:CJR327305 CTN327304:CTN327305 DDJ327304:DDJ327305 DNF327304:DNF327305 DXB327304:DXB327305 EGX327304:EGX327305 EQT327304:EQT327305 FAP327304:FAP327305 FKL327304:FKL327305 FUH327304:FUH327305 GED327304:GED327305 GNZ327304:GNZ327305 GXV327304:GXV327305 HHR327304:HHR327305 HRN327304:HRN327305 IBJ327304:IBJ327305 ILF327304:ILF327305 IVB327304:IVB327305 JEX327304:JEX327305 JOT327304:JOT327305 JYP327304:JYP327305 KIL327304:KIL327305 KSH327304:KSH327305 LCD327304:LCD327305 LLZ327304:LLZ327305 LVV327304:LVV327305 MFR327304:MFR327305 MPN327304:MPN327305 MZJ327304:MZJ327305 NJF327304:NJF327305 NTB327304:NTB327305 OCX327304:OCX327305 OMT327304:OMT327305 OWP327304:OWP327305 PGL327304:PGL327305 PQH327304:PQH327305 QAD327304:QAD327305 QJZ327304:QJZ327305 QTV327304:QTV327305 RDR327304:RDR327305 RNN327304:RNN327305 RXJ327304:RXJ327305 SHF327304:SHF327305 SRB327304:SRB327305 TAX327304:TAX327305 TKT327304:TKT327305 TUP327304:TUP327305 UEL327304:UEL327305 UOH327304:UOH327305 UYD327304:UYD327305 VHZ327304:VHZ327305 VRV327304:VRV327305 WBR327304:WBR327305 WLN327304:WLN327305 WVJ327304:WVJ327305 B392840:B392841 IX392840:IX392841 ST392840:ST392841 ACP392840:ACP392841 AML392840:AML392841 AWH392840:AWH392841 BGD392840:BGD392841 BPZ392840:BPZ392841 BZV392840:BZV392841 CJR392840:CJR392841 CTN392840:CTN392841 DDJ392840:DDJ392841 DNF392840:DNF392841 DXB392840:DXB392841 EGX392840:EGX392841 EQT392840:EQT392841 FAP392840:FAP392841 FKL392840:FKL392841 FUH392840:FUH392841 GED392840:GED392841 GNZ392840:GNZ392841 GXV392840:GXV392841 HHR392840:HHR392841 HRN392840:HRN392841 IBJ392840:IBJ392841 ILF392840:ILF392841 IVB392840:IVB392841 JEX392840:JEX392841 JOT392840:JOT392841 JYP392840:JYP392841 KIL392840:KIL392841 KSH392840:KSH392841 LCD392840:LCD392841 LLZ392840:LLZ392841 LVV392840:LVV392841 MFR392840:MFR392841 MPN392840:MPN392841 MZJ392840:MZJ392841 NJF392840:NJF392841 NTB392840:NTB392841 OCX392840:OCX392841 OMT392840:OMT392841 OWP392840:OWP392841 PGL392840:PGL392841 PQH392840:PQH392841 QAD392840:QAD392841 QJZ392840:QJZ392841 QTV392840:QTV392841 RDR392840:RDR392841 RNN392840:RNN392841 RXJ392840:RXJ392841 SHF392840:SHF392841 SRB392840:SRB392841 TAX392840:TAX392841 TKT392840:TKT392841 TUP392840:TUP392841 UEL392840:UEL392841 UOH392840:UOH392841 UYD392840:UYD392841 VHZ392840:VHZ392841 VRV392840:VRV392841 WBR392840:WBR392841 WLN392840:WLN392841 WVJ392840:WVJ392841 B458376:B458377 IX458376:IX458377 ST458376:ST458377 ACP458376:ACP458377 AML458376:AML458377 AWH458376:AWH458377 BGD458376:BGD458377 BPZ458376:BPZ458377 BZV458376:BZV458377 CJR458376:CJR458377 CTN458376:CTN458377 DDJ458376:DDJ458377 DNF458376:DNF458377 DXB458376:DXB458377 EGX458376:EGX458377 EQT458376:EQT458377 FAP458376:FAP458377 FKL458376:FKL458377 FUH458376:FUH458377 GED458376:GED458377 GNZ458376:GNZ458377 GXV458376:GXV458377 HHR458376:HHR458377 HRN458376:HRN458377 IBJ458376:IBJ458377 ILF458376:ILF458377 IVB458376:IVB458377 JEX458376:JEX458377 JOT458376:JOT458377 JYP458376:JYP458377 KIL458376:KIL458377 KSH458376:KSH458377 LCD458376:LCD458377 LLZ458376:LLZ458377 LVV458376:LVV458377 MFR458376:MFR458377 MPN458376:MPN458377 MZJ458376:MZJ458377 NJF458376:NJF458377 NTB458376:NTB458377 OCX458376:OCX458377 OMT458376:OMT458377 OWP458376:OWP458377 PGL458376:PGL458377 PQH458376:PQH458377 QAD458376:QAD458377 QJZ458376:QJZ458377 QTV458376:QTV458377 RDR458376:RDR458377 RNN458376:RNN458377 RXJ458376:RXJ458377 SHF458376:SHF458377 SRB458376:SRB458377 TAX458376:TAX458377 TKT458376:TKT458377 TUP458376:TUP458377 UEL458376:UEL458377 UOH458376:UOH458377 UYD458376:UYD458377 VHZ458376:VHZ458377 VRV458376:VRV458377 WBR458376:WBR458377 WLN458376:WLN458377 WVJ458376:WVJ458377 B523912:B523913 IX523912:IX523913 ST523912:ST523913 ACP523912:ACP523913 AML523912:AML523913 AWH523912:AWH523913 BGD523912:BGD523913 BPZ523912:BPZ523913 BZV523912:BZV523913 CJR523912:CJR523913 CTN523912:CTN523913 DDJ523912:DDJ523913 DNF523912:DNF523913 DXB523912:DXB523913 EGX523912:EGX523913 EQT523912:EQT523913 FAP523912:FAP523913 FKL523912:FKL523913 FUH523912:FUH523913 GED523912:GED523913 GNZ523912:GNZ523913 GXV523912:GXV523913 HHR523912:HHR523913 HRN523912:HRN523913 IBJ523912:IBJ523913 ILF523912:ILF523913 IVB523912:IVB523913 JEX523912:JEX523913 JOT523912:JOT523913 JYP523912:JYP523913 KIL523912:KIL523913 KSH523912:KSH523913 LCD523912:LCD523913 LLZ523912:LLZ523913 LVV523912:LVV523913 MFR523912:MFR523913 MPN523912:MPN523913 MZJ523912:MZJ523913 NJF523912:NJF523913 NTB523912:NTB523913 OCX523912:OCX523913 OMT523912:OMT523913 OWP523912:OWP523913 PGL523912:PGL523913 PQH523912:PQH523913 QAD523912:QAD523913 QJZ523912:QJZ523913 QTV523912:QTV523913 RDR523912:RDR523913 RNN523912:RNN523913 RXJ523912:RXJ523913 SHF523912:SHF523913 SRB523912:SRB523913 TAX523912:TAX523913 TKT523912:TKT523913 TUP523912:TUP523913 UEL523912:UEL523913 UOH523912:UOH523913 UYD523912:UYD523913 VHZ523912:VHZ523913 VRV523912:VRV523913 WBR523912:WBR523913 WLN523912:WLN523913 WVJ523912:WVJ523913 B589448:B589449 IX589448:IX589449 ST589448:ST589449 ACP589448:ACP589449 AML589448:AML589449 AWH589448:AWH589449 BGD589448:BGD589449 BPZ589448:BPZ589449 BZV589448:BZV589449 CJR589448:CJR589449 CTN589448:CTN589449 DDJ589448:DDJ589449 DNF589448:DNF589449 DXB589448:DXB589449 EGX589448:EGX589449 EQT589448:EQT589449 FAP589448:FAP589449 FKL589448:FKL589449 FUH589448:FUH589449 GED589448:GED589449 GNZ589448:GNZ589449 GXV589448:GXV589449 HHR589448:HHR589449 HRN589448:HRN589449 IBJ589448:IBJ589449 ILF589448:ILF589449 IVB589448:IVB589449 JEX589448:JEX589449 JOT589448:JOT589449 JYP589448:JYP589449 KIL589448:KIL589449 KSH589448:KSH589449 LCD589448:LCD589449 LLZ589448:LLZ589449 LVV589448:LVV589449 MFR589448:MFR589449 MPN589448:MPN589449 MZJ589448:MZJ589449 NJF589448:NJF589449 NTB589448:NTB589449 OCX589448:OCX589449 OMT589448:OMT589449 OWP589448:OWP589449 PGL589448:PGL589449 PQH589448:PQH589449 QAD589448:QAD589449 QJZ589448:QJZ589449 QTV589448:QTV589449 RDR589448:RDR589449 RNN589448:RNN589449 RXJ589448:RXJ589449 SHF589448:SHF589449 SRB589448:SRB589449 TAX589448:TAX589449 TKT589448:TKT589449 TUP589448:TUP589449 UEL589448:UEL589449 UOH589448:UOH589449 UYD589448:UYD589449 VHZ589448:VHZ589449 VRV589448:VRV589449 WBR589448:WBR589449 WLN589448:WLN589449 WVJ589448:WVJ589449 B654984:B654985 IX654984:IX654985 ST654984:ST654985 ACP654984:ACP654985 AML654984:AML654985 AWH654984:AWH654985 BGD654984:BGD654985 BPZ654984:BPZ654985 BZV654984:BZV654985 CJR654984:CJR654985 CTN654984:CTN654985 DDJ654984:DDJ654985 DNF654984:DNF654985 DXB654984:DXB654985 EGX654984:EGX654985 EQT654984:EQT654985 FAP654984:FAP654985 FKL654984:FKL654985 FUH654984:FUH654985 GED654984:GED654985 GNZ654984:GNZ654985 GXV654984:GXV654985 HHR654984:HHR654985 HRN654984:HRN654985 IBJ654984:IBJ654985 ILF654984:ILF654985 IVB654984:IVB654985 JEX654984:JEX654985 JOT654984:JOT654985 JYP654984:JYP654985 KIL654984:KIL654985 KSH654984:KSH654985 LCD654984:LCD654985 LLZ654984:LLZ654985 LVV654984:LVV654985 MFR654984:MFR654985 MPN654984:MPN654985 MZJ654984:MZJ654985 NJF654984:NJF654985 NTB654984:NTB654985 OCX654984:OCX654985 OMT654984:OMT654985 OWP654984:OWP654985 PGL654984:PGL654985 PQH654984:PQH654985 QAD654984:QAD654985 QJZ654984:QJZ654985 QTV654984:QTV654985 RDR654984:RDR654985 RNN654984:RNN654985 RXJ654984:RXJ654985 SHF654984:SHF654985 SRB654984:SRB654985 TAX654984:TAX654985 TKT654984:TKT654985 TUP654984:TUP654985 UEL654984:UEL654985 UOH654984:UOH654985 UYD654984:UYD654985 VHZ654984:VHZ654985 VRV654984:VRV654985 WBR654984:WBR654985 WLN654984:WLN654985 WVJ654984:WVJ654985 B720520:B720521 IX720520:IX720521 ST720520:ST720521 ACP720520:ACP720521 AML720520:AML720521 AWH720520:AWH720521 BGD720520:BGD720521 BPZ720520:BPZ720521 BZV720520:BZV720521 CJR720520:CJR720521 CTN720520:CTN720521 DDJ720520:DDJ720521 DNF720520:DNF720521 DXB720520:DXB720521 EGX720520:EGX720521 EQT720520:EQT720521 FAP720520:FAP720521 FKL720520:FKL720521 FUH720520:FUH720521 GED720520:GED720521 GNZ720520:GNZ720521 GXV720520:GXV720521 HHR720520:HHR720521 HRN720520:HRN720521 IBJ720520:IBJ720521 ILF720520:ILF720521 IVB720520:IVB720521 JEX720520:JEX720521 JOT720520:JOT720521 JYP720520:JYP720521 KIL720520:KIL720521 KSH720520:KSH720521 LCD720520:LCD720521 LLZ720520:LLZ720521 LVV720520:LVV720521 MFR720520:MFR720521 MPN720520:MPN720521 MZJ720520:MZJ720521 NJF720520:NJF720521 NTB720520:NTB720521 OCX720520:OCX720521 OMT720520:OMT720521 OWP720520:OWP720521 PGL720520:PGL720521 PQH720520:PQH720521 QAD720520:QAD720521 QJZ720520:QJZ720521 QTV720520:QTV720521 RDR720520:RDR720521 RNN720520:RNN720521 RXJ720520:RXJ720521 SHF720520:SHF720521 SRB720520:SRB720521 TAX720520:TAX720521 TKT720520:TKT720521 TUP720520:TUP720521 UEL720520:UEL720521 UOH720520:UOH720521 UYD720520:UYD720521 VHZ720520:VHZ720521 VRV720520:VRV720521 WBR720520:WBR720521 WLN720520:WLN720521 WVJ720520:WVJ720521 B786056:B786057 IX786056:IX786057 ST786056:ST786057 ACP786056:ACP786057 AML786056:AML786057 AWH786056:AWH786057 BGD786056:BGD786057 BPZ786056:BPZ786057 BZV786056:BZV786057 CJR786056:CJR786057 CTN786056:CTN786057 DDJ786056:DDJ786057 DNF786056:DNF786057 DXB786056:DXB786057 EGX786056:EGX786057 EQT786056:EQT786057 FAP786056:FAP786057 FKL786056:FKL786057 FUH786056:FUH786057 GED786056:GED786057 GNZ786056:GNZ786057 GXV786056:GXV786057 HHR786056:HHR786057 HRN786056:HRN786057 IBJ786056:IBJ786057 ILF786056:ILF786057 IVB786056:IVB786057 JEX786056:JEX786057 JOT786056:JOT786057 JYP786056:JYP786057 KIL786056:KIL786057 KSH786056:KSH786057 LCD786056:LCD786057 LLZ786056:LLZ786057 LVV786056:LVV786057 MFR786056:MFR786057 MPN786056:MPN786057 MZJ786056:MZJ786057 NJF786056:NJF786057 NTB786056:NTB786057 OCX786056:OCX786057 OMT786056:OMT786057 OWP786056:OWP786057 PGL786056:PGL786057 PQH786056:PQH786057 QAD786056:QAD786057 QJZ786056:QJZ786057 QTV786056:QTV786057 RDR786056:RDR786057 RNN786056:RNN786057 RXJ786056:RXJ786057 SHF786056:SHF786057 SRB786056:SRB786057 TAX786056:TAX786057 TKT786056:TKT786057 TUP786056:TUP786057 UEL786056:UEL786057 UOH786056:UOH786057 UYD786056:UYD786057 VHZ786056:VHZ786057 VRV786056:VRV786057 WBR786056:WBR786057 WLN786056:WLN786057 WVJ786056:WVJ786057 B851592:B851593 IX851592:IX851593 ST851592:ST851593 ACP851592:ACP851593 AML851592:AML851593 AWH851592:AWH851593 BGD851592:BGD851593 BPZ851592:BPZ851593 BZV851592:BZV851593 CJR851592:CJR851593 CTN851592:CTN851593 DDJ851592:DDJ851593 DNF851592:DNF851593 DXB851592:DXB851593 EGX851592:EGX851593 EQT851592:EQT851593 FAP851592:FAP851593 FKL851592:FKL851593 FUH851592:FUH851593 GED851592:GED851593 GNZ851592:GNZ851593 GXV851592:GXV851593 HHR851592:HHR851593 HRN851592:HRN851593 IBJ851592:IBJ851593 ILF851592:ILF851593 IVB851592:IVB851593 JEX851592:JEX851593 JOT851592:JOT851593 JYP851592:JYP851593 KIL851592:KIL851593 KSH851592:KSH851593 LCD851592:LCD851593 LLZ851592:LLZ851593 LVV851592:LVV851593 MFR851592:MFR851593 MPN851592:MPN851593 MZJ851592:MZJ851593 NJF851592:NJF851593 NTB851592:NTB851593 OCX851592:OCX851593 OMT851592:OMT851593 OWP851592:OWP851593 PGL851592:PGL851593 PQH851592:PQH851593 QAD851592:QAD851593 QJZ851592:QJZ851593 QTV851592:QTV851593 RDR851592:RDR851593 RNN851592:RNN851593 RXJ851592:RXJ851593 SHF851592:SHF851593 SRB851592:SRB851593 TAX851592:TAX851593 TKT851592:TKT851593 TUP851592:TUP851593 UEL851592:UEL851593 UOH851592:UOH851593 UYD851592:UYD851593 VHZ851592:VHZ851593 VRV851592:VRV851593 WBR851592:WBR851593 WLN851592:WLN851593 WVJ851592:WVJ851593 B917128:B917129 IX917128:IX917129 ST917128:ST917129 ACP917128:ACP917129 AML917128:AML917129 AWH917128:AWH917129 BGD917128:BGD917129 BPZ917128:BPZ917129 BZV917128:BZV917129 CJR917128:CJR917129 CTN917128:CTN917129 DDJ917128:DDJ917129 DNF917128:DNF917129 DXB917128:DXB917129 EGX917128:EGX917129 EQT917128:EQT917129 FAP917128:FAP917129 FKL917128:FKL917129 FUH917128:FUH917129 GED917128:GED917129 GNZ917128:GNZ917129 GXV917128:GXV917129 HHR917128:HHR917129 HRN917128:HRN917129 IBJ917128:IBJ917129 ILF917128:ILF917129 IVB917128:IVB917129 JEX917128:JEX917129 JOT917128:JOT917129 JYP917128:JYP917129 KIL917128:KIL917129 KSH917128:KSH917129 LCD917128:LCD917129 LLZ917128:LLZ917129 LVV917128:LVV917129 MFR917128:MFR917129 MPN917128:MPN917129 MZJ917128:MZJ917129 NJF917128:NJF917129 NTB917128:NTB917129 OCX917128:OCX917129 OMT917128:OMT917129 OWP917128:OWP917129 PGL917128:PGL917129 PQH917128:PQH917129 QAD917128:QAD917129 QJZ917128:QJZ917129 QTV917128:QTV917129 RDR917128:RDR917129 RNN917128:RNN917129 RXJ917128:RXJ917129 SHF917128:SHF917129 SRB917128:SRB917129 TAX917128:TAX917129 TKT917128:TKT917129 TUP917128:TUP917129 UEL917128:UEL917129 UOH917128:UOH917129 UYD917128:UYD917129 VHZ917128:VHZ917129 VRV917128:VRV917129 WBR917128:WBR917129 WLN917128:WLN917129 WVJ917128:WVJ917129 B982664:B982665 IX982664:IX982665 ST982664:ST982665 ACP982664:ACP982665 AML982664:AML982665 AWH982664:AWH982665 BGD982664:BGD982665 BPZ982664:BPZ982665 BZV982664:BZV982665 CJR982664:CJR982665 CTN982664:CTN982665 DDJ982664:DDJ982665 DNF982664:DNF982665 DXB982664:DXB982665 EGX982664:EGX982665 EQT982664:EQT982665 FAP982664:FAP982665 FKL982664:FKL982665 FUH982664:FUH982665 GED982664:GED982665 GNZ982664:GNZ982665 GXV982664:GXV982665 HHR982664:HHR982665 HRN982664:HRN982665 IBJ982664:IBJ982665 ILF982664:ILF982665 IVB982664:IVB982665 JEX982664:JEX982665 JOT982664:JOT982665 JYP982664:JYP982665 KIL982664:KIL982665 KSH982664:KSH982665 LCD982664:LCD982665 LLZ982664:LLZ982665 LVV982664:LVV982665 MFR982664:MFR982665 MPN982664:MPN982665 MZJ982664:MZJ982665 NJF982664:NJF982665 NTB982664:NTB982665 OCX982664:OCX982665 OMT982664:OMT982665 OWP982664:OWP982665 PGL982664:PGL982665 PQH982664:PQH982665 QAD982664:QAD982665 QJZ982664:QJZ982665 QTV982664:QTV982665 RDR982664:RDR982665 RNN982664:RNN982665 RXJ982664:RXJ982665 SHF982664:SHF982665 SRB982664:SRB982665 TAX982664:TAX982665 TKT982664:TKT982665 TUP982664:TUP982665 UEL982664:UEL982665 UOH982664:UOH982665 UYD982664:UYD982665 VHZ982664:VHZ982665 VRV982664:VRV982665 WBR982664:WBR982665 WLN982664:WLN982665 WVJ982664:WVJ982665">
      <formula1>Название</formula1>
    </dataValidation>
  </dataValidations>
  <pageMargins left="0.7" right="0.7" top="0.75" bottom="0.75" header="0.3" footer="0.3"/>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1:Y119"/>
  <sheetViews>
    <sheetView zoomScale="70" zoomScaleNormal="70" workbookViewId="0">
      <pane ySplit="1" topLeftCell="A2" activePane="bottomLeft" state="frozen"/>
      <selection pane="bottomLeft" activeCell="W1" sqref="W1:X21"/>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5703125" customWidth="1"/>
    <col min="8" max="8" width="12.42578125" customWidth="1"/>
    <col min="9" max="19" width="5.7109375" customWidth="1"/>
  </cols>
  <sheetData>
    <row r="1" spans="1:25"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c r="W1" s="58" t="s">
        <v>158</v>
      </c>
      <c r="X1" s="58" t="s">
        <v>159</v>
      </c>
      <c r="Y1" s="58" t="s">
        <v>160</v>
      </c>
    </row>
    <row r="2" spans="1:25"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COUNTIF(T$3:T$117,W2)</f>
        <v>0</v>
      </c>
      <c r="Y2" s="83">
        <f>X2/$X$22</f>
        <v>0</v>
      </c>
    </row>
    <row r="3" spans="1:25" x14ac:dyDescent="0.25">
      <c r="A3" s="3" t="s">
        <v>11</v>
      </c>
      <c r="B3" s="4" t="s">
        <v>46</v>
      </c>
      <c r="C3" s="5">
        <f>VLOOKUP(B3,[17]Списки!$C$1:$E$70,2,FALSE)</f>
        <v>11489</v>
      </c>
      <c r="D3" s="5" t="str">
        <f>VLOOKUP(B3,[17]Списки!$C$1:$E$70,3,FALSE)</f>
        <v>СОШ</v>
      </c>
      <c r="E3" s="6" t="s">
        <v>15</v>
      </c>
      <c r="F3" s="7">
        <v>123</v>
      </c>
      <c r="G3" s="7">
        <v>115</v>
      </c>
      <c r="H3" s="8">
        <f>C3*1000+1</f>
        <v>11489001</v>
      </c>
      <c r="I3" s="9">
        <v>0</v>
      </c>
      <c r="J3" s="9">
        <v>1</v>
      </c>
      <c r="K3" s="9">
        <v>1</v>
      </c>
      <c r="L3" s="9">
        <v>2</v>
      </c>
      <c r="M3" s="9">
        <v>1</v>
      </c>
      <c r="N3" s="9">
        <v>0</v>
      </c>
      <c r="O3" s="9">
        <v>0</v>
      </c>
      <c r="P3" s="9">
        <v>2</v>
      </c>
      <c r="Q3" s="9">
        <v>2</v>
      </c>
      <c r="R3" s="9">
        <v>2</v>
      </c>
      <c r="S3" s="9">
        <v>2</v>
      </c>
      <c r="T3" s="10">
        <v>13</v>
      </c>
      <c r="W3" s="76">
        <v>1</v>
      </c>
      <c r="X3" s="76">
        <f t="shared" ref="X3:X21" si="0">COUNTIF(T$3:T$117,W3)</f>
        <v>1</v>
      </c>
      <c r="Y3" s="83">
        <f t="shared" ref="Y3:Y21" si="1">X3/$X$22</f>
        <v>8.8495575221238937E-3</v>
      </c>
    </row>
    <row r="4" spans="1:25" x14ac:dyDescent="0.25">
      <c r="A4" s="3" t="s">
        <v>11</v>
      </c>
      <c r="B4" s="4" t="str">
        <f t="shared" ref="B4:G19" si="2">B3</f>
        <v>ГБОУ СОШ №489</v>
      </c>
      <c r="C4" s="5">
        <f t="shared" si="2"/>
        <v>11489</v>
      </c>
      <c r="D4" s="5" t="str">
        <f t="shared" si="2"/>
        <v>СОШ</v>
      </c>
      <c r="E4" s="11" t="str">
        <f t="shared" si="2"/>
        <v>5а</v>
      </c>
      <c r="F4" s="7">
        <f t="shared" si="2"/>
        <v>123</v>
      </c>
      <c r="G4" s="7">
        <f t="shared" si="2"/>
        <v>115</v>
      </c>
      <c r="H4" s="8">
        <f>H3+1</f>
        <v>11489002</v>
      </c>
      <c r="I4" s="9">
        <v>0</v>
      </c>
      <c r="J4" s="9">
        <v>2</v>
      </c>
      <c r="K4" s="9">
        <v>0</v>
      </c>
      <c r="L4" s="9">
        <v>2</v>
      </c>
      <c r="M4" s="9">
        <v>1</v>
      </c>
      <c r="N4" s="9">
        <v>1</v>
      </c>
      <c r="O4" s="9">
        <v>1</v>
      </c>
      <c r="P4" s="9">
        <v>2</v>
      </c>
      <c r="Q4" s="9">
        <v>2</v>
      </c>
      <c r="R4" s="9">
        <v>1</v>
      </c>
      <c r="S4" s="9">
        <v>2</v>
      </c>
      <c r="T4" s="10">
        <v>14</v>
      </c>
      <c r="W4" s="76">
        <v>2</v>
      </c>
      <c r="X4" s="76">
        <f t="shared" si="0"/>
        <v>0</v>
      </c>
      <c r="Y4" s="83">
        <f t="shared" si="1"/>
        <v>0</v>
      </c>
    </row>
    <row r="5" spans="1:25" x14ac:dyDescent="0.25">
      <c r="A5" s="3" t="s">
        <v>11</v>
      </c>
      <c r="B5" s="4" t="str">
        <f t="shared" si="2"/>
        <v>ГБОУ СОШ №489</v>
      </c>
      <c r="C5" s="5">
        <f t="shared" si="2"/>
        <v>11489</v>
      </c>
      <c r="D5" s="5" t="str">
        <f t="shared" si="2"/>
        <v>СОШ</v>
      </c>
      <c r="E5" s="11" t="str">
        <f t="shared" si="2"/>
        <v>5а</v>
      </c>
      <c r="F5" s="7">
        <f t="shared" si="2"/>
        <v>123</v>
      </c>
      <c r="G5" s="7">
        <f t="shared" si="2"/>
        <v>115</v>
      </c>
      <c r="H5" s="8">
        <f t="shared" ref="H5:H68" si="3">H4+1</f>
        <v>11489003</v>
      </c>
      <c r="I5" s="9">
        <v>0</v>
      </c>
      <c r="J5" s="9">
        <v>1</v>
      </c>
      <c r="K5" s="9">
        <v>0</v>
      </c>
      <c r="L5" s="9">
        <v>2</v>
      </c>
      <c r="M5" s="9">
        <v>1</v>
      </c>
      <c r="N5" s="9">
        <v>0</v>
      </c>
      <c r="O5" s="9">
        <v>0</v>
      </c>
      <c r="P5" s="9">
        <v>2</v>
      </c>
      <c r="Q5" s="9">
        <v>2</v>
      </c>
      <c r="R5" s="9">
        <v>2</v>
      </c>
      <c r="S5" s="9">
        <v>2</v>
      </c>
      <c r="T5" s="10">
        <f t="shared" ref="T5:T68" si="4">IF(COUNTBLANK(I5:S5)&gt;=1,"Не писал",SUM(I5:S5))</f>
        <v>12</v>
      </c>
      <c r="W5" s="76">
        <v>3</v>
      </c>
      <c r="X5" s="76">
        <f t="shared" si="0"/>
        <v>0</v>
      </c>
      <c r="Y5" s="83">
        <f t="shared" si="1"/>
        <v>0</v>
      </c>
    </row>
    <row r="6" spans="1:25" x14ac:dyDescent="0.25">
      <c r="A6" s="3" t="s">
        <v>11</v>
      </c>
      <c r="B6" s="4" t="str">
        <f t="shared" si="2"/>
        <v>ГБОУ СОШ №489</v>
      </c>
      <c r="C6" s="5">
        <f t="shared" si="2"/>
        <v>11489</v>
      </c>
      <c r="D6" s="5" t="str">
        <f t="shared" si="2"/>
        <v>СОШ</v>
      </c>
      <c r="E6" s="11" t="str">
        <f t="shared" si="2"/>
        <v>5а</v>
      </c>
      <c r="F6" s="7">
        <f t="shared" si="2"/>
        <v>123</v>
      </c>
      <c r="G6" s="7">
        <f t="shared" si="2"/>
        <v>115</v>
      </c>
      <c r="H6" s="8">
        <f t="shared" si="3"/>
        <v>11489004</v>
      </c>
      <c r="I6" s="9">
        <v>0</v>
      </c>
      <c r="J6" s="9">
        <v>0</v>
      </c>
      <c r="K6" s="9">
        <v>1</v>
      </c>
      <c r="L6" s="9">
        <v>2</v>
      </c>
      <c r="M6" s="9">
        <v>1</v>
      </c>
      <c r="N6" s="9">
        <v>1</v>
      </c>
      <c r="O6" s="9">
        <v>0</v>
      </c>
      <c r="P6" s="9">
        <v>2</v>
      </c>
      <c r="Q6" s="9">
        <v>2</v>
      </c>
      <c r="R6" s="9">
        <v>2</v>
      </c>
      <c r="S6" s="9">
        <v>2</v>
      </c>
      <c r="T6" s="10">
        <f t="shared" si="4"/>
        <v>13</v>
      </c>
      <c r="W6" s="76">
        <v>4</v>
      </c>
      <c r="X6" s="76">
        <f t="shared" si="0"/>
        <v>1</v>
      </c>
      <c r="Y6" s="83">
        <f t="shared" si="1"/>
        <v>8.8495575221238937E-3</v>
      </c>
    </row>
    <row r="7" spans="1:25" x14ac:dyDescent="0.25">
      <c r="A7" s="3" t="s">
        <v>11</v>
      </c>
      <c r="B7" s="4" t="str">
        <f t="shared" si="2"/>
        <v>ГБОУ СОШ №489</v>
      </c>
      <c r="C7" s="5">
        <f t="shared" si="2"/>
        <v>11489</v>
      </c>
      <c r="D7" s="5" t="str">
        <f t="shared" si="2"/>
        <v>СОШ</v>
      </c>
      <c r="E7" s="11" t="str">
        <f t="shared" si="2"/>
        <v>5а</v>
      </c>
      <c r="F7" s="7">
        <f t="shared" si="2"/>
        <v>123</v>
      </c>
      <c r="G7" s="7">
        <f t="shared" si="2"/>
        <v>115</v>
      </c>
      <c r="H7" s="8">
        <f t="shared" si="3"/>
        <v>11489005</v>
      </c>
      <c r="I7" s="9">
        <v>0</v>
      </c>
      <c r="J7" s="9">
        <v>0</v>
      </c>
      <c r="K7" s="9">
        <v>0</v>
      </c>
      <c r="L7" s="9">
        <v>2</v>
      </c>
      <c r="M7" s="9">
        <v>0</v>
      </c>
      <c r="N7" s="9">
        <v>1</v>
      </c>
      <c r="O7" s="9">
        <v>0</v>
      </c>
      <c r="P7" s="9">
        <v>1</v>
      </c>
      <c r="Q7" s="9">
        <v>1</v>
      </c>
      <c r="R7" s="9">
        <v>1</v>
      </c>
      <c r="S7" s="9">
        <v>2</v>
      </c>
      <c r="T7" s="10">
        <f t="shared" si="4"/>
        <v>8</v>
      </c>
      <c r="W7" s="76">
        <v>5</v>
      </c>
      <c r="X7" s="76">
        <f t="shared" si="0"/>
        <v>1</v>
      </c>
      <c r="Y7" s="83">
        <f t="shared" si="1"/>
        <v>8.8495575221238937E-3</v>
      </c>
    </row>
    <row r="8" spans="1:25" x14ac:dyDescent="0.25">
      <c r="A8" s="3" t="s">
        <v>11</v>
      </c>
      <c r="B8" s="4" t="str">
        <f t="shared" si="2"/>
        <v>ГБОУ СОШ №489</v>
      </c>
      <c r="C8" s="5">
        <f t="shared" si="2"/>
        <v>11489</v>
      </c>
      <c r="D8" s="5" t="str">
        <f t="shared" si="2"/>
        <v>СОШ</v>
      </c>
      <c r="E8" s="11" t="str">
        <f t="shared" si="2"/>
        <v>5а</v>
      </c>
      <c r="F8" s="7">
        <f t="shared" si="2"/>
        <v>123</v>
      </c>
      <c r="G8" s="7">
        <f t="shared" si="2"/>
        <v>115</v>
      </c>
      <c r="H8" s="8">
        <f t="shared" si="3"/>
        <v>11489006</v>
      </c>
      <c r="I8" s="9">
        <v>0</v>
      </c>
      <c r="J8" s="9">
        <v>2</v>
      </c>
      <c r="K8" s="9">
        <v>0</v>
      </c>
      <c r="L8" s="9">
        <v>2</v>
      </c>
      <c r="M8" s="9">
        <v>0</v>
      </c>
      <c r="N8" s="9">
        <v>0</v>
      </c>
      <c r="O8" s="9">
        <v>0</v>
      </c>
      <c r="P8" s="9">
        <v>2</v>
      </c>
      <c r="Q8" s="9">
        <v>1</v>
      </c>
      <c r="R8" s="9">
        <v>2</v>
      </c>
      <c r="S8" s="9">
        <v>2</v>
      </c>
      <c r="T8" s="10">
        <f t="shared" si="4"/>
        <v>11</v>
      </c>
      <c r="W8" s="76">
        <v>6</v>
      </c>
      <c r="X8" s="76">
        <f t="shared" si="0"/>
        <v>1</v>
      </c>
      <c r="Y8" s="83">
        <f t="shared" si="1"/>
        <v>8.8495575221238937E-3</v>
      </c>
    </row>
    <row r="9" spans="1:25" x14ac:dyDescent="0.25">
      <c r="A9" s="3" t="s">
        <v>11</v>
      </c>
      <c r="B9" s="4" t="str">
        <f t="shared" si="2"/>
        <v>ГБОУ СОШ №489</v>
      </c>
      <c r="C9" s="5">
        <f t="shared" si="2"/>
        <v>11489</v>
      </c>
      <c r="D9" s="5" t="str">
        <f t="shared" si="2"/>
        <v>СОШ</v>
      </c>
      <c r="E9" s="11" t="str">
        <f t="shared" si="2"/>
        <v>5а</v>
      </c>
      <c r="F9" s="7">
        <f t="shared" si="2"/>
        <v>123</v>
      </c>
      <c r="G9" s="7">
        <f t="shared" si="2"/>
        <v>115</v>
      </c>
      <c r="H9" s="8">
        <f t="shared" si="3"/>
        <v>11489007</v>
      </c>
      <c r="I9" s="9">
        <v>2</v>
      </c>
      <c r="J9" s="9">
        <v>0</v>
      </c>
      <c r="K9" s="9">
        <v>1</v>
      </c>
      <c r="L9" s="9">
        <v>2</v>
      </c>
      <c r="M9" s="9">
        <v>1</v>
      </c>
      <c r="N9" s="9">
        <v>1</v>
      </c>
      <c r="O9" s="9">
        <v>1</v>
      </c>
      <c r="P9" s="9">
        <v>2</v>
      </c>
      <c r="Q9" s="9">
        <v>2</v>
      </c>
      <c r="R9" s="9">
        <v>2</v>
      </c>
      <c r="S9" s="9">
        <v>2</v>
      </c>
      <c r="T9" s="10">
        <f t="shared" si="4"/>
        <v>16</v>
      </c>
      <c r="W9" s="76">
        <v>7</v>
      </c>
      <c r="X9" s="76">
        <f t="shared" si="0"/>
        <v>3</v>
      </c>
      <c r="Y9" s="83">
        <f t="shared" si="1"/>
        <v>2.6548672566371681E-2</v>
      </c>
    </row>
    <row r="10" spans="1:25" x14ac:dyDescent="0.25">
      <c r="A10" s="3" t="s">
        <v>11</v>
      </c>
      <c r="B10" s="4" t="str">
        <f t="shared" si="2"/>
        <v>ГБОУ СОШ №489</v>
      </c>
      <c r="C10" s="5">
        <f t="shared" si="2"/>
        <v>11489</v>
      </c>
      <c r="D10" s="5" t="str">
        <f t="shared" si="2"/>
        <v>СОШ</v>
      </c>
      <c r="E10" s="11" t="str">
        <f t="shared" si="2"/>
        <v>5а</v>
      </c>
      <c r="F10" s="7">
        <f t="shared" si="2"/>
        <v>123</v>
      </c>
      <c r="G10" s="7">
        <f t="shared" si="2"/>
        <v>115</v>
      </c>
      <c r="H10" s="8">
        <f t="shared" si="3"/>
        <v>11489008</v>
      </c>
      <c r="I10" s="9">
        <v>0</v>
      </c>
      <c r="J10" s="9">
        <v>0</v>
      </c>
      <c r="K10" s="9">
        <v>1</v>
      </c>
      <c r="L10" s="9">
        <v>2</v>
      </c>
      <c r="M10" s="9">
        <v>0</v>
      </c>
      <c r="N10" s="9">
        <v>1</v>
      </c>
      <c r="O10" s="9">
        <v>0</v>
      </c>
      <c r="P10" s="9">
        <v>2</v>
      </c>
      <c r="Q10" s="9">
        <v>2</v>
      </c>
      <c r="R10" s="9">
        <v>1</v>
      </c>
      <c r="S10" s="9">
        <v>2</v>
      </c>
      <c r="T10" s="10">
        <f t="shared" si="4"/>
        <v>11</v>
      </c>
      <c r="W10" s="76">
        <v>8</v>
      </c>
      <c r="X10" s="76">
        <f t="shared" si="0"/>
        <v>8</v>
      </c>
      <c r="Y10" s="83">
        <f t="shared" si="1"/>
        <v>7.0796460176991149E-2</v>
      </c>
    </row>
    <row r="11" spans="1:25" x14ac:dyDescent="0.25">
      <c r="A11" s="3" t="s">
        <v>11</v>
      </c>
      <c r="B11" s="4" t="str">
        <f t="shared" si="2"/>
        <v>ГБОУ СОШ №489</v>
      </c>
      <c r="C11" s="5">
        <f t="shared" si="2"/>
        <v>11489</v>
      </c>
      <c r="D11" s="5" t="str">
        <f t="shared" si="2"/>
        <v>СОШ</v>
      </c>
      <c r="E11" s="11" t="str">
        <f t="shared" si="2"/>
        <v>5а</v>
      </c>
      <c r="F11" s="7">
        <f t="shared" si="2"/>
        <v>123</v>
      </c>
      <c r="G11" s="7">
        <f t="shared" si="2"/>
        <v>115</v>
      </c>
      <c r="H11" s="8">
        <f t="shared" si="3"/>
        <v>11489009</v>
      </c>
      <c r="I11" s="9">
        <v>1</v>
      </c>
      <c r="J11" s="9">
        <v>1</v>
      </c>
      <c r="K11" s="9">
        <v>1</v>
      </c>
      <c r="L11" s="9">
        <v>2</v>
      </c>
      <c r="M11" s="9">
        <v>2</v>
      </c>
      <c r="N11" s="9">
        <v>1</v>
      </c>
      <c r="O11" s="9">
        <v>1</v>
      </c>
      <c r="P11" s="9">
        <v>2</v>
      </c>
      <c r="Q11" s="9">
        <v>2</v>
      </c>
      <c r="R11" s="9">
        <v>1</v>
      </c>
      <c r="S11" s="9">
        <v>2</v>
      </c>
      <c r="T11" s="10">
        <f t="shared" si="4"/>
        <v>16</v>
      </c>
      <c r="W11" s="76">
        <v>9</v>
      </c>
      <c r="X11" s="76">
        <f t="shared" si="0"/>
        <v>7</v>
      </c>
      <c r="Y11" s="83">
        <f t="shared" si="1"/>
        <v>6.1946902654867256E-2</v>
      </c>
    </row>
    <row r="12" spans="1:25" x14ac:dyDescent="0.25">
      <c r="A12" s="3" t="s">
        <v>11</v>
      </c>
      <c r="B12" s="4" t="str">
        <f t="shared" si="2"/>
        <v>ГБОУ СОШ №489</v>
      </c>
      <c r="C12" s="5">
        <f t="shared" si="2"/>
        <v>11489</v>
      </c>
      <c r="D12" s="5" t="str">
        <f t="shared" si="2"/>
        <v>СОШ</v>
      </c>
      <c r="E12" s="11" t="str">
        <f t="shared" si="2"/>
        <v>5а</v>
      </c>
      <c r="F12" s="7">
        <f t="shared" si="2"/>
        <v>123</v>
      </c>
      <c r="G12" s="7">
        <f t="shared" si="2"/>
        <v>115</v>
      </c>
      <c r="H12" s="8">
        <f t="shared" si="3"/>
        <v>11489010</v>
      </c>
      <c r="I12" s="9">
        <v>0</v>
      </c>
      <c r="J12" s="9">
        <v>1</v>
      </c>
      <c r="K12" s="9">
        <v>1</v>
      </c>
      <c r="L12" s="9">
        <v>2</v>
      </c>
      <c r="M12" s="9">
        <v>1</v>
      </c>
      <c r="N12" s="9">
        <v>0</v>
      </c>
      <c r="O12" s="9">
        <v>1</v>
      </c>
      <c r="P12" s="9">
        <v>2</v>
      </c>
      <c r="Q12" s="9">
        <v>2</v>
      </c>
      <c r="R12" s="9">
        <v>2</v>
      </c>
      <c r="S12" s="9">
        <v>2</v>
      </c>
      <c r="T12" s="10">
        <f t="shared" si="4"/>
        <v>14</v>
      </c>
      <c r="W12" s="76">
        <v>10</v>
      </c>
      <c r="X12" s="76">
        <f t="shared" si="0"/>
        <v>8</v>
      </c>
      <c r="Y12" s="83">
        <f t="shared" si="1"/>
        <v>7.0796460176991149E-2</v>
      </c>
    </row>
    <row r="13" spans="1:25" x14ac:dyDescent="0.25">
      <c r="A13" s="3" t="s">
        <v>11</v>
      </c>
      <c r="B13" s="4" t="str">
        <f t="shared" si="2"/>
        <v>ГБОУ СОШ №489</v>
      </c>
      <c r="C13" s="5">
        <f t="shared" si="2"/>
        <v>11489</v>
      </c>
      <c r="D13" s="5" t="str">
        <f t="shared" si="2"/>
        <v>СОШ</v>
      </c>
      <c r="E13" s="11" t="str">
        <f t="shared" si="2"/>
        <v>5а</v>
      </c>
      <c r="F13" s="7">
        <f t="shared" si="2"/>
        <v>123</v>
      </c>
      <c r="G13" s="7">
        <f t="shared" si="2"/>
        <v>115</v>
      </c>
      <c r="H13" s="8">
        <f t="shared" si="3"/>
        <v>11489011</v>
      </c>
      <c r="I13" s="9">
        <v>0</v>
      </c>
      <c r="J13" s="9">
        <v>1</v>
      </c>
      <c r="K13" s="9">
        <v>0</v>
      </c>
      <c r="L13" s="9">
        <v>2</v>
      </c>
      <c r="M13" s="9">
        <v>2</v>
      </c>
      <c r="N13" s="9">
        <v>1</v>
      </c>
      <c r="O13" s="9">
        <v>1</v>
      </c>
      <c r="P13" s="9">
        <v>2</v>
      </c>
      <c r="Q13" s="9">
        <v>2</v>
      </c>
      <c r="R13" s="9">
        <v>2</v>
      </c>
      <c r="S13" s="9">
        <v>2</v>
      </c>
      <c r="T13" s="10">
        <f t="shared" si="4"/>
        <v>15</v>
      </c>
      <c r="W13" s="76">
        <v>11</v>
      </c>
      <c r="X13" s="76">
        <f t="shared" si="0"/>
        <v>10</v>
      </c>
      <c r="Y13" s="83">
        <f t="shared" si="1"/>
        <v>8.8495575221238937E-2</v>
      </c>
    </row>
    <row r="14" spans="1:25" x14ac:dyDescent="0.25">
      <c r="A14" s="3" t="s">
        <v>11</v>
      </c>
      <c r="B14" s="4" t="str">
        <f t="shared" si="2"/>
        <v>ГБОУ СОШ №489</v>
      </c>
      <c r="C14" s="5">
        <f t="shared" si="2"/>
        <v>11489</v>
      </c>
      <c r="D14" s="5" t="str">
        <f t="shared" si="2"/>
        <v>СОШ</v>
      </c>
      <c r="E14" s="11" t="str">
        <f t="shared" si="2"/>
        <v>5а</v>
      </c>
      <c r="F14" s="7">
        <f t="shared" si="2"/>
        <v>123</v>
      </c>
      <c r="G14" s="7">
        <f t="shared" si="2"/>
        <v>115</v>
      </c>
      <c r="H14" s="8">
        <f t="shared" si="3"/>
        <v>11489012</v>
      </c>
      <c r="I14" s="9">
        <v>2</v>
      </c>
      <c r="J14" s="9">
        <v>1</v>
      </c>
      <c r="K14" s="9">
        <v>0</v>
      </c>
      <c r="L14" s="9">
        <v>2</v>
      </c>
      <c r="M14" s="9">
        <v>1</v>
      </c>
      <c r="N14" s="9">
        <v>1</v>
      </c>
      <c r="O14" s="9">
        <v>1</v>
      </c>
      <c r="P14" s="9">
        <v>1</v>
      </c>
      <c r="Q14" s="9">
        <v>1</v>
      </c>
      <c r="R14" s="9">
        <v>2</v>
      </c>
      <c r="S14" s="9">
        <v>2</v>
      </c>
      <c r="T14" s="10">
        <f t="shared" si="4"/>
        <v>14</v>
      </c>
      <c r="W14" s="76">
        <v>12</v>
      </c>
      <c r="X14" s="76">
        <f t="shared" si="0"/>
        <v>22</v>
      </c>
      <c r="Y14" s="83">
        <f t="shared" si="1"/>
        <v>0.19469026548672566</v>
      </c>
    </row>
    <row r="15" spans="1:25" x14ac:dyDescent="0.25">
      <c r="A15" s="3" t="s">
        <v>11</v>
      </c>
      <c r="B15" s="4" t="str">
        <f t="shared" si="2"/>
        <v>ГБОУ СОШ №489</v>
      </c>
      <c r="C15" s="5">
        <f t="shared" si="2"/>
        <v>11489</v>
      </c>
      <c r="D15" s="5" t="str">
        <f t="shared" si="2"/>
        <v>СОШ</v>
      </c>
      <c r="E15" s="11" t="str">
        <f t="shared" si="2"/>
        <v>5а</v>
      </c>
      <c r="F15" s="7">
        <f t="shared" si="2"/>
        <v>123</v>
      </c>
      <c r="G15" s="7">
        <f t="shared" si="2"/>
        <v>115</v>
      </c>
      <c r="H15" s="8">
        <f t="shared" si="3"/>
        <v>11489013</v>
      </c>
      <c r="I15" s="9">
        <v>0</v>
      </c>
      <c r="J15" s="9">
        <v>0</v>
      </c>
      <c r="K15" s="9">
        <v>1</v>
      </c>
      <c r="L15" s="9">
        <v>2</v>
      </c>
      <c r="M15" s="9">
        <v>0</v>
      </c>
      <c r="N15" s="9">
        <v>0</v>
      </c>
      <c r="O15" s="9">
        <v>1</v>
      </c>
      <c r="P15" s="9">
        <v>2</v>
      </c>
      <c r="Q15" s="9">
        <v>2</v>
      </c>
      <c r="R15" s="9">
        <v>2</v>
      </c>
      <c r="S15" s="9">
        <v>2</v>
      </c>
      <c r="T15" s="10">
        <f t="shared" si="4"/>
        <v>12</v>
      </c>
      <c r="W15" s="76">
        <v>13</v>
      </c>
      <c r="X15" s="76">
        <f t="shared" si="0"/>
        <v>17</v>
      </c>
      <c r="Y15" s="83">
        <f t="shared" si="1"/>
        <v>0.15044247787610621</v>
      </c>
    </row>
    <row r="16" spans="1:25" x14ac:dyDescent="0.25">
      <c r="A16" s="3" t="s">
        <v>11</v>
      </c>
      <c r="B16" s="4" t="str">
        <f t="shared" si="2"/>
        <v>ГБОУ СОШ №489</v>
      </c>
      <c r="C16" s="5">
        <f t="shared" si="2"/>
        <v>11489</v>
      </c>
      <c r="D16" s="5" t="str">
        <f t="shared" si="2"/>
        <v>СОШ</v>
      </c>
      <c r="E16" s="11" t="str">
        <f t="shared" si="2"/>
        <v>5а</v>
      </c>
      <c r="F16" s="7">
        <f t="shared" si="2"/>
        <v>123</v>
      </c>
      <c r="G16" s="7">
        <f t="shared" si="2"/>
        <v>115</v>
      </c>
      <c r="H16" s="8">
        <f t="shared" si="3"/>
        <v>11489014</v>
      </c>
      <c r="I16" s="9">
        <v>2</v>
      </c>
      <c r="J16" s="9">
        <v>2</v>
      </c>
      <c r="K16" s="9">
        <v>1</v>
      </c>
      <c r="L16" s="9">
        <v>2</v>
      </c>
      <c r="M16" s="9">
        <v>0</v>
      </c>
      <c r="N16" s="9">
        <v>0</v>
      </c>
      <c r="O16" s="9">
        <v>0</v>
      </c>
      <c r="P16" s="9">
        <v>2</v>
      </c>
      <c r="Q16" s="9">
        <v>2</v>
      </c>
      <c r="R16" s="9">
        <v>2</v>
      </c>
      <c r="S16" s="9">
        <v>2</v>
      </c>
      <c r="T16" s="10">
        <f t="shared" si="4"/>
        <v>15</v>
      </c>
      <c r="W16" s="76">
        <v>14</v>
      </c>
      <c r="X16" s="76">
        <f t="shared" si="0"/>
        <v>12</v>
      </c>
      <c r="Y16" s="83">
        <f t="shared" si="1"/>
        <v>0.10619469026548672</v>
      </c>
    </row>
    <row r="17" spans="1:25" x14ac:dyDescent="0.25">
      <c r="A17" s="3" t="s">
        <v>11</v>
      </c>
      <c r="B17" s="4" t="str">
        <f t="shared" si="2"/>
        <v>ГБОУ СОШ №489</v>
      </c>
      <c r="C17" s="5">
        <f t="shared" si="2"/>
        <v>11489</v>
      </c>
      <c r="D17" s="5" t="str">
        <f t="shared" si="2"/>
        <v>СОШ</v>
      </c>
      <c r="E17" s="11" t="str">
        <f t="shared" si="2"/>
        <v>5а</v>
      </c>
      <c r="F17" s="7">
        <f t="shared" si="2"/>
        <v>123</v>
      </c>
      <c r="G17" s="7">
        <f t="shared" si="2"/>
        <v>115</v>
      </c>
      <c r="H17" s="8">
        <f t="shared" si="3"/>
        <v>11489015</v>
      </c>
      <c r="I17" s="9">
        <v>0</v>
      </c>
      <c r="J17" s="9">
        <v>2</v>
      </c>
      <c r="K17" s="9">
        <v>0</v>
      </c>
      <c r="L17" s="9">
        <v>2</v>
      </c>
      <c r="M17" s="9">
        <v>1</v>
      </c>
      <c r="N17" s="9">
        <v>1</v>
      </c>
      <c r="O17" s="9">
        <v>1</v>
      </c>
      <c r="P17" s="9">
        <v>1</v>
      </c>
      <c r="Q17" s="9">
        <v>2</v>
      </c>
      <c r="R17" s="9">
        <v>1</v>
      </c>
      <c r="S17" s="9">
        <v>2</v>
      </c>
      <c r="T17" s="10">
        <f t="shared" si="4"/>
        <v>13</v>
      </c>
      <c r="W17" s="76">
        <v>15</v>
      </c>
      <c r="X17" s="76">
        <f t="shared" si="0"/>
        <v>8</v>
      </c>
      <c r="Y17" s="83">
        <f t="shared" si="1"/>
        <v>7.0796460176991149E-2</v>
      </c>
    </row>
    <row r="18" spans="1:25" x14ac:dyDescent="0.25">
      <c r="A18" s="3" t="s">
        <v>11</v>
      </c>
      <c r="B18" s="4" t="str">
        <f t="shared" si="2"/>
        <v>ГБОУ СОШ №489</v>
      </c>
      <c r="C18" s="5">
        <f t="shared" si="2"/>
        <v>11489</v>
      </c>
      <c r="D18" s="5" t="str">
        <f t="shared" si="2"/>
        <v>СОШ</v>
      </c>
      <c r="E18" s="11" t="str">
        <f t="shared" si="2"/>
        <v>5а</v>
      </c>
      <c r="F18" s="7">
        <f t="shared" si="2"/>
        <v>123</v>
      </c>
      <c r="G18" s="7">
        <f t="shared" si="2"/>
        <v>115</v>
      </c>
      <c r="H18" s="8">
        <f t="shared" si="3"/>
        <v>11489016</v>
      </c>
      <c r="I18" s="9">
        <v>0</v>
      </c>
      <c r="J18" s="9">
        <v>0</v>
      </c>
      <c r="K18" s="9">
        <v>0</v>
      </c>
      <c r="L18" s="9">
        <v>2</v>
      </c>
      <c r="M18" s="9">
        <v>1</v>
      </c>
      <c r="N18" s="9">
        <v>0</v>
      </c>
      <c r="O18" s="9">
        <v>0</v>
      </c>
      <c r="P18" s="9">
        <v>2</v>
      </c>
      <c r="Q18" s="9">
        <v>2</v>
      </c>
      <c r="R18" s="9">
        <v>1</v>
      </c>
      <c r="S18" s="9">
        <v>2</v>
      </c>
      <c r="T18" s="10">
        <f t="shared" si="4"/>
        <v>10</v>
      </c>
      <c r="W18" s="76">
        <v>16</v>
      </c>
      <c r="X18" s="76">
        <f t="shared" si="0"/>
        <v>9</v>
      </c>
      <c r="Y18" s="83">
        <f t="shared" si="1"/>
        <v>7.9646017699115043E-2</v>
      </c>
    </row>
    <row r="19" spans="1:25" x14ac:dyDescent="0.25">
      <c r="A19" s="3" t="s">
        <v>11</v>
      </c>
      <c r="B19" s="4" t="str">
        <f t="shared" si="2"/>
        <v>ГБОУ СОШ №489</v>
      </c>
      <c r="C19" s="5">
        <f t="shared" si="2"/>
        <v>11489</v>
      </c>
      <c r="D19" s="5" t="str">
        <f t="shared" si="2"/>
        <v>СОШ</v>
      </c>
      <c r="E19" s="11" t="str">
        <f t="shared" si="2"/>
        <v>5а</v>
      </c>
      <c r="F19" s="7">
        <f t="shared" si="2"/>
        <v>123</v>
      </c>
      <c r="G19" s="7">
        <f t="shared" si="2"/>
        <v>115</v>
      </c>
      <c r="H19" s="8">
        <f t="shared" si="3"/>
        <v>11489017</v>
      </c>
      <c r="I19" s="9">
        <v>2</v>
      </c>
      <c r="J19" s="9">
        <v>0</v>
      </c>
      <c r="K19" s="9">
        <v>1</v>
      </c>
      <c r="L19" s="9">
        <v>2</v>
      </c>
      <c r="M19" s="9">
        <v>1</v>
      </c>
      <c r="N19" s="9">
        <v>1</v>
      </c>
      <c r="O19" s="9">
        <v>0</v>
      </c>
      <c r="P19" s="9">
        <v>0</v>
      </c>
      <c r="Q19" s="9">
        <v>1</v>
      </c>
      <c r="R19" s="9">
        <v>2</v>
      </c>
      <c r="S19" s="9">
        <v>2</v>
      </c>
      <c r="T19" s="10">
        <f t="shared" si="4"/>
        <v>12</v>
      </c>
      <c r="W19" s="76">
        <v>17</v>
      </c>
      <c r="X19" s="76">
        <f t="shared" si="0"/>
        <v>5</v>
      </c>
      <c r="Y19" s="83">
        <f t="shared" si="1"/>
        <v>4.4247787610619468E-2</v>
      </c>
    </row>
    <row r="20" spans="1:25" x14ac:dyDescent="0.25">
      <c r="A20" s="3" t="s">
        <v>11</v>
      </c>
      <c r="B20" s="4" t="str">
        <f t="shared" ref="B20:G35" si="5">B19</f>
        <v>ГБОУ СОШ №489</v>
      </c>
      <c r="C20" s="5">
        <f t="shared" si="5"/>
        <v>11489</v>
      </c>
      <c r="D20" s="5" t="str">
        <f t="shared" si="5"/>
        <v>СОШ</v>
      </c>
      <c r="E20" s="11" t="str">
        <f t="shared" si="5"/>
        <v>5а</v>
      </c>
      <c r="F20" s="7">
        <f t="shared" si="5"/>
        <v>123</v>
      </c>
      <c r="G20" s="7">
        <f t="shared" si="5"/>
        <v>115</v>
      </c>
      <c r="H20" s="8">
        <f t="shared" si="3"/>
        <v>11489018</v>
      </c>
      <c r="I20" s="9"/>
      <c r="J20" s="9"/>
      <c r="K20" s="9"/>
      <c r="L20" s="9"/>
      <c r="M20" s="9"/>
      <c r="N20" s="9"/>
      <c r="O20" s="9"/>
      <c r="P20" s="9"/>
      <c r="Q20" s="9"/>
      <c r="R20" s="9"/>
      <c r="S20" s="9"/>
      <c r="T20" s="10" t="str">
        <f t="shared" si="4"/>
        <v>Не писал</v>
      </c>
      <c r="W20" s="76">
        <v>18</v>
      </c>
      <c r="X20" s="76">
        <f t="shared" si="0"/>
        <v>0</v>
      </c>
      <c r="Y20" s="83">
        <f t="shared" si="1"/>
        <v>0</v>
      </c>
    </row>
    <row r="21" spans="1:25" x14ac:dyDescent="0.25">
      <c r="A21" s="3" t="s">
        <v>11</v>
      </c>
      <c r="B21" s="4" t="str">
        <f t="shared" si="5"/>
        <v>ГБОУ СОШ №489</v>
      </c>
      <c r="C21" s="5">
        <f t="shared" si="5"/>
        <v>11489</v>
      </c>
      <c r="D21" s="5" t="str">
        <f t="shared" si="5"/>
        <v>СОШ</v>
      </c>
      <c r="E21" s="11" t="str">
        <f t="shared" si="5"/>
        <v>5а</v>
      </c>
      <c r="F21" s="7">
        <f t="shared" si="5"/>
        <v>123</v>
      </c>
      <c r="G21" s="7">
        <f t="shared" si="5"/>
        <v>115</v>
      </c>
      <c r="H21" s="8">
        <f>H20+1</f>
        <v>11489019</v>
      </c>
      <c r="I21" s="9">
        <v>2</v>
      </c>
      <c r="J21" s="9">
        <v>2</v>
      </c>
      <c r="K21" s="9">
        <v>1</v>
      </c>
      <c r="L21" s="9">
        <v>1</v>
      </c>
      <c r="M21" s="9">
        <v>2</v>
      </c>
      <c r="N21" s="9">
        <v>1</v>
      </c>
      <c r="O21" s="9">
        <v>0</v>
      </c>
      <c r="P21" s="9">
        <v>2</v>
      </c>
      <c r="Q21" s="9">
        <v>2</v>
      </c>
      <c r="R21" s="9">
        <v>2</v>
      </c>
      <c r="S21" s="9">
        <v>2</v>
      </c>
      <c r="T21" s="10">
        <f t="shared" si="4"/>
        <v>17</v>
      </c>
      <c r="W21" s="76">
        <v>19</v>
      </c>
      <c r="X21" s="76">
        <f t="shared" si="0"/>
        <v>0</v>
      </c>
      <c r="Y21" s="83">
        <f t="shared" si="1"/>
        <v>0</v>
      </c>
    </row>
    <row r="22" spans="1:25" x14ac:dyDescent="0.25">
      <c r="A22" s="3" t="s">
        <v>11</v>
      </c>
      <c r="B22" s="4" t="str">
        <f t="shared" si="5"/>
        <v>ГБОУ СОШ №489</v>
      </c>
      <c r="C22" s="5">
        <f t="shared" si="5"/>
        <v>11489</v>
      </c>
      <c r="D22" s="5" t="str">
        <f t="shared" si="5"/>
        <v>СОШ</v>
      </c>
      <c r="E22" s="11" t="str">
        <f t="shared" si="5"/>
        <v>5а</v>
      </c>
      <c r="F22" s="7">
        <f t="shared" si="5"/>
        <v>123</v>
      </c>
      <c r="G22" s="7">
        <f t="shared" si="5"/>
        <v>115</v>
      </c>
      <c r="H22" s="8">
        <f t="shared" si="3"/>
        <v>11489020</v>
      </c>
      <c r="I22" s="9">
        <v>2</v>
      </c>
      <c r="J22" s="9">
        <v>2</v>
      </c>
      <c r="K22" s="9">
        <v>1</v>
      </c>
      <c r="L22" s="9">
        <v>2</v>
      </c>
      <c r="M22" s="9">
        <v>2</v>
      </c>
      <c r="N22" s="9">
        <v>1</v>
      </c>
      <c r="O22" s="9">
        <v>0</v>
      </c>
      <c r="P22" s="9">
        <v>1</v>
      </c>
      <c r="Q22" s="9">
        <v>2</v>
      </c>
      <c r="R22" s="9">
        <v>2</v>
      </c>
      <c r="S22" s="9">
        <v>2</v>
      </c>
      <c r="T22" s="10">
        <f t="shared" si="4"/>
        <v>17</v>
      </c>
      <c r="W22" s="58"/>
      <c r="X22" s="90">
        <f>SUM(X2:X21)</f>
        <v>113</v>
      </c>
      <c r="Y22" s="91"/>
    </row>
    <row r="23" spans="1:25" x14ac:dyDescent="0.25">
      <c r="A23" s="3" t="s">
        <v>11</v>
      </c>
      <c r="B23" s="4" t="str">
        <f t="shared" si="5"/>
        <v>ГБОУ СОШ №489</v>
      </c>
      <c r="C23" s="5">
        <f t="shared" si="5"/>
        <v>11489</v>
      </c>
      <c r="D23" s="5" t="str">
        <f t="shared" si="5"/>
        <v>СОШ</v>
      </c>
      <c r="E23" s="11" t="str">
        <f t="shared" si="5"/>
        <v>5а</v>
      </c>
      <c r="F23" s="7">
        <f t="shared" si="5"/>
        <v>123</v>
      </c>
      <c r="G23" s="7">
        <f t="shared" si="5"/>
        <v>115</v>
      </c>
      <c r="H23" s="8">
        <f t="shared" si="3"/>
        <v>11489021</v>
      </c>
      <c r="I23" s="9">
        <v>2</v>
      </c>
      <c r="J23" s="9">
        <v>0</v>
      </c>
      <c r="K23" s="9">
        <v>0</v>
      </c>
      <c r="L23" s="9">
        <v>2</v>
      </c>
      <c r="M23" s="9">
        <v>1</v>
      </c>
      <c r="N23" s="9">
        <v>0</v>
      </c>
      <c r="O23" s="9">
        <v>1</v>
      </c>
      <c r="P23" s="9">
        <v>1</v>
      </c>
      <c r="Q23" s="9">
        <v>1</v>
      </c>
      <c r="R23" s="9">
        <v>1</v>
      </c>
      <c r="S23" s="9">
        <v>1</v>
      </c>
      <c r="T23" s="10">
        <f t="shared" si="4"/>
        <v>10</v>
      </c>
    </row>
    <row r="24" spans="1:25" x14ac:dyDescent="0.25">
      <c r="A24" s="3" t="s">
        <v>11</v>
      </c>
      <c r="B24" s="4" t="str">
        <f t="shared" si="5"/>
        <v>ГБОУ СОШ №489</v>
      </c>
      <c r="C24" s="5">
        <f t="shared" si="5"/>
        <v>11489</v>
      </c>
      <c r="D24" s="5" t="str">
        <f t="shared" si="5"/>
        <v>СОШ</v>
      </c>
      <c r="E24" s="11" t="str">
        <f t="shared" si="5"/>
        <v>5а</v>
      </c>
      <c r="F24" s="7">
        <f t="shared" si="5"/>
        <v>123</v>
      </c>
      <c r="G24" s="7">
        <f t="shared" si="5"/>
        <v>115</v>
      </c>
      <c r="H24" s="8">
        <f t="shared" si="3"/>
        <v>11489022</v>
      </c>
      <c r="I24" s="9">
        <v>0</v>
      </c>
      <c r="J24" s="9">
        <v>1</v>
      </c>
      <c r="K24" s="9">
        <v>0</v>
      </c>
      <c r="L24" s="9">
        <v>2</v>
      </c>
      <c r="M24" s="9">
        <v>1</v>
      </c>
      <c r="N24" s="9">
        <v>0</v>
      </c>
      <c r="O24" s="9">
        <v>0</v>
      </c>
      <c r="P24" s="9">
        <v>2</v>
      </c>
      <c r="Q24" s="9">
        <v>1</v>
      </c>
      <c r="R24" s="9">
        <v>1</v>
      </c>
      <c r="S24" s="9">
        <v>0</v>
      </c>
      <c r="T24" s="10">
        <f t="shared" si="4"/>
        <v>8</v>
      </c>
    </row>
    <row r="25" spans="1:25" x14ac:dyDescent="0.25">
      <c r="A25" s="3" t="s">
        <v>11</v>
      </c>
      <c r="B25" s="4" t="str">
        <f t="shared" si="5"/>
        <v>ГБОУ СОШ №489</v>
      </c>
      <c r="C25" s="5">
        <f t="shared" si="5"/>
        <v>11489</v>
      </c>
      <c r="D25" s="5" t="str">
        <f t="shared" si="5"/>
        <v>СОШ</v>
      </c>
      <c r="E25" s="11" t="str">
        <f t="shared" si="5"/>
        <v>5а</v>
      </c>
      <c r="F25" s="7">
        <f t="shared" si="5"/>
        <v>123</v>
      </c>
      <c r="G25" s="7">
        <f t="shared" si="5"/>
        <v>115</v>
      </c>
      <c r="H25" s="8">
        <f t="shared" si="3"/>
        <v>11489023</v>
      </c>
      <c r="I25" s="9">
        <v>0</v>
      </c>
      <c r="J25" s="9">
        <v>0</v>
      </c>
      <c r="K25" s="9">
        <v>0</v>
      </c>
      <c r="L25" s="9">
        <v>0</v>
      </c>
      <c r="M25" s="9">
        <v>0</v>
      </c>
      <c r="N25" s="9">
        <v>0</v>
      </c>
      <c r="O25" s="9">
        <v>0</v>
      </c>
      <c r="P25" s="9">
        <v>0</v>
      </c>
      <c r="Q25" s="9">
        <v>0</v>
      </c>
      <c r="R25" s="9">
        <v>0</v>
      </c>
      <c r="S25" s="9">
        <v>0</v>
      </c>
      <c r="T25" s="10" t="s">
        <v>47</v>
      </c>
    </row>
    <row r="26" spans="1:25" x14ac:dyDescent="0.25">
      <c r="A26" s="3" t="s">
        <v>11</v>
      </c>
      <c r="B26" s="4" t="str">
        <f t="shared" si="5"/>
        <v>ГБОУ СОШ №489</v>
      </c>
      <c r="C26" s="5">
        <f t="shared" si="5"/>
        <v>11489</v>
      </c>
      <c r="D26" s="5" t="str">
        <f t="shared" si="5"/>
        <v>СОШ</v>
      </c>
      <c r="E26" s="11" t="str">
        <f t="shared" si="5"/>
        <v>5а</v>
      </c>
      <c r="F26" s="7">
        <f t="shared" si="5"/>
        <v>123</v>
      </c>
      <c r="G26" s="7">
        <f t="shared" si="5"/>
        <v>115</v>
      </c>
      <c r="H26" s="8">
        <f t="shared" si="3"/>
        <v>11489024</v>
      </c>
      <c r="I26" s="9">
        <v>2</v>
      </c>
      <c r="J26" s="9">
        <v>2</v>
      </c>
      <c r="K26" s="9">
        <v>1</v>
      </c>
      <c r="L26" s="9">
        <v>2</v>
      </c>
      <c r="M26" s="9">
        <v>0</v>
      </c>
      <c r="N26" s="9">
        <v>0</v>
      </c>
      <c r="O26" s="9">
        <v>1</v>
      </c>
      <c r="P26" s="9">
        <v>0</v>
      </c>
      <c r="Q26" s="9">
        <v>2</v>
      </c>
      <c r="R26" s="9">
        <v>2</v>
      </c>
      <c r="S26" s="9">
        <v>2</v>
      </c>
      <c r="T26" s="10">
        <f t="shared" si="4"/>
        <v>14</v>
      </c>
    </row>
    <row r="27" spans="1:25" x14ac:dyDescent="0.25">
      <c r="A27" s="3" t="s">
        <v>11</v>
      </c>
      <c r="B27" s="4" t="str">
        <f t="shared" si="5"/>
        <v>ГБОУ СОШ №489</v>
      </c>
      <c r="C27" s="5">
        <f t="shared" si="5"/>
        <v>11489</v>
      </c>
      <c r="D27" s="5" t="str">
        <f t="shared" si="5"/>
        <v>СОШ</v>
      </c>
      <c r="E27" s="11" t="str">
        <f t="shared" si="5"/>
        <v>5а</v>
      </c>
      <c r="F27" s="7">
        <f t="shared" si="5"/>
        <v>123</v>
      </c>
      <c r="G27" s="7">
        <f t="shared" si="5"/>
        <v>115</v>
      </c>
      <c r="H27" s="8">
        <f t="shared" si="3"/>
        <v>11489025</v>
      </c>
      <c r="I27" s="9">
        <v>1</v>
      </c>
      <c r="J27" s="9">
        <v>2</v>
      </c>
      <c r="K27" s="9">
        <v>1</v>
      </c>
      <c r="L27" s="9">
        <v>2</v>
      </c>
      <c r="M27" s="9">
        <v>1</v>
      </c>
      <c r="N27" s="9">
        <v>1</v>
      </c>
      <c r="O27" s="9">
        <v>1</v>
      </c>
      <c r="P27" s="9">
        <v>2</v>
      </c>
      <c r="Q27" s="9">
        <v>2</v>
      </c>
      <c r="R27" s="9">
        <v>2</v>
      </c>
      <c r="S27" s="9">
        <v>2</v>
      </c>
      <c r="T27" s="10">
        <f t="shared" si="4"/>
        <v>17</v>
      </c>
    </row>
    <row r="28" spans="1:25" x14ac:dyDescent="0.25">
      <c r="A28" s="3" t="s">
        <v>11</v>
      </c>
      <c r="B28" s="4" t="str">
        <f t="shared" si="5"/>
        <v>ГБОУ СОШ №489</v>
      </c>
      <c r="C28" s="5">
        <f t="shared" si="5"/>
        <v>11489</v>
      </c>
      <c r="D28" s="5" t="str">
        <f t="shared" si="5"/>
        <v>СОШ</v>
      </c>
      <c r="E28" s="11" t="str">
        <f t="shared" si="5"/>
        <v>5а</v>
      </c>
      <c r="F28" s="7">
        <f t="shared" si="5"/>
        <v>123</v>
      </c>
      <c r="G28" s="7">
        <f t="shared" si="5"/>
        <v>115</v>
      </c>
      <c r="H28" s="8">
        <f t="shared" si="3"/>
        <v>11489026</v>
      </c>
      <c r="I28" s="9">
        <v>2</v>
      </c>
      <c r="J28" s="9">
        <v>1</v>
      </c>
      <c r="K28" s="9">
        <v>1</v>
      </c>
      <c r="L28" s="9">
        <v>2</v>
      </c>
      <c r="M28" s="9">
        <v>1</v>
      </c>
      <c r="N28" s="9">
        <v>0</v>
      </c>
      <c r="O28" s="9">
        <v>0</v>
      </c>
      <c r="P28" s="9">
        <v>1</v>
      </c>
      <c r="Q28" s="9">
        <v>1</v>
      </c>
      <c r="R28" s="9">
        <v>2</v>
      </c>
      <c r="S28" s="9">
        <v>2</v>
      </c>
      <c r="T28" s="10">
        <f t="shared" si="4"/>
        <v>13</v>
      </c>
    </row>
    <row r="29" spans="1:25" x14ac:dyDescent="0.25">
      <c r="A29" s="3" t="s">
        <v>11</v>
      </c>
      <c r="B29" s="4" t="str">
        <f t="shared" si="5"/>
        <v>ГБОУ СОШ №489</v>
      </c>
      <c r="C29" s="5">
        <f t="shared" si="5"/>
        <v>11489</v>
      </c>
      <c r="D29" s="5" t="str">
        <f t="shared" si="5"/>
        <v>СОШ</v>
      </c>
      <c r="E29" s="11" t="str">
        <f t="shared" si="5"/>
        <v>5а</v>
      </c>
      <c r="F29" s="7">
        <f t="shared" si="5"/>
        <v>123</v>
      </c>
      <c r="G29" s="7">
        <f t="shared" si="5"/>
        <v>115</v>
      </c>
      <c r="H29" s="8">
        <f t="shared" si="3"/>
        <v>11489027</v>
      </c>
      <c r="I29" s="9">
        <v>0</v>
      </c>
      <c r="J29" s="9">
        <v>1</v>
      </c>
      <c r="K29" s="9">
        <v>0</v>
      </c>
      <c r="L29" s="9">
        <v>2</v>
      </c>
      <c r="M29" s="9">
        <v>1</v>
      </c>
      <c r="N29" s="9">
        <v>1</v>
      </c>
      <c r="O29" s="9">
        <v>1</v>
      </c>
      <c r="P29" s="9">
        <v>1</v>
      </c>
      <c r="Q29" s="9">
        <v>1</v>
      </c>
      <c r="R29" s="9">
        <v>2</v>
      </c>
      <c r="S29" s="9">
        <v>2</v>
      </c>
      <c r="T29" s="10">
        <f t="shared" si="4"/>
        <v>12</v>
      </c>
    </row>
    <row r="30" spans="1:25" x14ac:dyDescent="0.25">
      <c r="A30" s="3" t="s">
        <v>11</v>
      </c>
      <c r="B30" s="4" t="str">
        <f t="shared" si="5"/>
        <v>ГБОУ СОШ №489</v>
      </c>
      <c r="C30" s="5">
        <f t="shared" si="5"/>
        <v>11489</v>
      </c>
      <c r="D30" s="5" t="str">
        <f t="shared" si="5"/>
        <v>СОШ</v>
      </c>
      <c r="E30" s="13" t="s">
        <v>15</v>
      </c>
      <c r="F30" s="7">
        <f t="shared" si="5"/>
        <v>123</v>
      </c>
      <c r="G30" s="7">
        <f t="shared" si="5"/>
        <v>115</v>
      </c>
      <c r="H30" s="8">
        <f t="shared" si="3"/>
        <v>11489028</v>
      </c>
      <c r="I30" s="9">
        <v>0</v>
      </c>
      <c r="J30" s="9">
        <v>1</v>
      </c>
      <c r="K30" s="9">
        <v>0</v>
      </c>
      <c r="L30" s="9">
        <v>2</v>
      </c>
      <c r="M30" s="9">
        <v>1</v>
      </c>
      <c r="N30" s="9">
        <v>1</v>
      </c>
      <c r="O30" s="9">
        <v>1</v>
      </c>
      <c r="P30" s="9">
        <v>2</v>
      </c>
      <c r="Q30" s="9">
        <v>2</v>
      </c>
      <c r="R30" s="9">
        <v>2</v>
      </c>
      <c r="S30" s="9">
        <v>2</v>
      </c>
      <c r="T30" s="10">
        <f t="shared" si="4"/>
        <v>14</v>
      </c>
    </row>
    <row r="31" spans="1:25" x14ac:dyDescent="0.25">
      <c r="A31" s="3" t="s">
        <v>11</v>
      </c>
      <c r="B31" s="4" t="str">
        <f t="shared" si="5"/>
        <v>ГБОУ СОШ №489</v>
      </c>
      <c r="C31" s="5">
        <f t="shared" si="5"/>
        <v>11489</v>
      </c>
      <c r="D31" s="5" t="str">
        <f t="shared" si="5"/>
        <v>СОШ</v>
      </c>
      <c r="E31" s="11" t="str">
        <f t="shared" si="5"/>
        <v>5а</v>
      </c>
      <c r="F31" s="7">
        <f t="shared" si="5"/>
        <v>123</v>
      </c>
      <c r="G31" s="7">
        <f t="shared" si="5"/>
        <v>115</v>
      </c>
      <c r="H31" s="8">
        <f t="shared" si="3"/>
        <v>11489029</v>
      </c>
      <c r="I31" s="9">
        <v>0</v>
      </c>
      <c r="J31" s="9">
        <v>0</v>
      </c>
      <c r="K31" s="9">
        <v>1</v>
      </c>
      <c r="L31" s="9">
        <v>2</v>
      </c>
      <c r="M31" s="9">
        <v>1</v>
      </c>
      <c r="N31" s="9">
        <v>0</v>
      </c>
      <c r="O31" s="9">
        <v>0</v>
      </c>
      <c r="P31" s="9">
        <v>2</v>
      </c>
      <c r="Q31" s="9">
        <v>2</v>
      </c>
      <c r="R31" s="9">
        <v>2</v>
      </c>
      <c r="S31" s="9">
        <v>2</v>
      </c>
      <c r="T31" s="10">
        <f t="shared" si="4"/>
        <v>12</v>
      </c>
    </row>
    <row r="32" spans="1:25" x14ac:dyDescent="0.25">
      <c r="A32" s="3" t="s">
        <v>11</v>
      </c>
      <c r="B32" s="4" t="str">
        <f t="shared" si="5"/>
        <v>ГБОУ СОШ №489</v>
      </c>
      <c r="C32" s="5">
        <f t="shared" si="5"/>
        <v>11489</v>
      </c>
      <c r="D32" s="5" t="str">
        <f t="shared" si="5"/>
        <v>СОШ</v>
      </c>
      <c r="E32" s="11" t="str">
        <f t="shared" si="5"/>
        <v>5а</v>
      </c>
      <c r="F32" s="7">
        <f t="shared" si="5"/>
        <v>123</v>
      </c>
      <c r="G32" s="7">
        <f t="shared" si="5"/>
        <v>115</v>
      </c>
      <c r="H32" s="8">
        <f t="shared" si="3"/>
        <v>11489030</v>
      </c>
      <c r="I32" s="9">
        <v>0</v>
      </c>
      <c r="J32" s="9">
        <v>2</v>
      </c>
      <c r="K32" s="9">
        <v>1</v>
      </c>
      <c r="L32" s="9">
        <v>2</v>
      </c>
      <c r="M32" s="9">
        <v>2</v>
      </c>
      <c r="N32" s="9">
        <v>0</v>
      </c>
      <c r="O32" s="9">
        <v>1</v>
      </c>
      <c r="P32" s="9">
        <v>2</v>
      </c>
      <c r="Q32" s="9">
        <v>2</v>
      </c>
      <c r="R32" s="9">
        <v>2</v>
      </c>
      <c r="S32" s="9">
        <v>2</v>
      </c>
      <c r="T32" s="10">
        <f t="shared" si="4"/>
        <v>16</v>
      </c>
    </row>
    <row r="33" spans="1:20" x14ac:dyDescent="0.25">
      <c r="A33" s="3" t="s">
        <v>11</v>
      </c>
      <c r="B33" s="4" t="str">
        <f t="shared" si="5"/>
        <v>ГБОУ СОШ №489</v>
      </c>
      <c r="C33" s="5">
        <f t="shared" si="5"/>
        <v>11489</v>
      </c>
      <c r="D33" s="5" t="str">
        <f t="shared" si="5"/>
        <v>СОШ</v>
      </c>
      <c r="E33" s="13" t="s">
        <v>16</v>
      </c>
      <c r="F33" s="7">
        <f t="shared" si="5"/>
        <v>123</v>
      </c>
      <c r="G33" s="7">
        <f t="shared" si="5"/>
        <v>115</v>
      </c>
      <c r="H33" s="8">
        <f t="shared" si="3"/>
        <v>11489031</v>
      </c>
      <c r="I33" s="9">
        <v>0</v>
      </c>
      <c r="J33" s="9">
        <v>1</v>
      </c>
      <c r="K33" s="9">
        <v>1</v>
      </c>
      <c r="L33" s="9">
        <v>2</v>
      </c>
      <c r="M33" s="9">
        <v>0</v>
      </c>
      <c r="N33" s="9">
        <v>0</v>
      </c>
      <c r="O33" s="9">
        <v>0</v>
      </c>
      <c r="P33" s="9">
        <v>2</v>
      </c>
      <c r="Q33" s="9">
        <v>1</v>
      </c>
      <c r="R33" s="9">
        <v>2</v>
      </c>
      <c r="S33" s="9">
        <v>1</v>
      </c>
      <c r="T33" s="10">
        <f t="shared" si="4"/>
        <v>10</v>
      </c>
    </row>
    <row r="34" spans="1:20" x14ac:dyDescent="0.25">
      <c r="A34" s="3" t="s">
        <v>11</v>
      </c>
      <c r="B34" s="4" t="str">
        <f t="shared" si="5"/>
        <v>ГБОУ СОШ №489</v>
      </c>
      <c r="C34" s="5">
        <f t="shared" si="5"/>
        <v>11489</v>
      </c>
      <c r="D34" s="5" t="str">
        <f t="shared" si="5"/>
        <v>СОШ</v>
      </c>
      <c r="E34" s="11" t="str">
        <f t="shared" si="5"/>
        <v>5б</v>
      </c>
      <c r="F34" s="7">
        <f t="shared" si="5"/>
        <v>123</v>
      </c>
      <c r="G34" s="7">
        <f t="shared" si="5"/>
        <v>115</v>
      </c>
      <c r="H34" s="8">
        <f t="shared" si="3"/>
        <v>11489032</v>
      </c>
      <c r="I34" s="9">
        <v>0</v>
      </c>
      <c r="J34" s="9">
        <v>2</v>
      </c>
      <c r="K34" s="9">
        <v>0</v>
      </c>
      <c r="L34" s="9">
        <v>2</v>
      </c>
      <c r="M34" s="9">
        <v>1</v>
      </c>
      <c r="N34" s="9">
        <v>1</v>
      </c>
      <c r="O34" s="9">
        <v>0</v>
      </c>
      <c r="P34" s="9">
        <v>1</v>
      </c>
      <c r="Q34" s="9">
        <v>1</v>
      </c>
      <c r="R34" s="9">
        <v>2</v>
      </c>
      <c r="S34" s="9">
        <v>2</v>
      </c>
      <c r="T34" s="10">
        <f t="shared" si="4"/>
        <v>12</v>
      </c>
    </row>
    <row r="35" spans="1:20" x14ac:dyDescent="0.25">
      <c r="A35" s="3" t="s">
        <v>11</v>
      </c>
      <c r="B35" s="4" t="str">
        <f t="shared" si="5"/>
        <v>ГБОУ СОШ №489</v>
      </c>
      <c r="C35" s="5">
        <f t="shared" si="5"/>
        <v>11489</v>
      </c>
      <c r="D35" s="5" t="str">
        <f t="shared" si="5"/>
        <v>СОШ</v>
      </c>
      <c r="E35" s="11" t="str">
        <f t="shared" si="5"/>
        <v>5б</v>
      </c>
      <c r="F35" s="7">
        <f t="shared" si="5"/>
        <v>123</v>
      </c>
      <c r="G35" s="7">
        <f t="shared" si="5"/>
        <v>115</v>
      </c>
      <c r="H35" s="8">
        <f t="shared" si="3"/>
        <v>11489033</v>
      </c>
      <c r="I35" s="9">
        <v>0</v>
      </c>
      <c r="J35" s="9">
        <v>1</v>
      </c>
      <c r="K35" s="9">
        <v>0</v>
      </c>
      <c r="L35" s="9">
        <v>2</v>
      </c>
      <c r="M35" s="9">
        <v>1</v>
      </c>
      <c r="N35" s="9">
        <v>0</v>
      </c>
      <c r="O35" s="9">
        <v>1</v>
      </c>
      <c r="P35" s="9">
        <v>2</v>
      </c>
      <c r="Q35" s="9">
        <v>1</v>
      </c>
      <c r="R35" s="9">
        <v>2</v>
      </c>
      <c r="S35" s="9">
        <v>2</v>
      </c>
      <c r="T35" s="10">
        <f t="shared" si="4"/>
        <v>12</v>
      </c>
    </row>
    <row r="36" spans="1:20" x14ac:dyDescent="0.25">
      <c r="A36" s="3" t="s">
        <v>11</v>
      </c>
      <c r="B36" s="4" t="str">
        <f t="shared" ref="B36:G51" si="6">B35</f>
        <v>ГБОУ СОШ №489</v>
      </c>
      <c r="C36" s="5">
        <f t="shared" si="6"/>
        <v>11489</v>
      </c>
      <c r="D36" s="5" t="str">
        <f t="shared" si="6"/>
        <v>СОШ</v>
      </c>
      <c r="E36" s="11" t="str">
        <f t="shared" si="6"/>
        <v>5б</v>
      </c>
      <c r="F36" s="7">
        <f t="shared" si="6"/>
        <v>123</v>
      </c>
      <c r="G36" s="7">
        <f t="shared" si="6"/>
        <v>115</v>
      </c>
      <c r="H36" s="8">
        <f t="shared" si="3"/>
        <v>11489034</v>
      </c>
      <c r="I36" s="9">
        <v>0</v>
      </c>
      <c r="J36" s="9">
        <v>2</v>
      </c>
      <c r="K36" s="9">
        <v>1</v>
      </c>
      <c r="L36" s="9">
        <v>1</v>
      </c>
      <c r="M36" s="9">
        <v>2</v>
      </c>
      <c r="N36" s="9">
        <v>0</v>
      </c>
      <c r="O36" s="9">
        <v>1</v>
      </c>
      <c r="P36" s="9">
        <v>2</v>
      </c>
      <c r="Q36" s="9">
        <v>2</v>
      </c>
      <c r="R36" s="9">
        <v>2</v>
      </c>
      <c r="S36" s="9">
        <v>1</v>
      </c>
      <c r="T36" s="10">
        <f t="shared" si="4"/>
        <v>14</v>
      </c>
    </row>
    <row r="37" spans="1:20" x14ac:dyDescent="0.25">
      <c r="A37" s="3" t="s">
        <v>11</v>
      </c>
      <c r="B37" s="4" t="str">
        <f t="shared" si="6"/>
        <v>ГБОУ СОШ №489</v>
      </c>
      <c r="C37" s="5">
        <f t="shared" si="6"/>
        <v>11489</v>
      </c>
      <c r="D37" s="5" t="str">
        <f t="shared" si="6"/>
        <v>СОШ</v>
      </c>
      <c r="E37" s="11" t="str">
        <f t="shared" si="6"/>
        <v>5б</v>
      </c>
      <c r="F37" s="7">
        <f t="shared" si="6"/>
        <v>123</v>
      </c>
      <c r="G37" s="7">
        <f t="shared" si="6"/>
        <v>115</v>
      </c>
      <c r="H37" s="8">
        <f t="shared" si="3"/>
        <v>11489035</v>
      </c>
      <c r="I37" s="9">
        <v>0</v>
      </c>
      <c r="J37" s="9">
        <v>2</v>
      </c>
      <c r="K37" s="9">
        <v>0</v>
      </c>
      <c r="L37" s="9">
        <v>2</v>
      </c>
      <c r="M37" s="9">
        <v>0</v>
      </c>
      <c r="N37" s="9">
        <v>0</v>
      </c>
      <c r="O37" s="9">
        <v>0</v>
      </c>
      <c r="P37" s="9">
        <v>1</v>
      </c>
      <c r="Q37" s="9">
        <v>0</v>
      </c>
      <c r="R37" s="9">
        <v>2</v>
      </c>
      <c r="S37" s="9">
        <v>1</v>
      </c>
      <c r="T37" s="10">
        <f t="shared" si="4"/>
        <v>8</v>
      </c>
    </row>
    <row r="38" spans="1:20" x14ac:dyDescent="0.25">
      <c r="A38" s="3" t="s">
        <v>11</v>
      </c>
      <c r="B38" s="4" t="str">
        <f t="shared" si="6"/>
        <v>ГБОУ СОШ №489</v>
      </c>
      <c r="C38" s="5">
        <f t="shared" si="6"/>
        <v>11489</v>
      </c>
      <c r="D38" s="5" t="str">
        <f t="shared" si="6"/>
        <v>СОШ</v>
      </c>
      <c r="E38" s="11" t="str">
        <f t="shared" si="6"/>
        <v>5б</v>
      </c>
      <c r="F38" s="7">
        <f t="shared" si="6"/>
        <v>123</v>
      </c>
      <c r="G38" s="7">
        <f t="shared" si="6"/>
        <v>115</v>
      </c>
      <c r="H38" s="8">
        <f t="shared" si="3"/>
        <v>11489036</v>
      </c>
      <c r="I38" s="9">
        <v>0</v>
      </c>
      <c r="J38" s="9">
        <v>0</v>
      </c>
      <c r="K38" s="9">
        <v>0</v>
      </c>
      <c r="L38" s="9">
        <v>1</v>
      </c>
      <c r="M38" s="9">
        <v>2</v>
      </c>
      <c r="N38" s="9">
        <v>0</v>
      </c>
      <c r="O38" s="9">
        <v>0</v>
      </c>
      <c r="P38" s="9">
        <v>0</v>
      </c>
      <c r="Q38" s="9">
        <v>0</v>
      </c>
      <c r="R38" s="9">
        <v>0</v>
      </c>
      <c r="S38" s="9">
        <v>1</v>
      </c>
      <c r="T38" s="10">
        <f t="shared" si="4"/>
        <v>4</v>
      </c>
    </row>
    <row r="39" spans="1:20" x14ac:dyDescent="0.25">
      <c r="A39" s="3" t="s">
        <v>11</v>
      </c>
      <c r="B39" s="4" t="str">
        <f t="shared" si="6"/>
        <v>ГБОУ СОШ №489</v>
      </c>
      <c r="C39" s="5">
        <f t="shared" si="6"/>
        <v>11489</v>
      </c>
      <c r="D39" s="5" t="str">
        <f t="shared" si="6"/>
        <v>СОШ</v>
      </c>
      <c r="E39" s="11" t="str">
        <f t="shared" si="6"/>
        <v>5б</v>
      </c>
      <c r="F39" s="7">
        <f t="shared" si="6"/>
        <v>123</v>
      </c>
      <c r="G39" s="7">
        <f t="shared" si="6"/>
        <v>115</v>
      </c>
      <c r="H39" s="8">
        <f t="shared" si="3"/>
        <v>11489037</v>
      </c>
      <c r="I39" s="9">
        <v>2</v>
      </c>
      <c r="J39" s="9">
        <v>2</v>
      </c>
      <c r="K39" s="9">
        <v>1</v>
      </c>
      <c r="L39" s="9">
        <v>2</v>
      </c>
      <c r="M39" s="9">
        <v>2</v>
      </c>
      <c r="N39" s="9">
        <v>0</v>
      </c>
      <c r="O39" s="9">
        <v>0</v>
      </c>
      <c r="P39" s="9">
        <v>2</v>
      </c>
      <c r="Q39" s="9">
        <v>2</v>
      </c>
      <c r="R39" s="9">
        <v>2</v>
      </c>
      <c r="S39" s="9">
        <v>2</v>
      </c>
      <c r="T39" s="10">
        <f t="shared" si="4"/>
        <v>17</v>
      </c>
    </row>
    <row r="40" spans="1:20" x14ac:dyDescent="0.25">
      <c r="A40" s="3" t="s">
        <v>11</v>
      </c>
      <c r="B40" s="4" t="str">
        <f t="shared" si="6"/>
        <v>ГБОУ СОШ №489</v>
      </c>
      <c r="C40" s="5">
        <f t="shared" si="6"/>
        <v>11489</v>
      </c>
      <c r="D40" s="5" t="str">
        <f t="shared" si="6"/>
        <v>СОШ</v>
      </c>
      <c r="E40" s="11" t="str">
        <f t="shared" si="6"/>
        <v>5б</v>
      </c>
      <c r="F40" s="7">
        <f t="shared" si="6"/>
        <v>123</v>
      </c>
      <c r="G40" s="7">
        <f t="shared" si="6"/>
        <v>115</v>
      </c>
      <c r="H40" s="8">
        <f t="shared" si="3"/>
        <v>11489038</v>
      </c>
      <c r="I40" s="9">
        <v>2</v>
      </c>
      <c r="J40" s="9">
        <v>2</v>
      </c>
      <c r="K40" s="9">
        <v>0</v>
      </c>
      <c r="L40" s="9">
        <v>2</v>
      </c>
      <c r="M40" s="9">
        <v>0</v>
      </c>
      <c r="N40" s="9">
        <v>0</v>
      </c>
      <c r="O40" s="9">
        <v>0</v>
      </c>
      <c r="P40" s="9">
        <v>2</v>
      </c>
      <c r="Q40" s="9">
        <v>2</v>
      </c>
      <c r="R40" s="9">
        <v>2</v>
      </c>
      <c r="S40" s="9">
        <v>1</v>
      </c>
      <c r="T40" s="10">
        <f t="shared" si="4"/>
        <v>13</v>
      </c>
    </row>
    <row r="41" spans="1:20" x14ac:dyDescent="0.25">
      <c r="A41" s="3" t="s">
        <v>11</v>
      </c>
      <c r="B41" s="4" t="str">
        <f t="shared" si="6"/>
        <v>ГБОУ СОШ №489</v>
      </c>
      <c r="C41" s="5">
        <f t="shared" si="6"/>
        <v>11489</v>
      </c>
      <c r="D41" s="5" t="str">
        <f t="shared" si="6"/>
        <v>СОШ</v>
      </c>
      <c r="E41" s="11" t="str">
        <f t="shared" si="6"/>
        <v>5б</v>
      </c>
      <c r="F41" s="7">
        <f t="shared" si="6"/>
        <v>123</v>
      </c>
      <c r="G41" s="7">
        <f t="shared" si="6"/>
        <v>115</v>
      </c>
      <c r="H41" s="8">
        <f t="shared" si="3"/>
        <v>11489039</v>
      </c>
      <c r="I41" s="9">
        <v>1</v>
      </c>
      <c r="J41" s="9">
        <v>1</v>
      </c>
      <c r="K41" s="9">
        <v>0</v>
      </c>
      <c r="L41" s="9">
        <v>2</v>
      </c>
      <c r="M41" s="9">
        <v>1</v>
      </c>
      <c r="N41" s="9">
        <v>1</v>
      </c>
      <c r="O41" s="9">
        <v>0</v>
      </c>
      <c r="P41" s="9">
        <v>1</v>
      </c>
      <c r="Q41" s="9">
        <v>1</v>
      </c>
      <c r="R41" s="9">
        <v>1</v>
      </c>
      <c r="S41" s="9">
        <v>1</v>
      </c>
      <c r="T41" s="10">
        <f t="shared" si="4"/>
        <v>10</v>
      </c>
    </row>
    <row r="42" spans="1:20" x14ac:dyDescent="0.25">
      <c r="A42" s="3" t="s">
        <v>11</v>
      </c>
      <c r="B42" s="4" t="str">
        <f t="shared" si="6"/>
        <v>ГБОУ СОШ №489</v>
      </c>
      <c r="C42" s="5">
        <f t="shared" si="6"/>
        <v>11489</v>
      </c>
      <c r="D42" s="5" t="str">
        <f t="shared" si="6"/>
        <v>СОШ</v>
      </c>
      <c r="E42" s="11" t="str">
        <f t="shared" si="6"/>
        <v>5б</v>
      </c>
      <c r="F42" s="7">
        <f t="shared" si="6"/>
        <v>123</v>
      </c>
      <c r="G42" s="7">
        <f t="shared" si="6"/>
        <v>115</v>
      </c>
      <c r="H42" s="8">
        <f t="shared" si="3"/>
        <v>11489040</v>
      </c>
      <c r="I42" s="9">
        <v>1</v>
      </c>
      <c r="J42" s="9">
        <v>1</v>
      </c>
      <c r="K42" s="9">
        <v>0</v>
      </c>
      <c r="L42" s="9">
        <v>2</v>
      </c>
      <c r="M42" s="9">
        <v>1</v>
      </c>
      <c r="N42" s="9">
        <v>0</v>
      </c>
      <c r="O42" s="9">
        <v>1</v>
      </c>
      <c r="P42" s="9">
        <v>1</v>
      </c>
      <c r="Q42" s="9">
        <v>1</v>
      </c>
      <c r="R42" s="9">
        <v>1</v>
      </c>
      <c r="S42" s="9">
        <v>1</v>
      </c>
      <c r="T42" s="10">
        <f t="shared" si="4"/>
        <v>10</v>
      </c>
    </row>
    <row r="43" spans="1:20" x14ac:dyDescent="0.25">
      <c r="A43" s="3" t="s">
        <v>11</v>
      </c>
      <c r="B43" s="4" t="str">
        <f t="shared" si="6"/>
        <v>ГБОУ СОШ №489</v>
      </c>
      <c r="C43" s="5">
        <f t="shared" si="6"/>
        <v>11489</v>
      </c>
      <c r="D43" s="5" t="str">
        <f t="shared" si="6"/>
        <v>СОШ</v>
      </c>
      <c r="E43" s="11" t="str">
        <f t="shared" si="6"/>
        <v>5б</v>
      </c>
      <c r="F43" s="7">
        <f t="shared" si="6"/>
        <v>123</v>
      </c>
      <c r="G43" s="7">
        <f t="shared" si="6"/>
        <v>115</v>
      </c>
      <c r="H43" s="8">
        <f t="shared" si="3"/>
        <v>11489041</v>
      </c>
      <c r="I43" s="9">
        <v>0</v>
      </c>
      <c r="J43" s="9">
        <v>1</v>
      </c>
      <c r="K43" s="9">
        <v>0</v>
      </c>
      <c r="L43" s="9">
        <v>2</v>
      </c>
      <c r="M43" s="9">
        <v>1</v>
      </c>
      <c r="N43" s="9">
        <v>0</v>
      </c>
      <c r="O43" s="9">
        <v>0</v>
      </c>
      <c r="P43" s="9">
        <v>1</v>
      </c>
      <c r="Q43" s="9">
        <v>1</v>
      </c>
      <c r="R43" s="9">
        <v>1</v>
      </c>
      <c r="S43" s="9">
        <v>1</v>
      </c>
      <c r="T43" s="10">
        <f t="shared" si="4"/>
        <v>8</v>
      </c>
    </row>
    <row r="44" spans="1:20" x14ac:dyDescent="0.25">
      <c r="A44" s="3" t="s">
        <v>11</v>
      </c>
      <c r="B44" s="4" t="str">
        <f t="shared" si="6"/>
        <v>ГБОУ СОШ №489</v>
      </c>
      <c r="C44" s="5">
        <f t="shared" si="6"/>
        <v>11489</v>
      </c>
      <c r="D44" s="5" t="str">
        <f t="shared" si="6"/>
        <v>СОШ</v>
      </c>
      <c r="E44" s="11" t="str">
        <f t="shared" si="6"/>
        <v>5б</v>
      </c>
      <c r="F44" s="7">
        <f t="shared" si="6"/>
        <v>123</v>
      </c>
      <c r="G44" s="7">
        <f t="shared" si="6"/>
        <v>115</v>
      </c>
      <c r="H44" s="8">
        <f t="shared" si="3"/>
        <v>11489042</v>
      </c>
      <c r="I44" s="9">
        <v>0</v>
      </c>
      <c r="J44" s="9">
        <v>1</v>
      </c>
      <c r="K44" s="9">
        <v>0</v>
      </c>
      <c r="L44" s="9">
        <v>1</v>
      </c>
      <c r="M44" s="9">
        <v>1</v>
      </c>
      <c r="N44" s="9">
        <v>0</v>
      </c>
      <c r="O44" s="9">
        <v>0</v>
      </c>
      <c r="P44" s="9">
        <v>1</v>
      </c>
      <c r="Q44" s="9">
        <v>0</v>
      </c>
      <c r="R44" s="9">
        <v>2</v>
      </c>
      <c r="S44" s="9">
        <v>1</v>
      </c>
      <c r="T44" s="10">
        <f t="shared" si="4"/>
        <v>7</v>
      </c>
    </row>
    <row r="45" spans="1:20" x14ac:dyDescent="0.25">
      <c r="A45" s="3" t="s">
        <v>11</v>
      </c>
      <c r="B45" s="4" t="str">
        <f t="shared" si="6"/>
        <v>ГБОУ СОШ №489</v>
      </c>
      <c r="C45" s="5">
        <f t="shared" si="6"/>
        <v>11489</v>
      </c>
      <c r="D45" s="5" t="str">
        <f t="shared" si="6"/>
        <v>СОШ</v>
      </c>
      <c r="E45" s="11" t="str">
        <f t="shared" si="6"/>
        <v>5б</v>
      </c>
      <c r="F45" s="7">
        <f t="shared" si="6"/>
        <v>123</v>
      </c>
      <c r="G45" s="7">
        <f t="shared" si="6"/>
        <v>115</v>
      </c>
      <c r="H45" s="8">
        <f t="shared" si="3"/>
        <v>11489043</v>
      </c>
      <c r="I45" s="9">
        <v>2</v>
      </c>
      <c r="J45" s="9">
        <v>1</v>
      </c>
      <c r="K45" s="9">
        <v>0</v>
      </c>
      <c r="L45" s="9">
        <v>1</v>
      </c>
      <c r="M45" s="9">
        <v>1</v>
      </c>
      <c r="N45" s="9">
        <v>0</v>
      </c>
      <c r="O45" s="9">
        <v>0</v>
      </c>
      <c r="P45" s="9">
        <v>2</v>
      </c>
      <c r="Q45" s="9">
        <v>1</v>
      </c>
      <c r="R45" s="9">
        <v>2</v>
      </c>
      <c r="S45" s="9">
        <v>1</v>
      </c>
      <c r="T45" s="10">
        <f t="shared" si="4"/>
        <v>11</v>
      </c>
    </row>
    <row r="46" spans="1:20" x14ac:dyDescent="0.25">
      <c r="A46" s="3" t="s">
        <v>11</v>
      </c>
      <c r="B46" s="4" t="str">
        <f t="shared" si="6"/>
        <v>ГБОУ СОШ №489</v>
      </c>
      <c r="C46" s="5">
        <f t="shared" si="6"/>
        <v>11489</v>
      </c>
      <c r="D46" s="5" t="str">
        <f t="shared" si="6"/>
        <v>СОШ</v>
      </c>
      <c r="E46" s="11" t="str">
        <f t="shared" si="6"/>
        <v>5б</v>
      </c>
      <c r="F46" s="7">
        <f t="shared" si="6"/>
        <v>123</v>
      </c>
      <c r="G46" s="7">
        <f t="shared" si="6"/>
        <v>115</v>
      </c>
      <c r="H46" s="8">
        <f t="shared" si="3"/>
        <v>11489044</v>
      </c>
      <c r="I46" s="9">
        <v>0</v>
      </c>
      <c r="J46" s="9">
        <v>2</v>
      </c>
      <c r="K46" s="9">
        <v>1</v>
      </c>
      <c r="L46" s="9">
        <v>2</v>
      </c>
      <c r="M46" s="9">
        <v>2</v>
      </c>
      <c r="N46" s="9">
        <v>0</v>
      </c>
      <c r="O46" s="9">
        <v>1</v>
      </c>
      <c r="P46" s="9">
        <v>1</v>
      </c>
      <c r="Q46" s="9">
        <v>0</v>
      </c>
      <c r="R46" s="9">
        <v>1</v>
      </c>
      <c r="S46" s="9">
        <v>2</v>
      </c>
      <c r="T46" s="10">
        <f t="shared" si="4"/>
        <v>12</v>
      </c>
    </row>
    <row r="47" spans="1:20" x14ac:dyDescent="0.25">
      <c r="A47" s="3" t="s">
        <v>11</v>
      </c>
      <c r="B47" s="4" t="str">
        <f t="shared" si="6"/>
        <v>ГБОУ СОШ №489</v>
      </c>
      <c r="C47" s="5">
        <f t="shared" si="6"/>
        <v>11489</v>
      </c>
      <c r="D47" s="5" t="str">
        <f t="shared" si="6"/>
        <v>СОШ</v>
      </c>
      <c r="E47" s="11" t="str">
        <f t="shared" si="6"/>
        <v>5б</v>
      </c>
      <c r="F47" s="7">
        <f t="shared" si="6"/>
        <v>123</v>
      </c>
      <c r="G47" s="7">
        <f t="shared" si="6"/>
        <v>115</v>
      </c>
      <c r="H47" s="8">
        <f t="shared" si="3"/>
        <v>11489045</v>
      </c>
      <c r="I47" s="9">
        <v>1</v>
      </c>
      <c r="J47" s="9">
        <v>2</v>
      </c>
      <c r="K47" s="9">
        <v>0</v>
      </c>
      <c r="L47" s="9">
        <v>1</v>
      </c>
      <c r="M47" s="9">
        <v>2</v>
      </c>
      <c r="N47" s="9">
        <v>0</v>
      </c>
      <c r="O47" s="9">
        <v>0</v>
      </c>
      <c r="P47" s="9">
        <v>2</v>
      </c>
      <c r="Q47" s="9">
        <v>2</v>
      </c>
      <c r="R47" s="9">
        <v>2</v>
      </c>
      <c r="S47" s="9">
        <v>1</v>
      </c>
      <c r="T47" s="10">
        <f t="shared" si="4"/>
        <v>13</v>
      </c>
    </row>
    <row r="48" spans="1:20" x14ac:dyDescent="0.25">
      <c r="A48" s="3" t="s">
        <v>11</v>
      </c>
      <c r="B48" s="4" t="str">
        <f t="shared" si="6"/>
        <v>ГБОУ СОШ №489</v>
      </c>
      <c r="C48" s="5">
        <f t="shared" si="6"/>
        <v>11489</v>
      </c>
      <c r="D48" s="5" t="str">
        <f t="shared" si="6"/>
        <v>СОШ</v>
      </c>
      <c r="E48" s="11" t="str">
        <f t="shared" si="6"/>
        <v>5б</v>
      </c>
      <c r="F48" s="7">
        <f t="shared" si="6"/>
        <v>123</v>
      </c>
      <c r="G48" s="7">
        <f t="shared" si="6"/>
        <v>115</v>
      </c>
      <c r="H48" s="8">
        <f t="shared" si="3"/>
        <v>11489046</v>
      </c>
      <c r="I48" s="9">
        <v>0</v>
      </c>
      <c r="J48" s="9">
        <v>1</v>
      </c>
      <c r="K48" s="9">
        <v>0</v>
      </c>
      <c r="L48" s="9">
        <v>2</v>
      </c>
      <c r="M48" s="9">
        <v>1</v>
      </c>
      <c r="N48" s="9">
        <v>0</v>
      </c>
      <c r="O48" s="9">
        <v>0</v>
      </c>
      <c r="P48" s="9">
        <v>1</v>
      </c>
      <c r="Q48" s="9">
        <v>1</v>
      </c>
      <c r="R48" s="9">
        <v>1</v>
      </c>
      <c r="S48" s="9">
        <v>1</v>
      </c>
      <c r="T48" s="10">
        <f t="shared" si="4"/>
        <v>8</v>
      </c>
    </row>
    <row r="49" spans="1:20" x14ac:dyDescent="0.25">
      <c r="A49" s="3" t="s">
        <v>11</v>
      </c>
      <c r="B49" s="4" t="str">
        <f t="shared" si="6"/>
        <v>ГБОУ СОШ №489</v>
      </c>
      <c r="C49" s="5">
        <f t="shared" si="6"/>
        <v>11489</v>
      </c>
      <c r="D49" s="5" t="str">
        <f t="shared" si="6"/>
        <v>СОШ</v>
      </c>
      <c r="E49" s="11" t="str">
        <f t="shared" si="6"/>
        <v>5б</v>
      </c>
      <c r="F49" s="7">
        <f t="shared" si="6"/>
        <v>123</v>
      </c>
      <c r="G49" s="7">
        <f t="shared" si="6"/>
        <v>115</v>
      </c>
      <c r="H49" s="8">
        <f t="shared" si="3"/>
        <v>11489047</v>
      </c>
      <c r="I49" s="9">
        <v>2</v>
      </c>
      <c r="J49" s="9">
        <v>0</v>
      </c>
      <c r="K49" s="9">
        <v>0</v>
      </c>
      <c r="L49" s="9">
        <v>2</v>
      </c>
      <c r="M49" s="9">
        <v>2</v>
      </c>
      <c r="N49" s="9">
        <v>1</v>
      </c>
      <c r="O49" s="9">
        <v>0</v>
      </c>
      <c r="P49" s="9">
        <v>2</v>
      </c>
      <c r="Q49" s="9">
        <v>0</v>
      </c>
      <c r="R49" s="9">
        <v>1</v>
      </c>
      <c r="S49" s="9">
        <v>1</v>
      </c>
      <c r="T49" s="10">
        <f t="shared" si="4"/>
        <v>11</v>
      </c>
    </row>
    <row r="50" spans="1:20" x14ac:dyDescent="0.25">
      <c r="A50" s="3" t="s">
        <v>11</v>
      </c>
      <c r="B50" s="4" t="str">
        <f t="shared" si="6"/>
        <v>ГБОУ СОШ №489</v>
      </c>
      <c r="C50" s="5">
        <f t="shared" si="6"/>
        <v>11489</v>
      </c>
      <c r="D50" s="5" t="str">
        <f t="shared" si="6"/>
        <v>СОШ</v>
      </c>
      <c r="E50" s="11" t="str">
        <f t="shared" si="6"/>
        <v>5б</v>
      </c>
      <c r="F50" s="7">
        <f t="shared" si="6"/>
        <v>123</v>
      </c>
      <c r="G50" s="7">
        <f t="shared" si="6"/>
        <v>115</v>
      </c>
      <c r="H50" s="8">
        <f t="shared" si="3"/>
        <v>11489048</v>
      </c>
      <c r="I50" s="9">
        <v>0</v>
      </c>
      <c r="J50" s="9">
        <v>2</v>
      </c>
      <c r="K50" s="9">
        <v>0</v>
      </c>
      <c r="L50" s="9">
        <v>2</v>
      </c>
      <c r="M50" s="9">
        <v>0</v>
      </c>
      <c r="N50" s="9">
        <v>1</v>
      </c>
      <c r="O50" s="9">
        <v>0</v>
      </c>
      <c r="P50" s="9">
        <v>1</v>
      </c>
      <c r="Q50" s="9">
        <v>1</v>
      </c>
      <c r="R50" s="9">
        <v>1</v>
      </c>
      <c r="S50" s="9">
        <v>1</v>
      </c>
      <c r="T50" s="10">
        <f t="shared" si="4"/>
        <v>9</v>
      </c>
    </row>
    <row r="51" spans="1:20" x14ac:dyDescent="0.25">
      <c r="A51" s="3" t="s">
        <v>11</v>
      </c>
      <c r="B51" s="4" t="str">
        <f t="shared" si="6"/>
        <v>ГБОУ СОШ №489</v>
      </c>
      <c r="C51" s="5">
        <f t="shared" si="6"/>
        <v>11489</v>
      </c>
      <c r="D51" s="5" t="str">
        <f t="shared" si="6"/>
        <v>СОШ</v>
      </c>
      <c r="E51" s="11" t="str">
        <f t="shared" si="6"/>
        <v>5б</v>
      </c>
      <c r="F51" s="7">
        <f t="shared" si="6"/>
        <v>123</v>
      </c>
      <c r="G51" s="7">
        <f t="shared" si="6"/>
        <v>115</v>
      </c>
      <c r="H51" s="8">
        <f t="shared" si="3"/>
        <v>11489049</v>
      </c>
      <c r="I51" s="9">
        <v>1</v>
      </c>
      <c r="J51" s="9">
        <v>2</v>
      </c>
      <c r="K51" s="9">
        <v>0</v>
      </c>
      <c r="L51" s="9">
        <v>2</v>
      </c>
      <c r="M51" s="9">
        <v>1</v>
      </c>
      <c r="N51" s="9">
        <v>0</v>
      </c>
      <c r="O51" s="9">
        <v>0</v>
      </c>
      <c r="P51" s="9">
        <v>2</v>
      </c>
      <c r="Q51" s="9">
        <v>2</v>
      </c>
      <c r="R51" s="9">
        <v>0</v>
      </c>
      <c r="S51" s="9">
        <v>1</v>
      </c>
      <c r="T51" s="10">
        <f t="shared" si="4"/>
        <v>11</v>
      </c>
    </row>
    <row r="52" spans="1:20" x14ac:dyDescent="0.25">
      <c r="A52" s="3" t="s">
        <v>11</v>
      </c>
      <c r="B52" s="4" t="str">
        <f t="shared" ref="B52:G67" si="7">B51</f>
        <v>ГБОУ СОШ №489</v>
      </c>
      <c r="C52" s="5">
        <f t="shared" si="7"/>
        <v>11489</v>
      </c>
      <c r="D52" s="5" t="str">
        <f t="shared" si="7"/>
        <v>СОШ</v>
      </c>
      <c r="E52" s="11" t="str">
        <f t="shared" si="7"/>
        <v>5б</v>
      </c>
      <c r="F52" s="7">
        <f t="shared" si="7"/>
        <v>123</v>
      </c>
      <c r="G52" s="7">
        <f t="shared" si="7"/>
        <v>115</v>
      </c>
      <c r="H52" s="8">
        <f t="shared" si="3"/>
        <v>11489050</v>
      </c>
      <c r="I52" s="9">
        <v>1</v>
      </c>
      <c r="J52" s="9">
        <v>1</v>
      </c>
      <c r="K52" s="9">
        <v>0</v>
      </c>
      <c r="L52" s="9">
        <v>2</v>
      </c>
      <c r="M52" s="9">
        <v>1</v>
      </c>
      <c r="N52" s="9">
        <v>0</v>
      </c>
      <c r="O52" s="9">
        <v>1</v>
      </c>
      <c r="P52" s="9">
        <v>2</v>
      </c>
      <c r="Q52" s="9">
        <v>2</v>
      </c>
      <c r="R52" s="9">
        <v>2</v>
      </c>
      <c r="S52" s="9">
        <v>2</v>
      </c>
      <c r="T52" s="10">
        <f t="shared" si="4"/>
        <v>14</v>
      </c>
    </row>
    <row r="53" spans="1:20" x14ac:dyDescent="0.25">
      <c r="A53" s="3" t="s">
        <v>11</v>
      </c>
      <c r="B53" s="4" t="str">
        <f t="shared" si="7"/>
        <v>ГБОУ СОШ №489</v>
      </c>
      <c r="C53" s="5">
        <f t="shared" si="7"/>
        <v>11489</v>
      </c>
      <c r="D53" s="5" t="str">
        <f t="shared" si="7"/>
        <v>СОШ</v>
      </c>
      <c r="E53" s="11" t="str">
        <f t="shared" si="7"/>
        <v>5б</v>
      </c>
      <c r="F53" s="7">
        <f t="shared" si="7"/>
        <v>123</v>
      </c>
      <c r="G53" s="7">
        <f t="shared" si="7"/>
        <v>115</v>
      </c>
      <c r="H53" s="8">
        <f t="shared" si="3"/>
        <v>11489051</v>
      </c>
      <c r="I53" s="9">
        <v>0</v>
      </c>
      <c r="J53" s="9">
        <v>2</v>
      </c>
      <c r="K53" s="9">
        <v>0</v>
      </c>
      <c r="L53" s="9">
        <v>2</v>
      </c>
      <c r="M53" s="9">
        <v>2</v>
      </c>
      <c r="N53" s="9">
        <v>0</v>
      </c>
      <c r="O53" s="9">
        <v>1</v>
      </c>
      <c r="P53" s="9">
        <v>2</v>
      </c>
      <c r="Q53" s="9">
        <v>2</v>
      </c>
      <c r="R53" s="9">
        <v>2</v>
      </c>
      <c r="S53" s="9">
        <v>1</v>
      </c>
      <c r="T53" s="10">
        <f t="shared" si="4"/>
        <v>14</v>
      </c>
    </row>
    <row r="54" spans="1:20" x14ac:dyDescent="0.25">
      <c r="A54" s="3" t="s">
        <v>11</v>
      </c>
      <c r="B54" s="4" t="str">
        <f t="shared" si="7"/>
        <v>ГБОУ СОШ №489</v>
      </c>
      <c r="C54" s="5">
        <f t="shared" si="7"/>
        <v>11489</v>
      </c>
      <c r="D54" s="5" t="str">
        <f t="shared" si="7"/>
        <v>СОШ</v>
      </c>
      <c r="E54" s="11" t="str">
        <f t="shared" si="7"/>
        <v>5б</v>
      </c>
      <c r="F54" s="7">
        <f t="shared" si="7"/>
        <v>123</v>
      </c>
      <c r="G54" s="7">
        <f t="shared" si="7"/>
        <v>115</v>
      </c>
      <c r="H54" s="8">
        <f t="shared" si="3"/>
        <v>11489052</v>
      </c>
      <c r="I54" s="9">
        <v>0</v>
      </c>
      <c r="J54" s="9">
        <v>1</v>
      </c>
      <c r="K54" s="9">
        <v>1</v>
      </c>
      <c r="L54" s="9">
        <v>2</v>
      </c>
      <c r="M54" s="9">
        <v>2</v>
      </c>
      <c r="N54" s="9">
        <v>1</v>
      </c>
      <c r="O54" s="9">
        <v>0</v>
      </c>
      <c r="P54" s="9">
        <v>1</v>
      </c>
      <c r="Q54" s="9">
        <v>2</v>
      </c>
      <c r="R54" s="9">
        <v>2</v>
      </c>
      <c r="S54" s="9">
        <v>1</v>
      </c>
      <c r="T54" s="10">
        <f t="shared" si="4"/>
        <v>13</v>
      </c>
    </row>
    <row r="55" spans="1:20" x14ac:dyDescent="0.25">
      <c r="A55" s="3" t="s">
        <v>11</v>
      </c>
      <c r="B55" s="4" t="str">
        <f t="shared" si="7"/>
        <v>ГБОУ СОШ №489</v>
      </c>
      <c r="C55" s="5">
        <f t="shared" si="7"/>
        <v>11489</v>
      </c>
      <c r="D55" s="5" t="str">
        <f t="shared" si="7"/>
        <v>СОШ</v>
      </c>
      <c r="E55" s="11" t="str">
        <f t="shared" si="7"/>
        <v>5б</v>
      </c>
      <c r="F55" s="7">
        <f t="shared" si="7"/>
        <v>123</v>
      </c>
      <c r="G55" s="7">
        <f t="shared" si="7"/>
        <v>115</v>
      </c>
      <c r="H55" s="8">
        <f t="shared" si="3"/>
        <v>11489053</v>
      </c>
      <c r="I55" s="9">
        <v>0</v>
      </c>
      <c r="J55" s="9">
        <v>2</v>
      </c>
      <c r="K55" s="9">
        <v>0</v>
      </c>
      <c r="L55" s="9">
        <v>2</v>
      </c>
      <c r="M55" s="9">
        <v>1</v>
      </c>
      <c r="N55" s="9">
        <v>0</v>
      </c>
      <c r="O55" s="9">
        <v>0</v>
      </c>
      <c r="P55" s="9">
        <v>2</v>
      </c>
      <c r="Q55" s="9">
        <v>2</v>
      </c>
      <c r="R55" s="9">
        <v>1</v>
      </c>
      <c r="S55" s="9">
        <v>1</v>
      </c>
      <c r="T55" s="10">
        <f t="shared" si="4"/>
        <v>11</v>
      </c>
    </row>
    <row r="56" spans="1:20" x14ac:dyDescent="0.25">
      <c r="A56" s="3" t="s">
        <v>11</v>
      </c>
      <c r="B56" s="4" t="str">
        <f t="shared" si="7"/>
        <v>ГБОУ СОШ №489</v>
      </c>
      <c r="C56" s="5">
        <f t="shared" si="7"/>
        <v>11489</v>
      </c>
      <c r="D56" s="5" t="str">
        <f t="shared" si="7"/>
        <v>СОШ</v>
      </c>
      <c r="E56" s="11" t="str">
        <f t="shared" si="7"/>
        <v>5б</v>
      </c>
      <c r="F56" s="7">
        <f t="shared" si="7"/>
        <v>123</v>
      </c>
      <c r="G56" s="7">
        <f t="shared" si="7"/>
        <v>115</v>
      </c>
      <c r="H56" s="8">
        <f t="shared" si="3"/>
        <v>11489054</v>
      </c>
      <c r="I56" s="9">
        <v>0</v>
      </c>
      <c r="J56" s="9">
        <v>2</v>
      </c>
      <c r="K56" s="9">
        <v>0</v>
      </c>
      <c r="L56" s="9">
        <v>2</v>
      </c>
      <c r="M56" s="9">
        <v>1</v>
      </c>
      <c r="N56" s="9">
        <v>1</v>
      </c>
      <c r="O56" s="9">
        <v>1</v>
      </c>
      <c r="P56" s="9">
        <v>2</v>
      </c>
      <c r="Q56" s="9">
        <v>2</v>
      </c>
      <c r="R56" s="9">
        <v>2</v>
      </c>
      <c r="S56" s="9">
        <v>1</v>
      </c>
      <c r="T56" s="10">
        <f t="shared" si="4"/>
        <v>14</v>
      </c>
    </row>
    <row r="57" spans="1:20" x14ac:dyDescent="0.25">
      <c r="A57" s="3" t="s">
        <v>11</v>
      </c>
      <c r="B57" s="4" t="str">
        <f t="shared" si="7"/>
        <v>ГБОУ СОШ №489</v>
      </c>
      <c r="C57" s="5">
        <f t="shared" si="7"/>
        <v>11489</v>
      </c>
      <c r="D57" s="5" t="str">
        <f t="shared" si="7"/>
        <v>СОШ</v>
      </c>
      <c r="E57" s="11" t="str">
        <f t="shared" si="7"/>
        <v>5б</v>
      </c>
      <c r="F57" s="7">
        <f t="shared" si="7"/>
        <v>123</v>
      </c>
      <c r="G57" s="7">
        <f t="shared" si="7"/>
        <v>115</v>
      </c>
      <c r="H57" s="8">
        <f t="shared" si="3"/>
        <v>11489055</v>
      </c>
      <c r="I57" s="9">
        <v>1</v>
      </c>
      <c r="J57" s="9">
        <v>2</v>
      </c>
      <c r="K57" s="9">
        <v>1</v>
      </c>
      <c r="L57" s="9">
        <v>2</v>
      </c>
      <c r="M57" s="9">
        <v>2</v>
      </c>
      <c r="N57" s="9">
        <v>1</v>
      </c>
      <c r="O57" s="9">
        <v>1</v>
      </c>
      <c r="P57" s="9">
        <v>2</v>
      </c>
      <c r="Q57" s="9">
        <v>2</v>
      </c>
      <c r="R57" s="9">
        <v>1</v>
      </c>
      <c r="S57" s="9">
        <v>2</v>
      </c>
      <c r="T57" s="10">
        <f t="shared" si="4"/>
        <v>17</v>
      </c>
    </row>
    <row r="58" spans="1:20" x14ac:dyDescent="0.25">
      <c r="A58" s="3" t="s">
        <v>11</v>
      </c>
      <c r="B58" s="4" t="str">
        <f t="shared" si="7"/>
        <v>ГБОУ СОШ №489</v>
      </c>
      <c r="C58" s="5">
        <f t="shared" si="7"/>
        <v>11489</v>
      </c>
      <c r="D58" s="5" t="str">
        <f t="shared" si="7"/>
        <v>СОШ</v>
      </c>
      <c r="E58" s="11" t="str">
        <f t="shared" si="7"/>
        <v>5б</v>
      </c>
      <c r="F58" s="7">
        <f t="shared" si="7"/>
        <v>123</v>
      </c>
      <c r="G58" s="7">
        <f t="shared" si="7"/>
        <v>115</v>
      </c>
      <c r="H58" s="8">
        <f t="shared" si="3"/>
        <v>11489056</v>
      </c>
      <c r="I58" s="9">
        <v>1</v>
      </c>
      <c r="J58" s="9">
        <v>1</v>
      </c>
      <c r="K58" s="9">
        <v>0</v>
      </c>
      <c r="L58" s="9">
        <v>2</v>
      </c>
      <c r="M58" s="9">
        <v>1</v>
      </c>
      <c r="N58" s="9">
        <v>0</v>
      </c>
      <c r="O58" s="9">
        <v>1</v>
      </c>
      <c r="P58" s="9">
        <v>2</v>
      </c>
      <c r="Q58" s="9">
        <v>1</v>
      </c>
      <c r="R58" s="9">
        <v>2</v>
      </c>
      <c r="S58" s="9">
        <v>1</v>
      </c>
      <c r="T58" s="10">
        <f t="shared" si="4"/>
        <v>12</v>
      </c>
    </row>
    <row r="59" spans="1:20" x14ac:dyDescent="0.25">
      <c r="A59" s="3" t="s">
        <v>11</v>
      </c>
      <c r="B59" s="4" t="str">
        <f t="shared" si="7"/>
        <v>ГБОУ СОШ №489</v>
      </c>
      <c r="C59" s="5">
        <f t="shared" si="7"/>
        <v>11489</v>
      </c>
      <c r="D59" s="5" t="str">
        <f t="shared" si="7"/>
        <v>СОШ</v>
      </c>
      <c r="E59" s="11" t="str">
        <f t="shared" si="7"/>
        <v>5б</v>
      </c>
      <c r="F59" s="7">
        <f t="shared" si="7"/>
        <v>123</v>
      </c>
      <c r="G59" s="7">
        <f t="shared" si="7"/>
        <v>115</v>
      </c>
      <c r="H59" s="8">
        <f t="shared" si="3"/>
        <v>11489057</v>
      </c>
      <c r="I59" s="9">
        <v>0</v>
      </c>
      <c r="J59" s="9">
        <v>2</v>
      </c>
      <c r="K59" s="9">
        <v>0</v>
      </c>
      <c r="L59" s="9">
        <v>2</v>
      </c>
      <c r="M59" s="9">
        <v>1</v>
      </c>
      <c r="N59" s="9">
        <v>1</v>
      </c>
      <c r="O59" s="9">
        <v>0</v>
      </c>
      <c r="P59" s="9">
        <v>2</v>
      </c>
      <c r="Q59" s="9">
        <v>1</v>
      </c>
      <c r="R59" s="9">
        <v>2</v>
      </c>
      <c r="S59" s="9">
        <v>1</v>
      </c>
      <c r="T59" s="10">
        <f t="shared" si="4"/>
        <v>12</v>
      </c>
    </row>
    <row r="60" spans="1:20" x14ac:dyDescent="0.25">
      <c r="A60" s="3" t="s">
        <v>11</v>
      </c>
      <c r="B60" s="4" t="str">
        <f t="shared" si="7"/>
        <v>ГБОУ СОШ №489</v>
      </c>
      <c r="C60" s="5">
        <f t="shared" si="7"/>
        <v>11489</v>
      </c>
      <c r="D60" s="5" t="str">
        <f t="shared" si="7"/>
        <v>СОШ</v>
      </c>
      <c r="E60" s="11" t="str">
        <f t="shared" si="7"/>
        <v>5б</v>
      </c>
      <c r="F60" s="7">
        <f t="shared" si="7"/>
        <v>123</v>
      </c>
      <c r="G60" s="7">
        <f t="shared" si="7"/>
        <v>115</v>
      </c>
      <c r="H60" s="8">
        <f t="shared" si="3"/>
        <v>11489058</v>
      </c>
      <c r="I60" s="9">
        <v>0</v>
      </c>
      <c r="J60" s="9">
        <v>2</v>
      </c>
      <c r="K60" s="9">
        <v>0</v>
      </c>
      <c r="L60" s="9">
        <v>2</v>
      </c>
      <c r="M60" s="9">
        <v>1</v>
      </c>
      <c r="N60" s="9">
        <v>0</v>
      </c>
      <c r="O60" s="9">
        <v>0</v>
      </c>
      <c r="P60" s="9">
        <v>2</v>
      </c>
      <c r="Q60" s="9">
        <v>2</v>
      </c>
      <c r="R60" s="9">
        <v>1</v>
      </c>
      <c r="S60" s="9">
        <v>2</v>
      </c>
      <c r="T60" s="10">
        <f t="shared" si="4"/>
        <v>12</v>
      </c>
    </row>
    <row r="61" spans="1:20" x14ac:dyDescent="0.25">
      <c r="A61" s="3" t="s">
        <v>11</v>
      </c>
      <c r="B61" s="4" t="str">
        <f t="shared" si="7"/>
        <v>ГБОУ СОШ №489</v>
      </c>
      <c r="C61" s="5">
        <f t="shared" si="7"/>
        <v>11489</v>
      </c>
      <c r="D61" s="5" t="str">
        <f t="shared" si="7"/>
        <v>СОШ</v>
      </c>
      <c r="E61" s="11" t="str">
        <f t="shared" si="7"/>
        <v>5б</v>
      </c>
      <c r="F61" s="7">
        <f t="shared" si="7"/>
        <v>123</v>
      </c>
      <c r="G61" s="7">
        <f t="shared" si="7"/>
        <v>115</v>
      </c>
      <c r="H61" s="8">
        <f t="shared" si="3"/>
        <v>11489059</v>
      </c>
      <c r="I61" s="9">
        <v>2</v>
      </c>
      <c r="J61" s="9">
        <v>2</v>
      </c>
      <c r="K61" s="9">
        <v>1</v>
      </c>
      <c r="L61" s="9">
        <v>2</v>
      </c>
      <c r="M61" s="9">
        <v>1</v>
      </c>
      <c r="N61" s="9">
        <v>1</v>
      </c>
      <c r="O61" s="9">
        <v>0</v>
      </c>
      <c r="P61" s="9">
        <v>2</v>
      </c>
      <c r="Q61" s="9">
        <v>2</v>
      </c>
      <c r="R61" s="9">
        <v>2</v>
      </c>
      <c r="S61" s="9">
        <v>1</v>
      </c>
      <c r="T61" s="10">
        <f t="shared" si="4"/>
        <v>16</v>
      </c>
    </row>
    <row r="62" spans="1:20" x14ac:dyDescent="0.25">
      <c r="A62" s="3" t="s">
        <v>11</v>
      </c>
      <c r="B62" s="4" t="str">
        <f t="shared" si="7"/>
        <v>ГБОУ СОШ №489</v>
      </c>
      <c r="C62" s="5">
        <f t="shared" si="7"/>
        <v>11489</v>
      </c>
      <c r="D62" s="5" t="str">
        <f t="shared" si="7"/>
        <v>СОШ</v>
      </c>
      <c r="E62" s="11" t="str">
        <f t="shared" si="7"/>
        <v>5б</v>
      </c>
      <c r="F62" s="7">
        <f t="shared" si="7"/>
        <v>123</v>
      </c>
      <c r="G62" s="7">
        <f t="shared" si="7"/>
        <v>115</v>
      </c>
      <c r="H62" s="8">
        <f t="shared" si="3"/>
        <v>11489060</v>
      </c>
      <c r="I62" s="9">
        <v>1</v>
      </c>
      <c r="J62" s="9">
        <v>2</v>
      </c>
      <c r="K62" s="9">
        <v>0</v>
      </c>
      <c r="L62" s="9">
        <v>2</v>
      </c>
      <c r="M62" s="9">
        <v>2</v>
      </c>
      <c r="N62" s="9">
        <v>1</v>
      </c>
      <c r="O62" s="9">
        <v>0</v>
      </c>
      <c r="P62" s="9">
        <v>2</v>
      </c>
      <c r="Q62" s="9">
        <v>1</v>
      </c>
      <c r="R62" s="9">
        <v>1</v>
      </c>
      <c r="S62" s="9">
        <v>2</v>
      </c>
      <c r="T62" s="10">
        <f t="shared" si="4"/>
        <v>14</v>
      </c>
    </row>
    <row r="63" spans="1:20" x14ac:dyDescent="0.25">
      <c r="A63" s="3" t="s">
        <v>11</v>
      </c>
      <c r="B63" s="4" t="str">
        <f t="shared" si="7"/>
        <v>ГБОУ СОШ №489</v>
      </c>
      <c r="C63" s="5">
        <f t="shared" si="7"/>
        <v>11489</v>
      </c>
      <c r="D63" s="5" t="str">
        <f t="shared" si="7"/>
        <v>СОШ</v>
      </c>
      <c r="E63" s="11" t="str">
        <f t="shared" si="7"/>
        <v>5б</v>
      </c>
      <c r="F63" s="7">
        <f t="shared" si="7"/>
        <v>123</v>
      </c>
      <c r="G63" s="7">
        <f t="shared" si="7"/>
        <v>115</v>
      </c>
      <c r="H63" s="8">
        <f t="shared" si="3"/>
        <v>11489061</v>
      </c>
      <c r="I63" s="9">
        <v>2</v>
      </c>
      <c r="J63" s="9">
        <v>2</v>
      </c>
      <c r="K63" s="9">
        <v>0</v>
      </c>
      <c r="L63" s="9">
        <v>2</v>
      </c>
      <c r="M63" s="9">
        <v>1</v>
      </c>
      <c r="N63" s="9">
        <v>1</v>
      </c>
      <c r="O63" s="9">
        <v>1</v>
      </c>
      <c r="P63" s="9">
        <v>2</v>
      </c>
      <c r="Q63" s="9">
        <v>2</v>
      </c>
      <c r="R63" s="9">
        <v>1</v>
      </c>
      <c r="S63" s="9">
        <v>1</v>
      </c>
      <c r="T63" s="10">
        <f t="shared" si="4"/>
        <v>15</v>
      </c>
    </row>
    <row r="64" spans="1:20" x14ac:dyDescent="0.25">
      <c r="A64" s="3" t="s">
        <v>11</v>
      </c>
      <c r="B64" s="4" t="str">
        <f t="shared" si="7"/>
        <v>ГБОУ СОШ №489</v>
      </c>
      <c r="C64" s="5">
        <f t="shared" si="7"/>
        <v>11489</v>
      </c>
      <c r="D64" s="5" t="str">
        <f t="shared" si="7"/>
        <v>СОШ</v>
      </c>
      <c r="E64" s="11" t="str">
        <f t="shared" si="7"/>
        <v>5б</v>
      </c>
      <c r="F64" s="7">
        <f t="shared" si="7"/>
        <v>123</v>
      </c>
      <c r="G64" s="7">
        <f t="shared" si="7"/>
        <v>115</v>
      </c>
      <c r="H64" s="8">
        <f t="shared" si="3"/>
        <v>11489062</v>
      </c>
      <c r="I64" s="9">
        <v>0</v>
      </c>
      <c r="J64" s="9">
        <v>0</v>
      </c>
      <c r="K64" s="9">
        <v>1</v>
      </c>
      <c r="L64" s="9">
        <v>1</v>
      </c>
      <c r="M64" s="9">
        <v>1</v>
      </c>
      <c r="N64" s="9">
        <v>0</v>
      </c>
      <c r="O64" s="9">
        <v>0</v>
      </c>
      <c r="P64" s="9">
        <v>1</v>
      </c>
      <c r="Q64" s="9">
        <v>0</v>
      </c>
      <c r="R64" s="9">
        <v>2</v>
      </c>
      <c r="S64" s="9">
        <v>2</v>
      </c>
      <c r="T64" s="10">
        <f t="shared" si="4"/>
        <v>8</v>
      </c>
    </row>
    <row r="65" spans="1:20" x14ac:dyDescent="0.25">
      <c r="A65" s="3" t="s">
        <v>11</v>
      </c>
      <c r="B65" s="4" t="str">
        <f t="shared" si="7"/>
        <v>ГБОУ СОШ №489</v>
      </c>
      <c r="C65" s="5">
        <f t="shared" si="7"/>
        <v>11489</v>
      </c>
      <c r="D65" s="5" t="str">
        <f t="shared" si="7"/>
        <v>СОШ</v>
      </c>
      <c r="E65" s="13" t="s">
        <v>28</v>
      </c>
      <c r="F65" s="7">
        <f t="shared" si="7"/>
        <v>123</v>
      </c>
      <c r="G65" s="7">
        <f t="shared" si="7"/>
        <v>115</v>
      </c>
      <c r="H65" s="8">
        <f t="shared" si="3"/>
        <v>11489063</v>
      </c>
      <c r="I65" s="9">
        <v>1</v>
      </c>
      <c r="J65" s="9">
        <v>2</v>
      </c>
      <c r="K65" s="9">
        <v>1</v>
      </c>
      <c r="L65" s="9">
        <v>2</v>
      </c>
      <c r="M65" s="9">
        <v>1</v>
      </c>
      <c r="N65" s="9">
        <v>1</v>
      </c>
      <c r="O65" s="9">
        <v>1</v>
      </c>
      <c r="P65" s="9">
        <v>2</v>
      </c>
      <c r="Q65" s="9">
        <v>2</v>
      </c>
      <c r="R65" s="9">
        <v>1</v>
      </c>
      <c r="S65" s="9">
        <v>1</v>
      </c>
      <c r="T65" s="10">
        <f t="shared" si="4"/>
        <v>15</v>
      </c>
    </row>
    <row r="66" spans="1:20" x14ac:dyDescent="0.25">
      <c r="A66" s="3" t="s">
        <v>11</v>
      </c>
      <c r="B66" s="4" t="str">
        <f t="shared" si="7"/>
        <v>ГБОУ СОШ №489</v>
      </c>
      <c r="C66" s="5">
        <f t="shared" si="7"/>
        <v>11489</v>
      </c>
      <c r="D66" s="5" t="str">
        <f t="shared" si="7"/>
        <v>СОШ</v>
      </c>
      <c r="E66" s="11" t="str">
        <f t="shared" si="7"/>
        <v>5в</v>
      </c>
      <c r="F66" s="7">
        <f t="shared" si="7"/>
        <v>123</v>
      </c>
      <c r="G66" s="7">
        <f t="shared" si="7"/>
        <v>115</v>
      </c>
      <c r="H66" s="8">
        <f t="shared" si="3"/>
        <v>11489064</v>
      </c>
      <c r="I66" s="9">
        <v>1</v>
      </c>
      <c r="J66" s="9">
        <v>2</v>
      </c>
      <c r="K66" s="9">
        <v>1</v>
      </c>
      <c r="L66" s="9">
        <v>2</v>
      </c>
      <c r="M66" s="9">
        <v>2</v>
      </c>
      <c r="N66" s="9">
        <v>1</v>
      </c>
      <c r="O66" s="9">
        <v>1</v>
      </c>
      <c r="P66" s="9">
        <v>2</v>
      </c>
      <c r="Q66" s="9">
        <v>2</v>
      </c>
      <c r="R66" s="9">
        <v>1</v>
      </c>
      <c r="S66" s="9">
        <v>1</v>
      </c>
      <c r="T66" s="10">
        <f t="shared" si="4"/>
        <v>16</v>
      </c>
    </row>
    <row r="67" spans="1:20" x14ac:dyDescent="0.25">
      <c r="A67" s="3" t="s">
        <v>11</v>
      </c>
      <c r="B67" s="4" t="str">
        <f t="shared" si="7"/>
        <v>ГБОУ СОШ №489</v>
      </c>
      <c r="C67" s="5">
        <f t="shared" si="7"/>
        <v>11489</v>
      </c>
      <c r="D67" s="5" t="str">
        <f t="shared" si="7"/>
        <v>СОШ</v>
      </c>
      <c r="E67" s="11" t="str">
        <f t="shared" si="7"/>
        <v>5в</v>
      </c>
      <c r="F67" s="7">
        <f t="shared" si="7"/>
        <v>123</v>
      </c>
      <c r="G67" s="7">
        <f t="shared" si="7"/>
        <v>115</v>
      </c>
      <c r="H67" s="8">
        <f t="shared" si="3"/>
        <v>11489065</v>
      </c>
      <c r="I67" s="9">
        <v>2</v>
      </c>
      <c r="J67" s="9">
        <v>2</v>
      </c>
      <c r="K67" s="9">
        <v>1</v>
      </c>
      <c r="L67" s="9">
        <v>2</v>
      </c>
      <c r="M67" s="9">
        <v>1</v>
      </c>
      <c r="N67" s="9">
        <v>1</v>
      </c>
      <c r="O67" s="9">
        <v>0</v>
      </c>
      <c r="P67" s="9">
        <v>2</v>
      </c>
      <c r="Q67" s="9">
        <v>2</v>
      </c>
      <c r="R67" s="9">
        <v>1</v>
      </c>
      <c r="S67" s="9">
        <v>2</v>
      </c>
      <c r="T67" s="10">
        <f t="shared" si="4"/>
        <v>16</v>
      </c>
    </row>
    <row r="68" spans="1:20" x14ac:dyDescent="0.25">
      <c r="A68" s="3" t="s">
        <v>11</v>
      </c>
      <c r="B68" s="4" t="str">
        <f t="shared" ref="B68:G83" si="8">B67</f>
        <v>ГБОУ СОШ №489</v>
      </c>
      <c r="C68" s="5">
        <f t="shared" si="8"/>
        <v>11489</v>
      </c>
      <c r="D68" s="5" t="str">
        <f t="shared" si="8"/>
        <v>СОШ</v>
      </c>
      <c r="E68" s="11" t="str">
        <f t="shared" si="8"/>
        <v>5в</v>
      </c>
      <c r="F68" s="7">
        <f t="shared" si="8"/>
        <v>123</v>
      </c>
      <c r="G68" s="7">
        <f t="shared" si="8"/>
        <v>115</v>
      </c>
      <c r="H68" s="8">
        <f t="shared" si="3"/>
        <v>11489066</v>
      </c>
      <c r="I68" s="9">
        <v>0</v>
      </c>
      <c r="J68" s="9">
        <v>2</v>
      </c>
      <c r="K68" s="9">
        <v>0</v>
      </c>
      <c r="L68" s="9">
        <v>1</v>
      </c>
      <c r="M68" s="9">
        <v>1</v>
      </c>
      <c r="N68" s="9">
        <v>0</v>
      </c>
      <c r="O68" s="9">
        <v>0</v>
      </c>
      <c r="P68" s="9">
        <v>2</v>
      </c>
      <c r="Q68" s="9">
        <v>1</v>
      </c>
      <c r="R68" s="9">
        <v>0</v>
      </c>
      <c r="S68" s="9">
        <v>2</v>
      </c>
      <c r="T68" s="10">
        <f t="shared" si="4"/>
        <v>9</v>
      </c>
    </row>
    <row r="69" spans="1:20" x14ac:dyDescent="0.25">
      <c r="A69" s="3" t="s">
        <v>11</v>
      </c>
      <c r="B69" s="4" t="str">
        <f t="shared" si="8"/>
        <v>ГБОУ СОШ №489</v>
      </c>
      <c r="C69" s="5">
        <f t="shared" si="8"/>
        <v>11489</v>
      </c>
      <c r="D69" s="5" t="str">
        <f t="shared" si="8"/>
        <v>СОШ</v>
      </c>
      <c r="E69" s="11" t="str">
        <f t="shared" si="8"/>
        <v>5в</v>
      </c>
      <c r="F69" s="7">
        <f t="shared" si="8"/>
        <v>123</v>
      </c>
      <c r="G69" s="7">
        <f t="shared" si="8"/>
        <v>115</v>
      </c>
      <c r="H69" s="8">
        <f t="shared" ref="H69:H117" si="9">H68+1</f>
        <v>11489067</v>
      </c>
      <c r="I69" s="9">
        <v>0</v>
      </c>
      <c r="J69" s="9">
        <v>0</v>
      </c>
      <c r="K69" s="9">
        <v>0</v>
      </c>
      <c r="L69" s="9">
        <v>2</v>
      </c>
      <c r="M69" s="9">
        <v>1</v>
      </c>
      <c r="N69" s="9">
        <v>0</v>
      </c>
      <c r="O69" s="9">
        <v>0</v>
      </c>
      <c r="P69" s="9">
        <v>1</v>
      </c>
      <c r="Q69" s="9">
        <v>1</v>
      </c>
      <c r="R69" s="9">
        <v>1</v>
      </c>
      <c r="S69" s="9">
        <v>2</v>
      </c>
      <c r="T69" s="10">
        <f t="shared" ref="T69:T117" si="10">IF(COUNTBLANK(I69:S69)&gt;=1,"Не писал",SUM(I69:S69))</f>
        <v>8</v>
      </c>
    </row>
    <row r="70" spans="1:20" x14ac:dyDescent="0.25">
      <c r="A70" s="3" t="s">
        <v>11</v>
      </c>
      <c r="B70" s="4" t="str">
        <f t="shared" si="8"/>
        <v>ГБОУ СОШ №489</v>
      </c>
      <c r="C70" s="5">
        <f t="shared" si="8"/>
        <v>11489</v>
      </c>
      <c r="D70" s="5" t="str">
        <f t="shared" si="8"/>
        <v>СОШ</v>
      </c>
      <c r="E70" s="11" t="str">
        <f t="shared" si="8"/>
        <v>5в</v>
      </c>
      <c r="F70" s="7">
        <f t="shared" si="8"/>
        <v>123</v>
      </c>
      <c r="G70" s="7">
        <f t="shared" si="8"/>
        <v>115</v>
      </c>
      <c r="H70" s="8">
        <f t="shared" si="9"/>
        <v>11489068</v>
      </c>
      <c r="I70" s="9">
        <v>0</v>
      </c>
      <c r="J70" s="9">
        <v>2</v>
      </c>
      <c r="K70" s="9">
        <v>1</v>
      </c>
      <c r="L70" s="9">
        <v>2</v>
      </c>
      <c r="M70" s="9">
        <v>1</v>
      </c>
      <c r="N70" s="9">
        <v>1</v>
      </c>
      <c r="O70" s="9">
        <v>0</v>
      </c>
      <c r="P70" s="9">
        <v>1</v>
      </c>
      <c r="Q70" s="9">
        <v>2</v>
      </c>
      <c r="R70" s="9">
        <v>0</v>
      </c>
      <c r="S70" s="9">
        <v>2</v>
      </c>
      <c r="T70" s="10">
        <f t="shared" si="10"/>
        <v>12</v>
      </c>
    </row>
    <row r="71" spans="1:20" x14ac:dyDescent="0.25">
      <c r="A71" s="3" t="s">
        <v>11</v>
      </c>
      <c r="B71" s="4" t="str">
        <f t="shared" si="8"/>
        <v>ГБОУ СОШ №489</v>
      </c>
      <c r="C71" s="5">
        <f t="shared" si="8"/>
        <v>11489</v>
      </c>
      <c r="D71" s="5" t="str">
        <f t="shared" si="8"/>
        <v>СОШ</v>
      </c>
      <c r="E71" s="11" t="str">
        <f t="shared" si="8"/>
        <v>5в</v>
      </c>
      <c r="F71" s="7">
        <f t="shared" si="8"/>
        <v>123</v>
      </c>
      <c r="G71" s="7">
        <f t="shared" si="8"/>
        <v>115</v>
      </c>
      <c r="H71" s="8">
        <f t="shared" si="9"/>
        <v>11489069</v>
      </c>
      <c r="I71" s="9">
        <v>0</v>
      </c>
      <c r="J71" s="9">
        <v>1</v>
      </c>
      <c r="K71" s="9">
        <v>0</v>
      </c>
      <c r="L71" s="9">
        <v>1</v>
      </c>
      <c r="M71" s="9">
        <v>1</v>
      </c>
      <c r="N71" s="9">
        <v>0</v>
      </c>
      <c r="O71" s="9">
        <v>1</v>
      </c>
      <c r="P71" s="9">
        <v>2</v>
      </c>
      <c r="Q71" s="9">
        <v>2</v>
      </c>
      <c r="R71" s="9">
        <v>1</v>
      </c>
      <c r="S71" s="9">
        <v>1</v>
      </c>
      <c r="T71" s="10">
        <f t="shared" si="10"/>
        <v>10</v>
      </c>
    </row>
    <row r="72" spans="1:20" x14ac:dyDescent="0.25">
      <c r="A72" s="3" t="s">
        <v>11</v>
      </c>
      <c r="B72" s="4" t="str">
        <f t="shared" si="8"/>
        <v>ГБОУ СОШ №489</v>
      </c>
      <c r="C72" s="5">
        <f t="shared" si="8"/>
        <v>11489</v>
      </c>
      <c r="D72" s="5" t="str">
        <f t="shared" si="8"/>
        <v>СОШ</v>
      </c>
      <c r="E72" s="11" t="str">
        <f t="shared" si="8"/>
        <v>5в</v>
      </c>
      <c r="F72" s="7">
        <f t="shared" si="8"/>
        <v>123</v>
      </c>
      <c r="G72" s="7">
        <f t="shared" si="8"/>
        <v>115</v>
      </c>
      <c r="H72" s="8">
        <f t="shared" si="9"/>
        <v>11489070</v>
      </c>
      <c r="I72" s="9">
        <v>0</v>
      </c>
      <c r="J72" s="9">
        <v>2</v>
      </c>
      <c r="K72" s="9">
        <v>1</v>
      </c>
      <c r="L72" s="9">
        <v>1</v>
      </c>
      <c r="M72" s="9">
        <v>0</v>
      </c>
      <c r="N72" s="9">
        <v>0</v>
      </c>
      <c r="O72" s="9">
        <v>0</v>
      </c>
      <c r="P72" s="9">
        <v>0</v>
      </c>
      <c r="Q72" s="9">
        <v>0</v>
      </c>
      <c r="R72" s="9">
        <v>0</v>
      </c>
      <c r="S72" s="9">
        <v>1</v>
      </c>
      <c r="T72" s="10">
        <f t="shared" si="10"/>
        <v>5</v>
      </c>
    </row>
    <row r="73" spans="1:20" x14ac:dyDescent="0.25">
      <c r="A73" s="3" t="s">
        <v>11</v>
      </c>
      <c r="B73" s="4" t="str">
        <f t="shared" si="8"/>
        <v>ГБОУ СОШ №489</v>
      </c>
      <c r="C73" s="5">
        <f t="shared" si="8"/>
        <v>11489</v>
      </c>
      <c r="D73" s="5" t="str">
        <f t="shared" si="8"/>
        <v>СОШ</v>
      </c>
      <c r="E73" s="11" t="str">
        <f t="shared" si="8"/>
        <v>5в</v>
      </c>
      <c r="F73" s="7">
        <f t="shared" si="8"/>
        <v>123</v>
      </c>
      <c r="G73" s="7">
        <f t="shared" si="8"/>
        <v>115</v>
      </c>
      <c r="H73" s="8">
        <f t="shared" si="9"/>
        <v>11489071</v>
      </c>
      <c r="I73" s="9">
        <v>0</v>
      </c>
      <c r="J73" s="9">
        <v>2</v>
      </c>
      <c r="K73" s="9">
        <v>1</v>
      </c>
      <c r="L73" s="9">
        <v>2</v>
      </c>
      <c r="M73" s="9">
        <v>2</v>
      </c>
      <c r="N73" s="9">
        <v>0</v>
      </c>
      <c r="O73" s="9">
        <v>0</v>
      </c>
      <c r="P73" s="9">
        <v>1</v>
      </c>
      <c r="Q73" s="9">
        <v>2</v>
      </c>
      <c r="R73" s="9">
        <v>0</v>
      </c>
      <c r="S73" s="9">
        <v>2</v>
      </c>
      <c r="T73" s="10">
        <f t="shared" si="10"/>
        <v>12</v>
      </c>
    </row>
    <row r="74" spans="1:20" x14ac:dyDescent="0.25">
      <c r="A74" s="3" t="s">
        <v>11</v>
      </c>
      <c r="B74" s="4" t="str">
        <f t="shared" si="8"/>
        <v>ГБОУ СОШ №489</v>
      </c>
      <c r="C74" s="5">
        <f t="shared" si="8"/>
        <v>11489</v>
      </c>
      <c r="D74" s="5" t="str">
        <f t="shared" si="8"/>
        <v>СОШ</v>
      </c>
      <c r="E74" s="11" t="str">
        <f t="shared" si="8"/>
        <v>5в</v>
      </c>
      <c r="F74" s="7">
        <f t="shared" si="8"/>
        <v>123</v>
      </c>
      <c r="G74" s="7">
        <f t="shared" si="8"/>
        <v>115</v>
      </c>
      <c r="H74" s="8">
        <f t="shared" si="9"/>
        <v>11489072</v>
      </c>
      <c r="I74" s="9">
        <v>0</v>
      </c>
      <c r="J74" s="9">
        <v>1</v>
      </c>
      <c r="K74" s="9">
        <v>1</v>
      </c>
      <c r="L74" s="9">
        <v>2</v>
      </c>
      <c r="M74" s="9">
        <v>1</v>
      </c>
      <c r="N74" s="9">
        <v>1</v>
      </c>
      <c r="O74" s="9">
        <v>0</v>
      </c>
      <c r="P74" s="9">
        <v>1</v>
      </c>
      <c r="Q74" s="9">
        <v>1</v>
      </c>
      <c r="R74" s="9">
        <v>2</v>
      </c>
      <c r="S74" s="9">
        <v>1</v>
      </c>
      <c r="T74" s="10">
        <f t="shared" si="10"/>
        <v>11</v>
      </c>
    </row>
    <row r="75" spans="1:20" x14ac:dyDescent="0.25">
      <c r="A75" s="3" t="s">
        <v>11</v>
      </c>
      <c r="B75" s="4" t="str">
        <f t="shared" si="8"/>
        <v>ГБОУ СОШ №489</v>
      </c>
      <c r="C75" s="5">
        <f t="shared" si="8"/>
        <v>11489</v>
      </c>
      <c r="D75" s="5" t="str">
        <f t="shared" si="8"/>
        <v>СОШ</v>
      </c>
      <c r="E75" s="11" t="str">
        <f t="shared" si="8"/>
        <v>5в</v>
      </c>
      <c r="F75" s="7">
        <f t="shared" si="8"/>
        <v>123</v>
      </c>
      <c r="G75" s="7">
        <f t="shared" si="8"/>
        <v>115</v>
      </c>
      <c r="H75" s="8">
        <f t="shared" si="9"/>
        <v>11489073</v>
      </c>
      <c r="I75" s="9">
        <v>0</v>
      </c>
      <c r="J75" s="9">
        <v>1</v>
      </c>
      <c r="K75" s="9">
        <v>1</v>
      </c>
      <c r="L75" s="9">
        <v>2</v>
      </c>
      <c r="M75" s="9">
        <v>1</v>
      </c>
      <c r="N75" s="9">
        <v>1</v>
      </c>
      <c r="O75" s="9">
        <v>1</v>
      </c>
      <c r="P75" s="9">
        <v>1</v>
      </c>
      <c r="Q75" s="9">
        <v>2</v>
      </c>
      <c r="R75" s="9">
        <v>1</v>
      </c>
      <c r="S75" s="9">
        <v>2</v>
      </c>
      <c r="T75" s="10">
        <f t="shared" si="10"/>
        <v>13</v>
      </c>
    </row>
    <row r="76" spans="1:20" x14ac:dyDescent="0.25">
      <c r="A76" s="3" t="s">
        <v>11</v>
      </c>
      <c r="B76" s="4" t="str">
        <f t="shared" si="8"/>
        <v>ГБОУ СОШ №489</v>
      </c>
      <c r="C76" s="5">
        <f t="shared" si="8"/>
        <v>11489</v>
      </c>
      <c r="D76" s="5" t="str">
        <f t="shared" si="8"/>
        <v>СОШ</v>
      </c>
      <c r="E76" s="11" t="str">
        <f t="shared" si="8"/>
        <v>5в</v>
      </c>
      <c r="F76" s="7">
        <f t="shared" si="8"/>
        <v>123</v>
      </c>
      <c r="G76" s="7">
        <f t="shared" si="8"/>
        <v>115</v>
      </c>
      <c r="H76" s="8">
        <f t="shared" si="9"/>
        <v>11489074</v>
      </c>
      <c r="I76" s="9">
        <v>0</v>
      </c>
      <c r="J76" s="9">
        <v>0</v>
      </c>
      <c r="K76" s="9">
        <v>0</v>
      </c>
      <c r="L76" s="9">
        <v>2</v>
      </c>
      <c r="M76" s="9">
        <v>2</v>
      </c>
      <c r="N76" s="9">
        <v>0</v>
      </c>
      <c r="O76" s="9">
        <v>0</v>
      </c>
      <c r="P76" s="9">
        <v>2</v>
      </c>
      <c r="Q76" s="9">
        <v>0</v>
      </c>
      <c r="R76" s="9">
        <v>1</v>
      </c>
      <c r="S76" s="9">
        <v>0</v>
      </c>
      <c r="T76" s="10">
        <f t="shared" si="10"/>
        <v>7</v>
      </c>
    </row>
    <row r="77" spans="1:20" x14ac:dyDescent="0.25">
      <c r="A77" s="3" t="s">
        <v>11</v>
      </c>
      <c r="B77" s="4" t="str">
        <f t="shared" si="8"/>
        <v>ГБОУ СОШ №489</v>
      </c>
      <c r="C77" s="5">
        <f t="shared" si="8"/>
        <v>11489</v>
      </c>
      <c r="D77" s="5" t="str">
        <f t="shared" si="8"/>
        <v>СОШ</v>
      </c>
      <c r="E77" s="11" t="str">
        <f t="shared" si="8"/>
        <v>5в</v>
      </c>
      <c r="F77" s="7">
        <f t="shared" si="8"/>
        <v>123</v>
      </c>
      <c r="G77" s="7">
        <f t="shared" si="8"/>
        <v>115</v>
      </c>
      <c r="H77" s="8">
        <f t="shared" si="9"/>
        <v>11489075</v>
      </c>
      <c r="I77" s="9">
        <v>0</v>
      </c>
      <c r="J77" s="9">
        <v>2</v>
      </c>
      <c r="K77" s="9">
        <v>1</v>
      </c>
      <c r="L77" s="9">
        <v>2</v>
      </c>
      <c r="M77" s="9">
        <v>0</v>
      </c>
      <c r="N77" s="9">
        <v>1</v>
      </c>
      <c r="O77" s="9">
        <v>0</v>
      </c>
      <c r="P77" s="9">
        <v>2</v>
      </c>
      <c r="Q77" s="9">
        <v>0</v>
      </c>
      <c r="R77" s="9">
        <v>2</v>
      </c>
      <c r="S77" s="9">
        <v>1</v>
      </c>
      <c r="T77" s="10">
        <f t="shared" si="10"/>
        <v>11</v>
      </c>
    </row>
    <row r="78" spans="1:20" x14ac:dyDescent="0.25">
      <c r="A78" s="3" t="s">
        <v>11</v>
      </c>
      <c r="B78" s="4" t="str">
        <f t="shared" si="8"/>
        <v>ГБОУ СОШ №489</v>
      </c>
      <c r="C78" s="5">
        <f t="shared" si="8"/>
        <v>11489</v>
      </c>
      <c r="D78" s="5" t="str">
        <f t="shared" si="8"/>
        <v>СОШ</v>
      </c>
      <c r="E78" s="11" t="str">
        <f t="shared" si="8"/>
        <v>5в</v>
      </c>
      <c r="F78" s="7">
        <f t="shared" si="8"/>
        <v>123</v>
      </c>
      <c r="G78" s="7">
        <f t="shared" si="8"/>
        <v>115</v>
      </c>
      <c r="H78" s="8">
        <f t="shared" si="9"/>
        <v>11489076</v>
      </c>
      <c r="I78" s="9">
        <v>0</v>
      </c>
      <c r="J78" s="9">
        <v>1</v>
      </c>
      <c r="K78" s="9">
        <v>0</v>
      </c>
      <c r="L78" s="9">
        <v>2</v>
      </c>
      <c r="M78" s="9">
        <v>2</v>
      </c>
      <c r="N78" s="9">
        <v>1</v>
      </c>
      <c r="O78" s="9">
        <v>0</v>
      </c>
      <c r="P78" s="9">
        <v>1</v>
      </c>
      <c r="Q78" s="9">
        <v>2</v>
      </c>
      <c r="R78" s="9">
        <v>2</v>
      </c>
      <c r="S78" s="9">
        <v>1</v>
      </c>
      <c r="T78" s="10">
        <f t="shared" si="10"/>
        <v>12</v>
      </c>
    </row>
    <row r="79" spans="1:20" x14ac:dyDescent="0.25">
      <c r="A79" s="3" t="s">
        <v>11</v>
      </c>
      <c r="B79" s="4" t="str">
        <f t="shared" si="8"/>
        <v>ГБОУ СОШ №489</v>
      </c>
      <c r="C79" s="5">
        <f t="shared" si="8"/>
        <v>11489</v>
      </c>
      <c r="D79" s="5" t="str">
        <f t="shared" si="8"/>
        <v>СОШ</v>
      </c>
      <c r="E79" s="11" t="str">
        <f t="shared" si="8"/>
        <v>5в</v>
      </c>
      <c r="F79" s="7">
        <f t="shared" si="8"/>
        <v>123</v>
      </c>
      <c r="G79" s="7">
        <f t="shared" si="8"/>
        <v>115</v>
      </c>
      <c r="H79" s="8">
        <f t="shared" si="9"/>
        <v>11489077</v>
      </c>
      <c r="I79" s="9">
        <v>0</v>
      </c>
      <c r="J79" s="9">
        <v>0</v>
      </c>
      <c r="K79" s="9">
        <v>0</v>
      </c>
      <c r="L79" s="9">
        <v>2</v>
      </c>
      <c r="M79" s="9">
        <v>1</v>
      </c>
      <c r="N79" s="9">
        <v>0</v>
      </c>
      <c r="O79" s="9">
        <v>0</v>
      </c>
      <c r="P79" s="9">
        <v>0</v>
      </c>
      <c r="Q79" s="9">
        <v>1</v>
      </c>
      <c r="R79" s="9">
        <v>2</v>
      </c>
      <c r="S79" s="9">
        <v>0</v>
      </c>
      <c r="T79" s="10">
        <f t="shared" si="10"/>
        <v>6</v>
      </c>
    </row>
    <row r="80" spans="1:20" x14ac:dyDescent="0.25">
      <c r="A80" s="3" t="s">
        <v>11</v>
      </c>
      <c r="B80" s="4" t="str">
        <f t="shared" si="8"/>
        <v>ГБОУ СОШ №489</v>
      </c>
      <c r="C80" s="5">
        <f t="shared" si="8"/>
        <v>11489</v>
      </c>
      <c r="D80" s="5" t="str">
        <f t="shared" si="8"/>
        <v>СОШ</v>
      </c>
      <c r="E80" s="11" t="str">
        <f t="shared" si="8"/>
        <v>5в</v>
      </c>
      <c r="F80" s="7">
        <f t="shared" si="8"/>
        <v>123</v>
      </c>
      <c r="G80" s="7">
        <f t="shared" si="8"/>
        <v>115</v>
      </c>
      <c r="H80" s="8">
        <f t="shared" si="9"/>
        <v>11489078</v>
      </c>
      <c r="I80" s="9">
        <v>0</v>
      </c>
      <c r="J80" s="9">
        <v>1</v>
      </c>
      <c r="K80" s="9">
        <v>1</v>
      </c>
      <c r="L80" s="9">
        <v>2</v>
      </c>
      <c r="M80" s="9">
        <v>2</v>
      </c>
      <c r="N80" s="9">
        <v>0</v>
      </c>
      <c r="O80" s="9">
        <v>1</v>
      </c>
      <c r="P80" s="9">
        <v>1</v>
      </c>
      <c r="Q80" s="9">
        <v>2</v>
      </c>
      <c r="R80" s="9">
        <v>2</v>
      </c>
      <c r="S80" s="9">
        <v>1</v>
      </c>
      <c r="T80" s="10">
        <f t="shared" si="10"/>
        <v>13</v>
      </c>
    </row>
    <row r="81" spans="1:20" x14ac:dyDescent="0.25">
      <c r="A81" s="3" t="s">
        <v>11</v>
      </c>
      <c r="B81" s="4" t="str">
        <f t="shared" si="8"/>
        <v>ГБОУ СОШ №489</v>
      </c>
      <c r="C81" s="5">
        <f t="shared" si="8"/>
        <v>11489</v>
      </c>
      <c r="D81" s="5" t="str">
        <f t="shared" si="8"/>
        <v>СОШ</v>
      </c>
      <c r="E81" s="11" t="str">
        <f t="shared" si="8"/>
        <v>5в</v>
      </c>
      <c r="F81" s="7">
        <f t="shared" si="8"/>
        <v>123</v>
      </c>
      <c r="G81" s="7">
        <f t="shared" si="8"/>
        <v>115</v>
      </c>
      <c r="H81" s="8">
        <f t="shared" si="9"/>
        <v>11489079</v>
      </c>
      <c r="I81" s="9">
        <v>0</v>
      </c>
      <c r="J81" s="9">
        <v>1</v>
      </c>
      <c r="K81" s="9">
        <v>1</v>
      </c>
      <c r="L81" s="9">
        <v>2</v>
      </c>
      <c r="M81" s="9">
        <v>0</v>
      </c>
      <c r="N81" s="9">
        <v>1</v>
      </c>
      <c r="O81" s="9">
        <v>1</v>
      </c>
      <c r="P81" s="9">
        <v>1</v>
      </c>
      <c r="Q81" s="9">
        <v>1</v>
      </c>
      <c r="R81" s="9">
        <v>2</v>
      </c>
      <c r="S81" s="9">
        <v>0</v>
      </c>
      <c r="T81" s="10">
        <f t="shared" si="10"/>
        <v>10</v>
      </c>
    </row>
    <row r="82" spans="1:20" x14ac:dyDescent="0.25">
      <c r="A82" s="3" t="s">
        <v>11</v>
      </c>
      <c r="B82" s="4" t="str">
        <f t="shared" si="8"/>
        <v>ГБОУ СОШ №489</v>
      </c>
      <c r="C82" s="5">
        <f t="shared" si="8"/>
        <v>11489</v>
      </c>
      <c r="D82" s="5" t="str">
        <f t="shared" si="8"/>
        <v>СОШ</v>
      </c>
      <c r="E82" s="11" t="str">
        <f t="shared" si="8"/>
        <v>5в</v>
      </c>
      <c r="F82" s="7">
        <f t="shared" si="8"/>
        <v>123</v>
      </c>
      <c r="G82" s="7">
        <f t="shared" si="8"/>
        <v>115</v>
      </c>
      <c r="H82" s="8">
        <f t="shared" si="9"/>
        <v>11489080</v>
      </c>
      <c r="I82" s="9">
        <v>0</v>
      </c>
      <c r="J82" s="9">
        <v>0</v>
      </c>
      <c r="K82" s="9">
        <v>1</v>
      </c>
      <c r="L82" s="9">
        <v>1</v>
      </c>
      <c r="M82" s="9">
        <v>0</v>
      </c>
      <c r="N82" s="9">
        <v>0</v>
      </c>
      <c r="O82" s="9">
        <v>0</v>
      </c>
      <c r="P82" s="9">
        <v>2</v>
      </c>
      <c r="Q82" s="9">
        <v>2</v>
      </c>
      <c r="R82" s="9">
        <v>2</v>
      </c>
      <c r="S82" s="9">
        <v>1</v>
      </c>
      <c r="T82" s="10">
        <f t="shared" si="10"/>
        <v>9</v>
      </c>
    </row>
    <row r="83" spans="1:20" x14ac:dyDescent="0.25">
      <c r="A83" s="3" t="s">
        <v>11</v>
      </c>
      <c r="B83" s="4" t="str">
        <f t="shared" si="8"/>
        <v>ГБОУ СОШ №489</v>
      </c>
      <c r="C83" s="5">
        <f t="shared" si="8"/>
        <v>11489</v>
      </c>
      <c r="D83" s="5" t="str">
        <f t="shared" si="8"/>
        <v>СОШ</v>
      </c>
      <c r="E83" s="11" t="str">
        <f t="shared" si="8"/>
        <v>5в</v>
      </c>
      <c r="F83" s="7">
        <f t="shared" si="8"/>
        <v>123</v>
      </c>
      <c r="G83" s="7">
        <f t="shared" si="8"/>
        <v>115</v>
      </c>
      <c r="H83" s="8">
        <f t="shared" si="9"/>
        <v>11489081</v>
      </c>
      <c r="I83" s="9">
        <v>0</v>
      </c>
      <c r="J83" s="9">
        <v>2</v>
      </c>
      <c r="K83" s="9">
        <v>1</v>
      </c>
      <c r="L83" s="9">
        <v>2</v>
      </c>
      <c r="M83" s="9">
        <v>0</v>
      </c>
      <c r="N83" s="9">
        <v>0</v>
      </c>
      <c r="O83" s="9">
        <v>0</v>
      </c>
      <c r="P83" s="9">
        <v>0</v>
      </c>
      <c r="Q83" s="9">
        <v>2</v>
      </c>
      <c r="R83" s="9">
        <v>1</v>
      </c>
      <c r="S83" s="9">
        <v>0</v>
      </c>
      <c r="T83" s="10">
        <f t="shared" si="10"/>
        <v>8</v>
      </c>
    </row>
    <row r="84" spans="1:20" x14ac:dyDescent="0.25">
      <c r="A84" s="3" t="s">
        <v>11</v>
      </c>
      <c r="B84" s="4" t="str">
        <f t="shared" ref="B84:G99" si="11">B83</f>
        <v>ГБОУ СОШ №489</v>
      </c>
      <c r="C84" s="5">
        <f t="shared" si="11"/>
        <v>11489</v>
      </c>
      <c r="D84" s="5" t="str">
        <f t="shared" si="11"/>
        <v>СОШ</v>
      </c>
      <c r="E84" s="11" t="str">
        <f t="shared" si="11"/>
        <v>5в</v>
      </c>
      <c r="F84" s="7">
        <f t="shared" si="11"/>
        <v>123</v>
      </c>
      <c r="G84" s="7">
        <f t="shared" si="11"/>
        <v>115</v>
      </c>
      <c r="H84" s="8">
        <f t="shared" si="9"/>
        <v>11489082</v>
      </c>
      <c r="I84" s="9">
        <v>0</v>
      </c>
      <c r="J84" s="9">
        <v>1</v>
      </c>
      <c r="K84" s="9">
        <v>1</v>
      </c>
      <c r="L84" s="9">
        <v>2</v>
      </c>
      <c r="M84" s="9">
        <v>2</v>
      </c>
      <c r="N84" s="9">
        <v>0</v>
      </c>
      <c r="O84" s="9">
        <v>0</v>
      </c>
      <c r="P84" s="9">
        <v>2</v>
      </c>
      <c r="Q84" s="9">
        <v>1</v>
      </c>
      <c r="R84" s="9">
        <v>2</v>
      </c>
      <c r="S84" s="9">
        <v>2</v>
      </c>
      <c r="T84" s="10">
        <f t="shared" si="10"/>
        <v>13</v>
      </c>
    </row>
    <row r="85" spans="1:20" x14ac:dyDescent="0.25">
      <c r="A85" s="3" t="s">
        <v>11</v>
      </c>
      <c r="B85" s="4" t="str">
        <f t="shared" si="11"/>
        <v>ГБОУ СОШ №489</v>
      </c>
      <c r="C85" s="5">
        <f t="shared" si="11"/>
        <v>11489</v>
      </c>
      <c r="D85" s="5" t="str">
        <f t="shared" si="11"/>
        <v>СОШ</v>
      </c>
      <c r="E85" s="11" t="str">
        <f t="shared" si="11"/>
        <v>5в</v>
      </c>
      <c r="F85" s="7">
        <f t="shared" si="11"/>
        <v>123</v>
      </c>
      <c r="G85" s="7">
        <f t="shared" si="11"/>
        <v>115</v>
      </c>
      <c r="H85" s="8">
        <f t="shared" si="9"/>
        <v>11489083</v>
      </c>
      <c r="I85" s="9">
        <v>0</v>
      </c>
      <c r="J85" s="9">
        <v>1</v>
      </c>
      <c r="K85" s="9">
        <v>1</v>
      </c>
      <c r="L85" s="9">
        <v>2</v>
      </c>
      <c r="M85" s="9">
        <v>2</v>
      </c>
      <c r="N85" s="9">
        <v>0</v>
      </c>
      <c r="O85" s="9">
        <v>0</v>
      </c>
      <c r="P85" s="9">
        <v>2</v>
      </c>
      <c r="Q85" s="9">
        <v>0</v>
      </c>
      <c r="R85" s="9">
        <v>2</v>
      </c>
      <c r="S85" s="9">
        <v>2</v>
      </c>
      <c r="T85" s="10">
        <f t="shared" si="10"/>
        <v>12</v>
      </c>
    </row>
    <row r="86" spans="1:20" x14ac:dyDescent="0.25">
      <c r="A86" s="3" t="s">
        <v>11</v>
      </c>
      <c r="B86" s="4" t="str">
        <f t="shared" si="11"/>
        <v>ГБОУ СОШ №489</v>
      </c>
      <c r="C86" s="5">
        <f t="shared" si="11"/>
        <v>11489</v>
      </c>
      <c r="D86" s="5" t="str">
        <f t="shared" si="11"/>
        <v>СОШ</v>
      </c>
      <c r="E86" s="11" t="str">
        <f t="shared" si="11"/>
        <v>5в</v>
      </c>
      <c r="F86" s="7">
        <f t="shared" si="11"/>
        <v>123</v>
      </c>
      <c r="G86" s="7">
        <f t="shared" si="11"/>
        <v>115</v>
      </c>
      <c r="H86" s="8">
        <f t="shared" si="9"/>
        <v>11489084</v>
      </c>
      <c r="I86" s="9">
        <v>0</v>
      </c>
      <c r="J86" s="9">
        <v>1</v>
      </c>
      <c r="K86" s="9">
        <v>1</v>
      </c>
      <c r="L86" s="9">
        <v>2</v>
      </c>
      <c r="M86" s="9">
        <v>0</v>
      </c>
      <c r="N86" s="9">
        <v>1</v>
      </c>
      <c r="O86" s="9">
        <v>0</v>
      </c>
      <c r="P86" s="9">
        <v>2</v>
      </c>
      <c r="Q86" s="9">
        <v>0</v>
      </c>
      <c r="R86" s="9">
        <v>2</v>
      </c>
      <c r="S86" s="9">
        <v>0</v>
      </c>
      <c r="T86" s="10">
        <f t="shared" si="10"/>
        <v>9</v>
      </c>
    </row>
    <row r="87" spans="1:20" x14ac:dyDescent="0.25">
      <c r="A87" s="3" t="s">
        <v>11</v>
      </c>
      <c r="B87" s="4" t="str">
        <f t="shared" si="11"/>
        <v>ГБОУ СОШ №489</v>
      </c>
      <c r="C87" s="5">
        <f t="shared" si="11"/>
        <v>11489</v>
      </c>
      <c r="D87" s="5" t="str">
        <f t="shared" si="11"/>
        <v>СОШ</v>
      </c>
      <c r="E87" s="11" t="str">
        <f t="shared" si="11"/>
        <v>5в</v>
      </c>
      <c r="F87" s="7">
        <f t="shared" si="11"/>
        <v>123</v>
      </c>
      <c r="G87" s="7">
        <f t="shared" si="11"/>
        <v>115</v>
      </c>
      <c r="H87" s="8">
        <f t="shared" si="9"/>
        <v>11489085</v>
      </c>
      <c r="I87" s="9">
        <v>0</v>
      </c>
      <c r="J87" s="9">
        <v>2</v>
      </c>
      <c r="K87" s="9">
        <v>1</v>
      </c>
      <c r="L87" s="9">
        <v>2</v>
      </c>
      <c r="M87" s="9">
        <v>1</v>
      </c>
      <c r="N87" s="9">
        <v>1</v>
      </c>
      <c r="O87" s="9">
        <v>0</v>
      </c>
      <c r="P87" s="9">
        <v>2</v>
      </c>
      <c r="Q87" s="9">
        <v>2</v>
      </c>
      <c r="R87" s="9">
        <v>2</v>
      </c>
      <c r="S87" s="9">
        <v>1</v>
      </c>
      <c r="T87" s="10">
        <f t="shared" si="10"/>
        <v>14</v>
      </c>
    </row>
    <row r="88" spans="1:20" x14ac:dyDescent="0.25">
      <c r="A88" s="3" t="s">
        <v>11</v>
      </c>
      <c r="B88" s="4" t="str">
        <f t="shared" si="11"/>
        <v>ГБОУ СОШ №489</v>
      </c>
      <c r="C88" s="5">
        <f t="shared" si="11"/>
        <v>11489</v>
      </c>
      <c r="D88" s="5" t="str">
        <f t="shared" si="11"/>
        <v>СОШ</v>
      </c>
      <c r="E88" s="11" t="str">
        <f t="shared" si="11"/>
        <v>5в</v>
      </c>
      <c r="F88" s="7">
        <f t="shared" si="11"/>
        <v>123</v>
      </c>
      <c r="G88" s="7">
        <f t="shared" si="11"/>
        <v>115</v>
      </c>
      <c r="H88" s="8">
        <f t="shared" si="9"/>
        <v>11489086</v>
      </c>
      <c r="I88" s="9">
        <v>0</v>
      </c>
      <c r="J88" s="9">
        <v>1</v>
      </c>
      <c r="K88" s="9">
        <v>1</v>
      </c>
      <c r="L88" s="9">
        <v>2</v>
      </c>
      <c r="M88" s="9">
        <v>0</v>
      </c>
      <c r="N88" s="9">
        <v>0</v>
      </c>
      <c r="O88" s="9">
        <v>0</v>
      </c>
      <c r="P88" s="9">
        <v>1</v>
      </c>
      <c r="Q88" s="9">
        <v>1</v>
      </c>
      <c r="R88" s="9">
        <v>2</v>
      </c>
      <c r="S88" s="9">
        <v>2</v>
      </c>
      <c r="T88" s="10">
        <f t="shared" si="10"/>
        <v>10</v>
      </c>
    </row>
    <row r="89" spans="1:20" x14ac:dyDescent="0.25">
      <c r="A89" s="3" t="s">
        <v>11</v>
      </c>
      <c r="B89" s="4" t="str">
        <f t="shared" si="11"/>
        <v>ГБОУ СОШ №489</v>
      </c>
      <c r="C89" s="5">
        <f t="shared" si="11"/>
        <v>11489</v>
      </c>
      <c r="D89" s="5" t="str">
        <f t="shared" si="11"/>
        <v>СОШ</v>
      </c>
      <c r="E89" s="11" t="str">
        <f t="shared" si="11"/>
        <v>5в</v>
      </c>
      <c r="F89" s="7">
        <f t="shared" si="11"/>
        <v>123</v>
      </c>
      <c r="G89" s="7">
        <f t="shared" si="11"/>
        <v>115</v>
      </c>
      <c r="H89" s="8">
        <f t="shared" si="9"/>
        <v>11489087</v>
      </c>
      <c r="I89" s="9">
        <v>0</v>
      </c>
      <c r="J89" s="9">
        <v>2</v>
      </c>
      <c r="K89" s="9">
        <v>0</v>
      </c>
      <c r="L89" s="9">
        <v>2</v>
      </c>
      <c r="M89" s="9">
        <v>2</v>
      </c>
      <c r="N89" s="9">
        <v>0</v>
      </c>
      <c r="O89" s="9">
        <v>1</v>
      </c>
      <c r="P89" s="9">
        <v>2</v>
      </c>
      <c r="Q89" s="9">
        <v>2</v>
      </c>
      <c r="R89" s="9">
        <v>2</v>
      </c>
      <c r="S89" s="9">
        <v>2</v>
      </c>
      <c r="T89" s="10">
        <f t="shared" si="10"/>
        <v>15</v>
      </c>
    </row>
    <row r="90" spans="1:20" x14ac:dyDescent="0.25">
      <c r="A90" s="3" t="s">
        <v>11</v>
      </c>
      <c r="B90" s="4" t="str">
        <f t="shared" si="11"/>
        <v>ГБОУ СОШ №489</v>
      </c>
      <c r="C90" s="5">
        <f t="shared" si="11"/>
        <v>11489</v>
      </c>
      <c r="D90" s="5" t="str">
        <f t="shared" si="11"/>
        <v>СОШ</v>
      </c>
      <c r="E90" s="11" t="str">
        <f t="shared" si="11"/>
        <v>5в</v>
      </c>
      <c r="F90" s="7">
        <f t="shared" si="11"/>
        <v>123</v>
      </c>
      <c r="G90" s="7">
        <f t="shared" si="11"/>
        <v>115</v>
      </c>
      <c r="H90" s="8">
        <f t="shared" si="9"/>
        <v>11489088</v>
      </c>
      <c r="I90" s="9">
        <v>0</v>
      </c>
      <c r="J90" s="9">
        <v>2</v>
      </c>
      <c r="K90" s="9">
        <v>0</v>
      </c>
      <c r="L90" s="9">
        <v>2</v>
      </c>
      <c r="M90" s="9">
        <v>2</v>
      </c>
      <c r="N90" s="9">
        <v>0</v>
      </c>
      <c r="O90" s="9">
        <v>0</v>
      </c>
      <c r="P90" s="9">
        <v>2</v>
      </c>
      <c r="Q90" s="9">
        <v>2</v>
      </c>
      <c r="R90" s="9">
        <v>2</v>
      </c>
      <c r="S90" s="9">
        <v>1</v>
      </c>
      <c r="T90" s="10">
        <f t="shared" si="10"/>
        <v>13</v>
      </c>
    </row>
    <row r="91" spans="1:20" x14ac:dyDescent="0.25">
      <c r="A91" s="3" t="s">
        <v>11</v>
      </c>
      <c r="B91" s="4" t="str">
        <f t="shared" si="11"/>
        <v>ГБОУ СОШ №489</v>
      </c>
      <c r="C91" s="5">
        <f t="shared" si="11"/>
        <v>11489</v>
      </c>
      <c r="D91" s="5" t="str">
        <f t="shared" si="11"/>
        <v>СОШ</v>
      </c>
      <c r="E91" s="11" t="str">
        <f t="shared" si="11"/>
        <v>5в</v>
      </c>
      <c r="F91" s="7">
        <f t="shared" si="11"/>
        <v>123</v>
      </c>
      <c r="G91" s="7">
        <f t="shared" si="11"/>
        <v>115</v>
      </c>
      <c r="H91" s="8">
        <f t="shared" si="9"/>
        <v>11489089</v>
      </c>
      <c r="I91" s="9">
        <v>0</v>
      </c>
      <c r="J91" s="9">
        <v>2</v>
      </c>
      <c r="K91" s="9">
        <v>0</v>
      </c>
      <c r="L91" s="9">
        <v>2</v>
      </c>
      <c r="M91" s="9">
        <v>1</v>
      </c>
      <c r="N91" s="9">
        <v>0</v>
      </c>
      <c r="O91" s="9">
        <v>1</v>
      </c>
      <c r="P91" s="9">
        <v>2</v>
      </c>
      <c r="Q91" s="9">
        <v>1</v>
      </c>
      <c r="R91" s="9">
        <v>2</v>
      </c>
      <c r="S91" s="9">
        <v>1</v>
      </c>
      <c r="T91" s="10">
        <f t="shared" si="10"/>
        <v>12</v>
      </c>
    </row>
    <row r="92" spans="1:20" x14ac:dyDescent="0.25">
      <c r="A92" s="3" t="s">
        <v>11</v>
      </c>
      <c r="B92" s="4" t="str">
        <f t="shared" si="11"/>
        <v>ГБОУ СОШ №489</v>
      </c>
      <c r="C92" s="5">
        <f t="shared" si="11"/>
        <v>11489</v>
      </c>
      <c r="D92" s="5" t="str">
        <f t="shared" si="11"/>
        <v>СОШ</v>
      </c>
      <c r="E92" s="13" t="s">
        <v>30</v>
      </c>
      <c r="F92" s="7">
        <f t="shared" si="11"/>
        <v>123</v>
      </c>
      <c r="G92" s="7">
        <f t="shared" si="11"/>
        <v>115</v>
      </c>
      <c r="H92" s="8">
        <f>H91+1</f>
        <v>11489090</v>
      </c>
      <c r="I92" s="9">
        <v>2</v>
      </c>
      <c r="J92" s="9">
        <v>1</v>
      </c>
      <c r="K92" s="9">
        <v>0</v>
      </c>
      <c r="L92" s="9">
        <v>2</v>
      </c>
      <c r="M92" s="9">
        <v>1</v>
      </c>
      <c r="N92" s="9">
        <v>1</v>
      </c>
      <c r="O92" s="9">
        <v>1</v>
      </c>
      <c r="P92" s="9">
        <v>2</v>
      </c>
      <c r="Q92" s="9">
        <v>1</v>
      </c>
      <c r="R92" s="9">
        <v>0</v>
      </c>
      <c r="S92" s="9">
        <v>1</v>
      </c>
      <c r="T92" s="10">
        <f t="shared" si="10"/>
        <v>12</v>
      </c>
    </row>
    <row r="93" spans="1:20" x14ac:dyDescent="0.25">
      <c r="A93" s="3" t="s">
        <v>11</v>
      </c>
      <c r="B93" s="4" t="str">
        <f t="shared" si="11"/>
        <v>ГБОУ СОШ №489</v>
      </c>
      <c r="C93" s="5">
        <f t="shared" si="11"/>
        <v>11489</v>
      </c>
      <c r="D93" s="5" t="str">
        <f t="shared" si="11"/>
        <v>СОШ</v>
      </c>
      <c r="E93" s="11" t="str">
        <f t="shared" si="11"/>
        <v>5г</v>
      </c>
      <c r="F93" s="7">
        <f t="shared" si="11"/>
        <v>123</v>
      </c>
      <c r="G93" s="7">
        <f t="shared" si="11"/>
        <v>115</v>
      </c>
      <c r="H93" s="8">
        <f t="shared" si="9"/>
        <v>11489091</v>
      </c>
      <c r="I93" s="9">
        <v>2</v>
      </c>
      <c r="J93" s="9">
        <v>2</v>
      </c>
      <c r="K93" s="9">
        <v>0</v>
      </c>
      <c r="L93" s="9">
        <v>2</v>
      </c>
      <c r="M93" s="9">
        <v>0</v>
      </c>
      <c r="N93" s="9">
        <v>0</v>
      </c>
      <c r="O93" s="9">
        <v>0</v>
      </c>
      <c r="P93" s="9">
        <v>2</v>
      </c>
      <c r="Q93" s="9">
        <v>1</v>
      </c>
      <c r="R93" s="9">
        <v>2</v>
      </c>
      <c r="S93" s="9">
        <v>1</v>
      </c>
      <c r="T93" s="10">
        <f t="shared" si="10"/>
        <v>12</v>
      </c>
    </row>
    <row r="94" spans="1:20" x14ac:dyDescent="0.25">
      <c r="A94" s="3" t="s">
        <v>11</v>
      </c>
      <c r="B94" s="4" t="str">
        <f t="shared" si="11"/>
        <v>ГБОУ СОШ №489</v>
      </c>
      <c r="C94" s="5">
        <f t="shared" si="11"/>
        <v>11489</v>
      </c>
      <c r="D94" s="5" t="str">
        <f t="shared" si="11"/>
        <v>СОШ</v>
      </c>
      <c r="E94" s="11" t="str">
        <f t="shared" si="11"/>
        <v>5г</v>
      </c>
      <c r="F94" s="7">
        <f t="shared" si="11"/>
        <v>123</v>
      </c>
      <c r="G94" s="7">
        <f t="shared" si="11"/>
        <v>115</v>
      </c>
      <c r="H94" s="8">
        <f t="shared" si="9"/>
        <v>11489092</v>
      </c>
      <c r="I94" s="9">
        <v>0</v>
      </c>
      <c r="J94" s="9">
        <v>2</v>
      </c>
      <c r="K94" s="9">
        <v>1</v>
      </c>
      <c r="L94" s="9">
        <v>2</v>
      </c>
      <c r="M94" s="9">
        <v>1</v>
      </c>
      <c r="N94" s="9">
        <v>1</v>
      </c>
      <c r="O94" s="9">
        <v>1</v>
      </c>
      <c r="P94" s="9">
        <v>1</v>
      </c>
      <c r="Q94" s="9">
        <v>1</v>
      </c>
      <c r="R94" s="9">
        <v>2</v>
      </c>
      <c r="S94" s="9">
        <v>1</v>
      </c>
      <c r="T94" s="10">
        <f t="shared" si="10"/>
        <v>13</v>
      </c>
    </row>
    <row r="95" spans="1:20" x14ac:dyDescent="0.25">
      <c r="A95" s="3" t="s">
        <v>11</v>
      </c>
      <c r="B95" s="4" t="str">
        <f t="shared" si="11"/>
        <v>ГБОУ СОШ №489</v>
      </c>
      <c r="C95" s="5">
        <f t="shared" si="11"/>
        <v>11489</v>
      </c>
      <c r="D95" s="5" t="str">
        <f t="shared" si="11"/>
        <v>СОШ</v>
      </c>
      <c r="E95" s="11" t="str">
        <f t="shared" si="11"/>
        <v>5г</v>
      </c>
      <c r="F95" s="7">
        <f t="shared" si="11"/>
        <v>123</v>
      </c>
      <c r="G95" s="7">
        <f t="shared" si="11"/>
        <v>115</v>
      </c>
      <c r="H95" s="8">
        <f t="shared" si="9"/>
        <v>11489093</v>
      </c>
      <c r="I95" s="9">
        <v>1</v>
      </c>
      <c r="J95" s="9">
        <v>1</v>
      </c>
      <c r="K95" s="9">
        <v>0</v>
      </c>
      <c r="L95" s="9">
        <v>2</v>
      </c>
      <c r="M95" s="9">
        <v>1</v>
      </c>
      <c r="N95" s="9">
        <v>1</v>
      </c>
      <c r="O95" s="9">
        <v>1</v>
      </c>
      <c r="P95" s="9">
        <v>2</v>
      </c>
      <c r="Q95" s="9">
        <v>0</v>
      </c>
      <c r="R95" s="9">
        <v>1</v>
      </c>
      <c r="S95" s="9">
        <v>1</v>
      </c>
      <c r="T95" s="10">
        <f t="shared" si="10"/>
        <v>11</v>
      </c>
    </row>
    <row r="96" spans="1:20" x14ac:dyDescent="0.25">
      <c r="A96" s="3" t="s">
        <v>11</v>
      </c>
      <c r="B96" s="4" t="str">
        <f t="shared" si="11"/>
        <v>ГБОУ СОШ №489</v>
      </c>
      <c r="C96" s="5">
        <f t="shared" si="11"/>
        <v>11489</v>
      </c>
      <c r="D96" s="5" t="str">
        <f t="shared" si="11"/>
        <v>СОШ</v>
      </c>
      <c r="E96" s="11" t="str">
        <f t="shared" si="11"/>
        <v>5г</v>
      </c>
      <c r="F96" s="7">
        <f t="shared" si="11"/>
        <v>123</v>
      </c>
      <c r="G96" s="7">
        <f t="shared" si="11"/>
        <v>115</v>
      </c>
      <c r="H96" s="8">
        <f t="shared" si="9"/>
        <v>11489094</v>
      </c>
      <c r="I96" s="9">
        <v>2</v>
      </c>
      <c r="J96" s="9">
        <v>2</v>
      </c>
      <c r="K96" s="9">
        <v>0</v>
      </c>
      <c r="L96" s="9">
        <v>2</v>
      </c>
      <c r="M96" s="9">
        <v>2</v>
      </c>
      <c r="N96" s="9">
        <v>1</v>
      </c>
      <c r="O96" s="9">
        <v>0</v>
      </c>
      <c r="P96" s="9">
        <v>2</v>
      </c>
      <c r="Q96" s="9">
        <v>1</v>
      </c>
      <c r="R96" s="9">
        <v>1</v>
      </c>
      <c r="S96" s="9">
        <v>0</v>
      </c>
      <c r="T96" s="10">
        <f t="shared" si="10"/>
        <v>13</v>
      </c>
    </row>
    <row r="97" spans="1:20" x14ac:dyDescent="0.25">
      <c r="A97" s="3" t="s">
        <v>11</v>
      </c>
      <c r="B97" s="4" t="str">
        <f t="shared" si="11"/>
        <v>ГБОУ СОШ №489</v>
      </c>
      <c r="C97" s="5">
        <f t="shared" si="11"/>
        <v>11489</v>
      </c>
      <c r="D97" s="5" t="str">
        <f t="shared" si="11"/>
        <v>СОШ</v>
      </c>
      <c r="E97" s="11" t="str">
        <f t="shared" si="11"/>
        <v>5г</v>
      </c>
      <c r="F97" s="7">
        <f t="shared" si="11"/>
        <v>123</v>
      </c>
      <c r="G97" s="7">
        <f t="shared" si="11"/>
        <v>115</v>
      </c>
      <c r="H97" s="8">
        <f t="shared" si="9"/>
        <v>11489095</v>
      </c>
      <c r="I97" s="9">
        <v>1</v>
      </c>
      <c r="J97" s="9">
        <v>0</v>
      </c>
      <c r="K97" s="9">
        <v>0</v>
      </c>
      <c r="L97" s="9">
        <v>2</v>
      </c>
      <c r="M97" s="9">
        <v>0</v>
      </c>
      <c r="N97" s="9">
        <v>1</v>
      </c>
      <c r="O97" s="9">
        <v>1</v>
      </c>
      <c r="P97" s="9">
        <v>1</v>
      </c>
      <c r="Q97" s="9">
        <v>1</v>
      </c>
      <c r="R97" s="9">
        <v>1</v>
      </c>
      <c r="S97" s="9">
        <v>1</v>
      </c>
      <c r="T97" s="10">
        <f t="shared" si="10"/>
        <v>9</v>
      </c>
    </row>
    <row r="98" spans="1:20" x14ac:dyDescent="0.25">
      <c r="A98" s="3" t="s">
        <v>11</v>
      </c>
      <c r="B98" s="4" t="str">
        <f t="shared" si="11"/>
        <v>ГБОУ СОШ №489</v>
      </c>
      <c r="C98" s="5">
        <f t="shared" si="11"/>
        <v>11489</v>
      </c>
      <c r="D98" s="5" t="str">
        <f t="shared" si="11"/>
        <v>СОШ</v>
      </c>
      <c r="E98" s="11" t="str">
        <f t="shared" si="11"/>
        <v>5г</v>
      </c>
      <c r="F98" s="7">
        <f t="shared" si="11"/>
        <v>123</v>
      </c>
      <c r="G98" s="7">
        <f t="shared" si="11"/>
        <v>115</v>
      </c>
      <c r="H98" s="8">
        <f t="shared" si="9"/>
        <v>11489096</v>
      </c>
      <c r="I98" s="9">
        <v>0</v>
      </c>
      <c r="J98" s="9">
        <v>1</v>
      </c>
      <c r="K98" s="9">
        <v>0</v>
      </c>
      <c r="L98" s="9">
        <v>2</v>
      </c>
      <c r="M98" s="9">
        <v>0</v>
      </c>
      <c r="N98" s="9">
        <v>0</v>
      </c>
      <c r="O98" s="9">
        <v>0</v>
      </c>
      <c r="P98" s="9">
        <v>1</v>
      </c>
      <c r="Q98" s="9">
        <v>2</v>
      </c>
      <c r="R98" s="9">
        <v>2</v>
      </c>
      <c r="S98" s="9">
        <v>1</v>
      </c>
      <c r="T98" s="10">
        <f t="shared" si="10"/>
        <v>9</v>
      </c>
    </row>
    <row r="99" spans="1:20" x14ac:dyDescent="0.25">
      <c r="A99" s="3" t="s">
        <v>11</v>
      </c>
      <c r="B99" s="4" t="str">
        <f t="shared" si="11"/>
        <v>ГБОУ СОШ №489</v>
      </c>
      <c r="C99" s="5">
        <f t="shared" si="11"/>
        <v>11489</v>
      </c>
      <c r="D99" s="5" t="str">
        <f t="shared" si="11"/>
        <v>СОШ</v>
      </c>
      <c r="E99" s="11" t="str">
        <f t="shared" si="11"/>
        <v>5г</v>
      </c>
      <c r="F99" s="7">
        <f t="shared" si="11"/>
        <v>123</v>
      </c>
      <c r="G99" s="7">
        <f t="shared" si="11"/>
        <v>115</v>
      </c>
      <c r="H99" s="8">
        <f t="shared" si="9"/>
        <v>11489097</v>
      </c>
      <c r="I99" s="9">
        <v>1</v>
      </c>
      <c r="J99" s="9">
        <v>1</v>
      </c>
      <c r="K99" s="9">
        <v>1</v>
      </c>
      <c r="L99" s="9">
        <v>2</v>
      </c>
      <c r="M99" s="9">
        <v>2</v>
      </c>
      <c r="N99" s="9">
        <v>1</v>
      </c>
      <c r="O99" s="9">
        <v>0</v>
      </c>
      <c r="P99" s="9">
        <v>2</v>
      </c>
      <c r="Q99" s="9">
        <v>2</v>
      </c>
      <c r="R99" s="9">
        <v>2</v>
      </c>
      <c r="S99" s="9">
        <v>2</v>
      </c>
      <c r="T99" s="10">
        <f t="shared" si="10"/>
        <v>16</v>
      </c>
    </row>
    <row r="100" spans="1:20" x14ac:dyDescent="0.25">
      <c r="A100" s="3" t="s">
        <v>11</v>
      </c>
      <c r="B100" s="4" t="str">
        <f t="shared" ref="B100:G115" si="12">B99</f>
        <v>ГБОУ СОШ №489</v>
      </c>
      <c r="C100" s="5">
        <f t="shared" si="12"/>
        <v>11489</v>
      </c>
      <c r="D100" s="5" t="str">
        <f t="shared" si="12"/>
        <v>СОШ</v>
      </c>
      <c r="E100" s="11" t="str">
        <f t="shared" si="12"/>
        <v>5г</v>
      </c>
      <c r="F100" s="7">
        <f t="shared" si="12"/>
        <v>123</v>
      </c>
      <c r="G100" s="7">
        <f t="shared" si="12"/>
        <v>115</v>
      </c>
      <c r="H100" s="8">
        <f t="shared" si="9"/>
        <v>11489098</v>
      </c>
      <c r="I100" s="9">
        <v>1</v>
      </c>
      <c r="J100" s="9">
        <v>1</v>
      </c>
      <c r="K100" s="9">
        <v>0</v>
      </c>
      <c r="L100" s="9">
        <v>2</v>
      </c>
      <c r="M100" s="9">
        <v>1</v>
      </c>
      <c r="N100" s="9">
        <v>1</v>
      </c>
      <c r="O100" s="9">
        <v>0</v>
      </c>
      <c r="P100" s="9">
        <v>2</v>
      </c>
      <c r="Q100" s="9">
        <v>2</v>
      </c>
      <c r="R100" s="9">
        <v>1</v>
      </c>
      <c r="S100" s="9">
        <v>2</v>
      </c>
      <c r="T100" s="10">
        <f t="shared" si="10"/>
        <v>13</v>
      </c>
    </row>
    <row r="101" spans="1:20" x14ac:dyDescent="0.25">
      <c r="A101" s="3" t="s">
        <v>11</v>
      </c>
      <c r="B101" s="4" t="str">
        <f t="shared" si="12"/>
        <v>ГБОУ СОШ №489</v>
      </c>
      <c r="C101" s="5">
        <f t="shared" si="12"/>
        <v>11489</v>
      </c>
      <c r="D101" s="5" t="str">
        <f t="shared" si="12"/>
        <v>СОШ</v>
      </c>
      <c r="E101" s="11" t="str">
        <f t="shared" si="12"/>
        <v>5г</v>
      </c>
      <c r="F101" s="7">
        <f t="shared" si="12"/>
        <v>123</v>
      </c>
      <c r="G101" s="7">
        <f t="shared" si="12"/>
        <v>115</v>
      </c>
      <c r="H101" s="8">
        <f t="shared" si="9"/>
        <v>11489099</v>
      </c>
      <c r="I101" s="9">
        <v>1</v>
      </c>
      <c r="J101" s="9">
        <v>1</v>
      </c>
      <c r="K101" s="9">
        <v>0</v>
      </c>
      <c r="L101" s="9">
        <v>2</v>
      </c>
      <c r="M101" s="9">
        <v>1</v>
      </c>
      <c r="N101" s="9">
        <v>1</v>
      </c>
      <c r="O101" s="9">
        <v>0</v>
      </c>
      <c r="P101" s="9">
        <v>1</v>
      </c>
      <c r="Q101" s="9">
        <v>2</v>
      </c>
      <c r="R101" s="9">
        <v>2</v>
      </c>
      <c r="S101" s="9">
        <v>1</v>
      </c>
      <c r="T101" s="10">
        <f t="shared" si="10"/>
        <v>12</v>
      </c>
    </row>
    <row r="102" spans="1:20" x14ac:dyDescent="0.25">
      <c r="A102" s="3" t="s">
        <v>11</v>
      </c>
      <c r="B102" s="4" t="str">
        <f t="shared" si="12"/>
        <v>ГБОУ СОШ №489</v>
      </c>
      <c r="C102" s="5">
        <f t="shared" si="12"/>
        <v>11489</v>
      </c>
      <c r="D102" s="5" t="str">
        <f t="shared" si="12"/>
        <v>СОШ</v>
      </c>
      <c r="E102" s="11" t="str">
        <f t="shared" si="12"/>
        <v>5г</v>
      </c>
      <c r="F102" s="7">
        <f t="shared" si="12"/>
        <v>123</v>
      </c>
      <c r="G102" s="7">
        <f t="shared" si="12"/>
        <v>115</v>
      </c>
      <c r="H102" s="8">
        <f t="shared" si="9"/>
        <v>11489100</v>
      </c>
      <c r="I102" s="9">
        <v>2</v>
      </c>
      <c r="J102" s="9">
        <v>2</v>
      </c>
      <c r="K102" s="9">
        <v>0</v>
      </c>
      <c r="L102" s="9">
        <v>2</v>
      </c>
      <c r="M102" s="9">
        <v>0</v>
      </c>
      <c r="N102" s="9">
        <v>1</v>
      </c>
      <c r="O102" s="9">
        <v>1</v>
      </c>
      <c r="P102" s="9">
        <v>1</v>
      </c>
      <c r="Q102" s="9">
        <v>0</v>
      </c>
      <c r="R102" s="9">
        <v>2</v>
      </c>
      <c r="S102" s="9">
        <v>1</v>
      </c>
      <c r="T102" s="10">
        <v>1</v>
      </c>
    </row>
    <row r="103" spans="1:20" x14ac:dyDescent="0.25">
      <c r="A103" s="3" t="s">
        <v>11</v>
      </c>
      <c r="B103" s="4" t="str">
        <f t="shared" si="12"/>
        <v>ГБОУ СОШ №489</v>
      </c>
      <c r="C103" s="5">
        <f t="shared" si="12"/>
        <v>11489</v>
      </c>
      <c r="D103" s="5" t="str">
        <f t="shared" si="12"/>
        <v>СОШ</v>
      </c>
      <c r="E103" s="11" t="str">
        <f t="shared" si="12"/>
        <v>5г</v>
      </c>
      <c r="F103" s="7">
        <f t="shared" si="12"/>
        <v>123</v>
      </c>
      <c r="G103" s="7">
        <f t="shared" si="12"/>
        <v>115</v>
      </c>
      <c r="H103" s="8">
        <f t="shared" si="9"/>
        <v>11489101</v>
      </c>
      <c r="I103" s="9">
        <v>1</v>
      </c>
      <c r="J103" s="9">
        <v>1</v>
      </c>
      <c r="K103" s="9">
        <v>1</v>
      </c>
      <c r="L103" s="9">
        <v>2</v>
      </c>
      <c r="M103" s="9">
        <v>2</v>
      </c>
      <c r="N103" s="9">
        <v>1</v>
      </c>
      <c r="O103" s="9">
        <v>1</v>
      </c>
      <c r="P103" s="9">
        <v>0</v>
      </c>
      <c r="Q103" s="9">
        <v>2</v>
      </c>
      <c r="R103" s="9">
        <v>1</v>
      </c>
      <c r="S103" s="9">
        <v>2</v>
      </c>
      <c r="T103" s="10">
        <f t="shared" si="10"/>
        <v>14</v>
      </c>
    </row>
    <row r="104" spans="1:20" x14ac:dyDescent="0.25">
      <c r="A104" s="3" t="s">
        <v>11</v>
      </c>
      <c r="B104" s="4" t="str">
        <f t="shared" si="12"/>
        <v>ГБОУ СОШ №489</v>
      </c>
      <c r="C104" s="5">
        <f t="shared" si="12"/>
        <v>11489</v>
      </c>
      <c r="D104" s="5" t="str">
        <f t="shared" si="12"/>
        <v>СОШ</v>
      </c>
      <c r="E104" s="11" t="str">
        <f t="shared" si="12"/>
        <v>5г</v>
      </c>
      <c r="F104" s="7">
        <f t="shared" si="12"/>
        <v>123</v>
      </c>
      <c r="G104" s="7">
        <f t="shared" si="12"/>
        <v>115</v>
      </c>
      <c r="H104" s="8">
        <f t="shared" si="9"/>
        <v>11489102</v>
      </c>
      <c r="I104" s="9">
        <v>2</v>
      </c>
      <c r="J104" s="9">
        <v>1</v>
      </c>
      <c r="K104" s="9">
        <v>0</v>
      </c>
      <c r="L104" s="9">
        <v>2</v>
      </c>
      <c r="M104" s="9">
        <v>1</v>
      </c>
      <c r="N104" s="9">
        <v>1</v>
      </c>
      <c r="O104" s="9">
        <v>1</v>
      </c>
      <c r="P104" s="9">
        <v>0</v>
      </c>
      <c r="Q104" s="9">
        <v>1</v>
      </c>
      <c r="R104" s="9">
        <v>2</v>
      </c>
      <c r="S104" s="9">
        <v>2</v>
      </c>
      <c r="T104" s="10">
        <f t="shared" si="10"/>
        <v>13</v>
      </c>
    </row>
    <row r="105" spans="1:20" x14ac:dyDescent="0.25">
      <c r="A105" s="3" t="s">
        <v>11</v>
      </c>
      <c r="B105" s="4" t="str">
        <f t="shared" si="12"/>
        <v>ГБОУ СОШ №489</v>
      </c>
      <c r="C105" s="5">
        <f t="shared" si="12"/>
        <v>11489</v>
      </c>
      <c r="D105" s="5" t="str">
        <f t="shared" si="12"/>
        <v>СОШ</v>
      </c>
      <c r="E105" s="11" t="str">
        <f t="shared" si="12"/>
        <v>5г</v>
      </c>
      <c r="F105" s="7">
        <f t="shared" si="12"/>
        <v>123</v>
      </c>
      <c r="G105" s="7">
        <f t="shared" si="12"/>
        <v>115</v>
      </c>
      <c r="H105" s="8">
        <f t="shared" si="9"/>
        <v>11489103</v>
      </c>
      <c r="I105" s="9">
        <v>2</v>
      </c>
      <c r="J105" s="9">
        <v>2</v>
      </c>
      <c r="K105" s="9">
        <v>1</v>
      </c>
      <c r="L105" s="9">
        <v>2</v>
      </c>
      <c r="M105" s="9">
        <v>2</v>
      </c>
      <c r="N105" s="9">
        <v>1</v>
      </c>
      <c r="O105" s="9">
        <v>1</v>
      </c>
      <c r="P105" s="9">
        <v>1</v>
      </c>
      <c r="Q105" s="9">
        <v>1</v>
      </c>
      <c r="R105" s="9">
        <v>1</v>
      </c>
      <c r="S105" s="9">
        <v>2</v>
      </c>
      <c r="T105" s="10">
        <f t="shared" si="10"/>
        <v>16</v>
      </c>
    </row>
    <row r="106" spans="1:20" x14ac:dyDescent="0.25">
      <c r="A106" s="3" t="s">
        <v>11</v>
      </c>
      <c r="B106" s="4" t="str">
        <f t="shared" si="12"/>
        <v>ГБОУ СОШ №489</v>
      </c>
      <c r="C106" s="5">
        <f t="shared" si="12"/>
        <v>11489</v>
      </c>
      <c r="D106" s="5" t="str">
        <f t="shared" si="12"/>
        <v>СОШ</v>
      </c>
      <c r="E106" s="11" t="str">
        <f t="shared" si="12"/>
        <v>5г</v>
      </c>
      <c r="F106" s="7">
        <f t="shared" si="12"/>
        <v>123</v>
      </c>
      <c r="G106" s="7">
        <f t="shared" si="12"/>
        <v>115</v>
      </c>
      <c r="H106" s="8">
        <f t="shared" si="9"/>
        <v>11489104</v>
      </c>
      <c r="I106" s="9">
        <v>2</v>
      </c>
      <c r="J106" s="9">
        <v>1</v>
      </c>
      <c r="K106" s="9">
        <v>1</v>
      </c>
      <c r="L106" s="9">
        <v>2</v>
      </c>
      <c r="M106" s="9">
        <v>2</v>
      </c>
      <c r="N106" s="9">
        <v>1</v>
      </c>
      <c r="O106" s="9">
        <v>0</v>
      </c>
      <c r="P106" s="9">
        <v>2</v>
      </c>
      <c r="Q106" s="9">
        <v>1</v>
      </c>
      <c r="R106" s="9">
        <v>2</v>
      </c>
      <c r="S106" s="9">
        <v>2</v>
      </c>
      <c r="T106" s="10">
        <f t="shared" si="10"/>
        <v>16</v>
      </c>
    </row>
    <row r="107" spans="1:20" x14ac:dyDescent="0.25">
      <c r="A107" s="3" t="s">
        <v>11</v>
      </c>
      <c r="B107" s="4" t="str">
        <f t="shared" si="12"/>
        <v>ГБОУ СОШ №489</v>
      </c>
      <c r="C107" s="5">
        <f t="shared" si="12"/>
        <v>11489</v>
      </c>
      <c r="D107" s="5" t="str">
        <f t="shared" si="12"/>
        <v>СОШ</v>
      </c>
      <c r="E107" s="11" t="str">
        <f t="shared" si="12"/>
        <v>5г</v>
      </c>
      <c r="F107" s="7">
        <f t="shared" si="12"/>
        <v>123</v>
      </c>
      <c r="G107" s="7">
        <f t="shared" si="12"/>
        <v>115</v>
      </c>
      <c r="H107" s="8">
        <f t="shared" si="9"/>
        <v>11489105</v>
      </c>
      <c r="I107" s="9">
        <v>0</v>
      </c>
      <c r="J107" s="9">
        <v>2</v>
      </c>
      <c r="K107" s="9">
        <v>0</v>
      </c>
      <c r="L107" s="9">
        <v>2</v>
      </c>
      <c r="M107" s="9">
        <v>0</v>
      </c>
      <c r="N107" s="9">
        <v>1</v>
      </c>
      <c r="O107" s="9">
        <v>0</v>
      </c>
      <c r="P107" s="9">
        <v>0</v>
      </c>
      <c r="Q107" s="9">
        <v>0</v>
      </c>
      <c r="R107" s="9">
        <v>2</v>
      </c>
      <c r="S107" s="9">
        <v>0</v>
      </c>
      <c r="T107" s="10">
        <f t="shared" si="10"/>
        <v>7</v>
      </c>
    </row>
    <row r="108" spans="1:20" x14ac:dyDescent="0.25">
      <c r="A108" s="3" t="s">
        <v>11</v>
      </c>
      <c r="B108" s="4" t="str">
        <f t="shared" si="12"/>
        <v>ГБОУ СОШ №489</v>
      </c>
      <c r="C108" s="5">
        <f t="shared" si="12"/>
        <v>11489</v>
      </c>
      <c r="D108" s="5" t="str">
        <f t="shared" si="12"/>
        <v>СОШ</v>
      </c>
      <c r="E108" s="11" t="str">
        <f t="shared" si="12"/>
        <v>5г</v>
      </c>
      <c r="F108" s="7">
        <f t="shared" si="12"/>
        <v>123</v>
      </c>
      <c r="G108" s="7">
        <f t="shared" si="12"/>
        <v>115</v>
      </c>
      <c r="H108" s="8">
        <f t="shared" si="9"/>
        <v>11489106</v>
      </c>
      <c r="I108" s="9">
        <v>1</v>
      </c>
      <c r="J108" s="9">
        <v>0</v>
      </c>
      <c r="K108" s="9">
        <v>0</v>
      </c>
      <c r="L108" s="9">
        <v>2</v>
      </c>
      <c r="M108" s="9">
        <v>1</v>
      </c>
      <c r="N108" s="9">
        <v>1</v>
      </c>
      <c r="O108" s="9">
        <v>0</v>
      </c>
      <c r="P108" s="9">
        <v>2</v>
      </c>
      <c r="Q108" s="9">
        <v>0</v>
      </c>
      <c r="R108" s="9">
        <v>1</v>
      </c>
      <c r="S108" s="9">
        <v>1</v>
      </c>
      <c r="T108" s="10">
        <f t="shared" si="10"/>
        <v>9</v>
      </c>
    </row>
    <row r="109" spans="1:20" x14ac:dyDescent="0.25">
      <c r="A109" s="3" t="s">
        <v>11</v>
      </c>
      <c r="B109" s="4" t="str">
        <f t="shared" si="12"/>
        <v>ГБОУ СОШ №489</v>
      </c>
      <c r="C109" s="5">
        <f t="shared" si="12"/>
        <v>11489</v>
      </c>
      <c r="D109" s="5" t="str">
        <f t="shared" si="12"/>
        <v>СОШ</v>
      </c>
      <c r="E109" s="11" t="str">
        <f t="shared" si="12"/>
        <v>5г</v>
      </c>
      <c r="F109" s="7">
        <f t="shared" si="12"/>
        <v>123</v>
      </c>
      <c r="G109" s="7">
        <f t="shared" si="12"/>
        <v>115</v>
      </c>
      <c r="H109" s="8">
        <f t="shared" si="9"/>
        <v>11489107</v>
      </c>
      <c r="I109" s="9">
        <v>2</v>
      </c>
      <c r="J109" s="9">
        <v>1</v>
      </c>
      <c r="K109" s="9">
        <v>0</v>
      </c>
      <c r="L109" s="9">
        <v>2</v>
      </c>
      <c r="M109" s="9">
        <v>1</v>
      </c>
      <c r="N109" s="9">
        <v>1</v>
      </c>
      <c r="O109" s="9">
        <v>1</v>
      </c>
      <c r="P109" s="9">
        <v>2</v>
      </c>
      <c r="Q109" s="9">
        <v>2</v>
      </c>
      <c r="R109" s="9">
        <v>2</v>
      </c>
      <c r="S109" s="9">
        <v>1</v>
      </c>
      <c r="T109" s="10">
        <f t="shared" si="10"/>
        <v>15</v>
      </c>
    </row>
    <row r="110" spans="1:20" x14ac:dyDescent="0.25">
      <c r="A110" s="3" t="s">
        <v>11</v>
      </c>
      <c r="B110" s="4" t="str">
        <f t="shared" si="12"/>
        <v>ГБОУ СОШ №489</v>
      </c>
      <c r="C110" s="5">
        <f t="shared" si="12"/>
        <v>11489</v>
      </c>
      <c r="D110" s="5" t="str">
        <f t="shared" si="12"/>
        <v>СОШ</v>
      </c>
      <c r="E110" s="11" t="str">
        <f t="shared" si="12"/>
        <v>5г</v>
      </c>
      <c r="F110" s="7">
        <f t="shared" si="12"/>
        <v>123</v>
      </c>
      <c r="G110" s="7">
        <f t="shared" si="12"/>
        <v>115</v>
      </c>
      <c r="H110" s="8">
        <f t="shared" si="9"/>
        <v>11489108</v>
      </c>
      <c r="I110" s="9">
        <v>0</v>
      </c>
      <c r="J110" s="9">
        <v>0</v>
      </c>
      <c r="K110" s="9">
        <v>1</v>
      </c>
      <c r="L110" s="9">
        <v>2</v>
      </c>
      <c r="M110" s="9">
        <v>1</v>
      </c>
      <c r="N110" s="9">
        <v>1</v>
      </c>
      <c r="O110" s="9">
        <v>1</v>
      </c>
      <c r="P110" s="9">
        <v>1</v>
      </c>
      <c r="Q110" s="9">
        <v>2</v>
      </c>
      <c r="R110" s="9">
        <v>2</v>
      </c>
      <c r="S110" s="9">
        <v>0</v>
      </c>
      <c r="T110" s="10">
        <f t="shared" si="10"/>
        <v>11</v>
      </c>
    </row>
    <row r="111" spans="1:20" x14ac:dyDescent="0.25">
      <c r="A111" s="3" t="s">
        <v>11</v>
      </c>
      <c r="B111" s="4" t="str">
        <f t="shared" si="12"/>
        <v>ГБОУ СОШ №489</v>
      </c>
      <c r="C111" s="5">
        <f t="shared" si="12"/>
        <v>11489</v>
      </c>
      <c r="D111" s="5" t="str">
        <f t="shared" si="12"/>
        <v>СОШ</v>
      </c>
      <c r="E111" s="11" t="str">
        <f t="shared" si="12"/>
        <v>5г</v>
      </c>
      <c r="F111" s="7">
        <f t="shared" si="12"/>
        <v>123</v>
      </c>
      <c r="G111" s="7">
        <f t="shared" si="12"/>
        <v>115</v>
      </c>
      <c r="H111" s="8">
        <f t="shared" si="9"/>
        <v>11489109</v>
      </c>
      <c r="I111" s="9">
        <v>2</v>
      </c>
      <c r="J111" s="9">
        <v>1</v>
      </c>
      <c r="K111" s="9">
        <v>0</v>
      </c>
      <c r="L111" s="9">
        <v>2</v>
      </c>
      <c r="M111" s="9">
        <v>1</v>
      </c>
      <c r="N111" s="9">
        <v>1</v>
      </c>
      <c r="O111" s="9">
        <v>1</v>
      </c>
      <c r="P111" s="9">
        <v>0</v>
      </c>
      <c r="Q111" s="9">
        <v>2</v>
      </c>
      <c r="R111" s="9">
        <v>1</v>
      </c>
      <c r="S111" s="9">
        <v>1</v>
      </c>
      <c r="T111" s="10">
        <f t="shared" si="10"/>
        <v>12</v>
      </c>
    </row>
    <row r="112" spans="1:20" x14ac:dyDescent="0.25">
      <c r="A112" s="3" t="s">
        <v>11</v>
      </c>
      <c r="B112" s="4" t="str">
        <f t="shared" si="12"/>
        <v>ГБОУ СОШ №489</v>
      </c>
      <c r="C112" s="5">
        <f t="shared" si="12"/>
        <v>11489</v>
      </c>
      <c r="D112" s="5" t="str">
        <f t="shared" si="12"/>
        <v>СОШ</v>
      </c>
      <c r="E112" s="11" t="str">
        <f t="shared" si="12"/>
        <v>5г</v>
      </c>
      <c r="F112" s="7">
        <f t="shared" si="12"/>
        <v>123</v>
      </c>
      <c r="G112" s="7">
        <f t="shared" si="12"/>
        <v>115</v>
      </c>
      <c r="H112" s="8">
        <f t="shared" si="9"/>
        <v>11489110</v>
      </c>
      <c r="I112" s="9">
        <v>1</v>
      </c>
      <c r="J112" s="9">
        <v>1</v>
      </c>
      <c r="K112" s="9">
        <v>1</v>
      </c>
      <c r="L112" s="9">
        <v>2</v>
      </c>
      <c r="M112" s="9">
        <v>1</v>
      </c>
      <c r="N112" s="9">
        <v>1</v>
      </c>
      <c r="O112" s="9">
        <v>0</v>
      </c>
      <c r="P112" s="9">
        <v>1</v>
      </c>
      <c r="Q112" s="9">
        <v>2</v>
      </c>
      <c r="R112" s="9">
        <v>2</v>
      </c>
      <c r="S112" s="9">
        <v>1</v>
      </c>
      <c r="T112" s="10">
        <f t="shared" si="10"/>
        <v>13</v>
      </c>
    </row>
    <row r="113" spans="1:20" x14ac:dyDescent="0.25">
      <c r="A113" s="3" t="s">
        <v>11</v>
      </c>
      <c r="B113" s="4" t="str">
        <f t="shared" si="12"/>
        <v>ГБОУ СОШ №489</v>
      </c>
      <c r="C113" s="5">
        <f t="shared" si="12"/>
        <v>11489</v>
      </c>
      <c r="D113" s="5" t="str">
        <f t="shared" si="12"/>
        <v>СОШ</v>
      </c>
      <c r="E113" s="11" t="str">
        <f t="shared" si="12"/>
        <v>5г</v>
      </c>
      <c r="F113" s="7">
        <f t="shared" si="12"/>
        <v>123</v>
      </c>
      <c r="G113" s="7">
        <f t="shared" si="12"/>
        <v>115</v>
      </c>
      <c r="H113" s="8">
        <f t="shared" si="9"/>
        <v>11489111</v>
      </c>
      <c r="I113" s="9">
        <v>2</v>
      </c>
      <c r="J113" s="9">
        <v>1</v>
      </c>
      <c r="K113" s="9">
        <v>1</v>
      </c>
      <c r="L113" s="9">
        <v>2</v>
      </c>
      <c r="M113" s="9">
        <v>1</v>
      </c>
      <c r="N113" s="9">
        <v>1</v>
      </c>
      <c r="O113" s="9">
        <v>1</v>
      </c>
      <c r="P113" s="9">
        <v>2</v>
      </c>
      <c r="Q113" s="9">
        <v>2</v>
      </c>
      <c r="R113" s="9">
        <v>1</v>
      </c>
      <c r="S113" s="9">
        <v>1</v>
      </c>
      <c r="T113" s="10">
        <f t="shared" si="10"/>
        <v>15</v>
      </c>
    </row>
    <row r="114" spans="1:20" x14ac:dyDescent="0.25">
      <c r="A114" s="3" t="s">
        <v>11</v>
      </c>
      <c r="B114" s="4" t="str">
        <f t="shared" si="12"/>
        <v>ГБОУ СОШ №489</v>
      </c>
      <c r="C114" s="5">
        <f t="shared" si="12"/>
        <v>11489</v>
      </c>
      <c r="D114" s="5" t="str">
        <f t="shared" si="12"/>
        <v>СОШ</v>
      </c>
      <c r="E114" s="11" t="str">
        <f t="shared" si="12"/>
        <v>5г</v>
      </c>
      <c r="F114" s="7">
        <f t="shared" si="12"/>
        <v>123</v>
      </c>
      <c r="G114" s="7">
        <f t="shared" si="12"/>
        <v>115</v>
      </c>
      <c r="H114" s="8">
        <f t="shared" si="9"/>
        <v>11489112</v>
      </c>
      <c r="I114" s="9">
        <v>2</v>
      </c>
      <c r="J114" s="9">
        <v>0</v>
      </c>
      <c r="K114" s="9">
        <v>1</v>
      </c>
      <c r="L114" s="9">
        <v>2</v>
      </c>
      <c r="M114" s="9">
        <v>1</v>
      </c>
      <c r="N114" s="9">
        <v>1</v>
      </c>
      <c r="O114" s="9">
        <v>0</v>
      </c>
      <c r="P114" s="9">
        <v>2</v>
      </c>
      <c r="Q114" s="9">
        <v>1</v>
      </c>
      <c r="R114" s="9">
        <v>1</v>
      </c>
      <c r="S114" s="9">
        <v>1</v>
      </c>
      <c r="T114" s="10">
        <f t="shared" si="10"/>
        <v>12</v>
      </c>
    </row>
    <row r="115" spans="1:20" x14ac:dyDescent="0.25">
      <c r="A115" s="3" t="s">
        <v>11</v>
      </c>
      <c r="B115" s="4" t="str">
        <f t="shared" si="12"/>
        <v>ГБОУ СОШ №489</v>
      </c>
      <c r="C115" s="5">
        <f t="shared" si="12"/>
        <v>11489</v>
      </c>
      <c r="D115" s="5" t="str">
        <f t="shared" si="12"/>
        <v>СОШ</v>
      </c>
      <c r="E115" s="11" t="str">
        <f t="shared" si="12"/>
        <v>5г</v>
      </c>
      <c r="F115" s="7">
        <f t="shared" si="12"/>
        <v>123</v>
      </c>
      <c r="G115" s="7">
        <f t="shared" si="12"/>
        <v>115</v>
      </c>
      <c r="H115" s="8">
        <f t="shared" si="9"/>
        <v>11489113</v>
      </c>
      <c r="I115" s="9">
        <v>2</v>
      </c>
      <c r="J115" s="9">
        <v>1</v>
      </c>
      <c r="K115" s="9">
        <v>1</v>
      </c>
      <c r="L115" s="9">
        <v>2</v>
      </c>
      <c r="M115" s="9">
        <v>1</v>
      </c>
      <c r="N115" s="9">
        <v>1</v>
      </c>
      <c r="O115" s="9">
        <v>1</v>
      </c>
      <c r="P115" s="9">
        <v>2</v>
      </c>
      <c r="Q115" s="9">
        <v>2</v>
      </c>
      <c r="R115" s="9">
        <v>1</v>
      </c>
      <c r="S115" s="9">
        <v>1</v>
      </c>
      <c r="T115" s="10">
        <f t="shared" si="10"/>
        <v>15</v>
      </c>
    </row>
    <row r="116" spans="1:20" x14ac:dyDescent="0.25">
      <c r="A116" s="3" t="s">
        <v>11</v>
      </c>
      <c r="B116" s="4" t="str">
        <f t="shared" ref="B116:G117" si="13">B115</f>
        <v>ГБОУ СОШ №489</v>
      </c>
      <c r="C116" s="5">
        <f t="shared" si="13"/>
        <v>11489</v>
      </c>
      <c r="D116" s="5" t="str">
        <f t="shared" si="13"/>
        <v>СОШ</v>
      </c>
      <c r="E116" s="11" t="str">
        <f t="shared" si="13"/>
        <v>5г</v>
      </c>
      <c r="F116" s="7">
        <f t="shared" si="13"/>
        <v>123</v>
      </c>
      <c r="G116" s="7">
        <f t="shared" si="13"/>
        <v>115</v>
      </c>
      <c r="H116" s="8">
        <f t="shared" si="9"/>
        <v>11489114</v>
      </c>
      <c r="I116" s="9">
        <v>1</v>
      </c>
      <c r="J116" s="9">
        <v>2</v>
      </c>
      <c r="K116" s="9">
        <v>1</v>
      </c>
      <c r="L116" s="9">
        <v>1</v>
      </c>
      <c r="M116" s="9">
        <v>1</v>
      </c>
      <c r="N116" s="9">
        <v>1</v>
      </c>
      <c r="O116" s="9">
        <v>0</v>
      </c>
      <c r="P116" s="9">
        <v>2</v>
      </c>
      <c r="Q116" s="9">
        <v>2</v>
      </c>
      <c r="R116" s="9">
        <v>1</v>
      </c>
      <c r="S116" s="9">
        <v>1</v>
      </c>
      <c r="T116" s="10">
        <f t="shared" si="10"/>
        <v>13</v>
      </c>
    </row>
    <row r="117" spans="1:20" x14ac:dyDescent="0.25">
      <c r="A117" s="3" t="s">
        <v>11</v>
      </c>
      <c r="B117" s="4" t="str">
        <f t="shared" si="13"/>
        <v>ГБОУ СОШ №489</v>
      </c>
      <c r="C117" s="5">
        <f t="shared" si="13"/>
        <v>11489</v>
      </c>
      <c r="D117" s="5" t="str">
        <f t="shared" si="13"/>
        <v>СОШ</v>
      </c>
      <c r="E117" s="11" t="str">
        <f t="shared" si="13"/>
        <v>5г</v>
      </c>
      <c r="F117" s="7">
        <f t="shared" si="13"/>
        <v>123</v>
      </c>
      <c r="G117" s="7">
        <f t="shared" si="13"/>
        <v>115</v>
      </c>
      <c r="H117" s="8">
        <f t="shared" si="9"/>
        <v>11489115</v>
      </c>
      <c r="I117" s="9">
        <v>1</v>
      </c>
      <c r="J117" s="9">
        <v>1</v>
      </c>
      <c r="K117" s="9">
        <v>1</v>
      </c>
      <c r="L117" s="9">
        <v>2</v>
      </c>
      <c r="M117" s="9">
        <v>1</v>
      </c>
      <c r="N117" s="9">
        <v>1</v>
      </c>
      <c r="O117" s="9">
        <v>0</v>
      </c>
      <c r="P117" s="9">
        <v>2</v>
      </c>
      <c r="Q117" s="9">
        <v>1</v>
      </c>
      <c r="R117" s="9">
        <v>1</v>
      </c>
      <c r="S117" s="9">
        <v>1</v>
      </c>
      <c r="T117" s="10">
        <f t="shared" si="10"/>
        <v>12</v>
      </c>
    </row>
    <row r="118" spans="1:20" s="58" customFormat="1" x14ac:dyDescent="0.25">
      <c r="A118" s="58" t="s">
        <v>118</v>
      </c>
      <c r="I118" s="58">
        <v>2</v>
      </c>
      <c r="J118" s="58">
        <v>2</v>
      </c>
      <c r="K118" s="58">
        <v>1</v>
      </c>
      <c r="L118" s="58">
        <v>2</v>
      </c>
      <c r="M118" s="58">
        <v>2</v>
      </c>
      <c r="N118" s="58">
        <v>1</v>
      </c>
      <c r="O118" s="58">
        <v>1</v>
      </c>
      <c r="P118" s="58">
        <v>2</v>
      </c>
      <c r="Q118" s="58">
        <v>2</v>
      </c>
      <c r="R118" s="58">
        <v>2</v>
      </c>
      <c r="S118" s="58">
        <v>2</v>
      </c>
      <c r="T118" s="58">
        <f>SUM(I118:S118)</f>
        <v>19</v>
      </c>
    </row>
    <row r="119" spans="1:20" x14ac:dyDescent="0.25">
      <c r="B119" s="4" t="s">
        <v>46</v>
      </c>
      <c r="C119" s="7">
        <v>123</v>
      </c>
      <c r="D119" s="7">
        <v>115</v>
      </c>
      <c r="I119" s="79">
        <f>SUM(I21:I117)/(113*I118)</f>
        <v>0.30530973451327431</v>
      </c>
      <c r="J119" s="79">
        <f t="shared" ref="J119:S119" si="14">SUM(J21:J117)/(113*J118)</f>
        <v>0.55752212389380529</v>
      </c>
      <c r="K119" s="79">
        <f t="shared" si="14"/>
        <v>0.39823008849557523</v>
      </c>
      <c r="L119" s="79">
        <f t="shared" si="14"/>
        <v>0.79646017699115046</v>
      </c>
      <c r="M119" s="79">
        <f t="shared" si="14"/>
        <v>0.46902654867256638</v>
      </c>
      <c r="N119" s="79">
        <f t="shared" si="14"/>
        <v>0.45132743362831856</v>
      </c>
      <c r="O119" s="79">
        <f t="shared" si="14"/>
        <v>0.32743362831858408</v>
      </c>
      <c r="P119" s="79">
        <f t="shared" si="14"/>
        <v>0.62831858407079644</v>
      </c>
      <c r="Q119" s="79">
        <f t="shared" si="14"/>
        <v>0.5663716814159292</v>
      </c>
      <c r="R119" s="79">
        <f t="shared" si="14"/>
        <v>0.63274336283185839</v>
      </c>
      <c r="S119" s="79">
        <f t="shared" si="14"/>
        <v>0.53539823008849563</v>
      </c>
      <c r="T119" s="79">
        <f>SUM(T21:T117)/(113*T118)</f>
        <v>0.52957615277130876</v>
      </c>
    </row>
  </sheetData>
  <mergeCells count="9">
    <mergeCell ref="G1:G2"/>
    <mergeCell ref="H1:H2"/>
    <mergeCell ref="T1:T2"/>
    <mergeCell ref="A1:A2"/>
    <mergeCell ref="B1:B2"/>
    <mergeCell ref="C1:C2"/>
    <mergeCell ref="D1:D2"/>
    <mergeCell ref="E1:E2"/>
    <mergeCell ref="F1:F2"/>
  </mergeCells>
  <dataValidations count="4">
    <dataValidation type="list" allowBlank="1" showInputMessage="1" showErrorMessage="1" sqref="I3:J117 L3:M117 P3:S117">
      <formula1>балл2</formula1>
    </dataValidation>
    <dataValidation allowBlank="1" showErrorMessage="1" sqref="E3:G117 C119:D119"/>
    <dataValidation type="list" allowBlank="1" showInputMessage="1" showErrorMessage="1" sqref="K3:K117 N3:O117">
      <formula1>балл1</formula1>
    </dataValidation>
    <dataValidation type="list" allowBlank="1" showInputMessage="1" showErrorMessage="1" sqref="B3">
      <formula1>Название</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dimension ref="A1:Y49"/>
  <sheetViews>
    <sheetView topLeftCell="C1" workbookViewId="0">
      <pane ySplit="2" topLeftCell="A3" activePane="bottomLeft" state="frozen"/>
      <selection pane="bottomLeft" activeCell="W1" sqref="W1:Y22"/>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s>
  <sheetData>
    <row r="1" spans="1:25"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c r="W1" s="58" t="s">
        <v>158</v>
      </c>
      <c r="X1" s="58" t="s">
        <v>159</v>
      </c>
      <c r="Y1" s="58" t="s">
        <v>160</v>
      </c>
    </row>
    <row r="2" spans="1:25"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COUNTIF(T$3:T$47,W2)</f>
        <v>0</v>
      </c>
      <c r="Y2" s="83">
        <f>X2/$X$22</f>
        <v>0</v>
      </c>
    </row>
    <row r="3" spans="1:25" x14ac:dyDescent="0.25">
      <c r="A3" s="3" t="s">
        <v>11</v>
      </c>
      <c r="B3" s="4" t="s">
        <v>48</v>
      </c>
      <c r="C3" s="5">
        <f>VLOOKUP(B3,[18]Списки!$C$1:$E$70,2,FALSE)</f>
        <v>11495</v>
      </c>
      <c r="D3" s="5" t="str">
        <f>VLOOKUP(B3,[18]Списки!$C$1:$E$70,3,FALSE)</f>
        <v>СОШ</v>
      </c>
      <c r="E3" s="6" t="s">
        <v>15</v>
      </c>
      <c r="F3" s="7">
        <v>47</v>
      </c>
      <c r="G3" s="7">
        <v>45</v>
      </c>
      <c r="H3" s="8">
        <f>C3*1000+1</f>
        <v>11495001</v>
      </c>
      <c r="I3" s="9">
        <v>2</v>
      </c>
      <c r="J3" s="9">
        <v>2</v>
      </c>
      <c r="K3" s="9">
        <v>1</v>
      </c>
      <c r="L3" s="9">
        <v>2</v>
      </c>
      <c r="M3" s="9">
        <v>0</v>
      </c>
      <c r="N3" s="9">
        <v>1</v>
      </c>
      <c r="O3" s="9">
        <v>1</v>
      </c>
      <c r="P3" s="9">
        <v>2</v>
      </c>
      <c r="Q3" s="9">
        <v>2</v>
      </c>
      <c r="R3" s="9">
        <v>2</v>
      </c>
      <c r="S3" s="9">
        <v>2</v>
      </c>
      <c r="T3" s="10">
        <f>IF(COUNTBLANK(I3:S3)&gt;=1,"Не писал",SUM(I3:S3))</f>
        <v>17</v>
      </c>
      <c r="W3" s="76">
        <v>1</v>
      </c>
      <c r="X3" s="76">
        <f t="shared" ref="X3:X21" si="0">COUNTIF(T$3:T$47,W3)</f>
        <v>0</v>
      </c>
      <c r="Y3" s="83">
        <f t="shared" ref="Y3:Y21" si="1">X3/$X$22</f>
        <v>0</v>
      </c>
    </row>
    <row r="4" spans="1:25" x14ac:dyDescent="0.25">
      <c r="A4" s="3" t="s">
        <v>11</v>
      </c>
      <c r="B4" s="4" t="str">
        <f t="shared" ref="B4:G19" si="2">B3</f>
        <v>ГБОУ СОШ №495</v>
      </c>
      <c r="C4" s="5">
        <f t="shared" si="2"/>
        <v>11495</v>
      </c>
      <c r="D4" s="5" t="str">
        <f t="shared" si="2"/>
        <v>СОШ</v>
      </c>
      <c r="E4" s="11" t="str">
        <f t="shared" si="2"/>
        <v>5а</v>
      </c>
      <c r="F4" s="7">
        <f t="shared" si="2"/>
        <v>47</v>
      </c>
      <c r="G4" s="7">
        <f t="shared" si="2"/>
        <v>45</v>
      </c>
      <c r="H4" s="8">
        <f>H3+1</f>
        <v>11495002</v>
      </c>
      <c r="I4" s="9">
        <v>0</v>
      </c>
      <c r="J4" s="9">
        <v>2</v>
      </c>
      <c r="K4" s="9">
        <v>0</v>
      </c>
      <c r="L4" s="9">
        <v>2</v>
      </c>
      <c r="M4" s="9">
        <v>2</v>
      </c>
      <c r="N4" s="9">
        <v>0</v>
      </c>
      <c r="O4" s="9">
        <v>0</v>
      </c>
      <c r="P4" s="9">
        <v>2</v>
      </c>
      <c r="Q4" s="9">
        <v>0</v>
      </c>
      <c r="R4" s="9">
        <v>1</v>
      </c>
      <c r="S4" s="9">
        <v>0</v>
      </c>
      <c r="T4" s="10">
        <f t="shared" ref="T4:T47" si="3">IF(COUNTBLANK(I4:S4)&gt;=1,"Не писал",SUM(I4:S4))</f>
        <v>9</v>
      </c>
      <c r="W4" s="76">
        <v>2</v>
      </c>
      <c r="X4" s="76">
        <f t="shared" si="0"/>
        <v>0</v>
      </c>
      <c r="Y4" s="83">
        <f t="shared" si="1"/>
        <v>0</v>
      </c>
    </row>
    <row r="5" spans="1:25" x14ac:dyDescent="0.25">
      <c r="A5" s="3" t="s">
        <v>11</v>
      </c>
      <c r="B5" s="4" t="str">
        <f t="shared" si="2"/>
        <v>ГБОУ СОШ №495</v>
      </c>
      <c r="C5" s="5">
        <f t="shared" si="2"/>
        <v>11495</v>
      </c>
      <c r="D5" s="5" t="str">
        <f t="shared" si="2"/>
        <v>СОШ</v>
      </c>
      <c r="E5" s="11" t="str">
        <f t="shared" si="2"/>
        <v>5а</v>
      </c>
      <c r="F5" s="7">
        <f t="shared" si="2"/>
        <v>47</v>
      </c>
      <c r="G5" s="7">
        <f t="shared" si="2"/>
        <v>45</v>
      </c>
      <c r="H5" s="8">
        <f t="shared" ref="H5:H47" si="4">H4+1</f>
        <v>11495003</v>
      </c>
      <c r="I5" s="9">
        <v>1</v>
      </c>
      <c r="J5" s="9">
        <v>2</v>
      </c>
      <c r="K5" s="9">
        <v>1</v>
      </c>
      <c r="L5" s="9">
        <v>1</v>
      </c>
      <c r="M5" s="9">
        <v>1</v>
      </c>
      <c r="N5" s="9">
        <v>1</v>
      </c>
      <c r="O5" s="9">
        <v>0</v>
      </c>
      <c r="P5" s="9">
        <v>1</v>
      </c>
      <c r="Q5" s="9">
        <v>2</v>
      </c>
      <c r="R5" s="9">
        <v>2</v>
      </c>
      <c r="S5" s="9">
        <v>2</v>
      </c>
      <c r="T5" s="10">
        <f t="shared" si="3"/>
        <v>14</v>
      </c>
      <c r="W5" s="76">
        <v>3</v>
      </c>
      <c r="X5" s="76">
        <f t="shared" si="0"/>
        <v>1</v>
      </c>
      <c r="Y5" s="83">
        <f t="shared" si="1"/>
        <v>2.2222222222222223E-2</v>
      </c>
    </row>
    <row r="6" spans="1:25" x14ac:dyDescent="0.25">
      <c r="A6" s="3" t="s">
        <v>11</v>
      </c>
      <c r="B6" s="4" t="str">
        <f t="shared" si="2"/>
        <v>ГБОУ СОШ №495</v>
      </c>
      <c r="C6" s="5">
        <f t="shared" si="2"/>
        <v>11495</v>
      </c>
      <c r="D6" s="5" t="str">
        <f t="shared" si="2"/>
        <v>СОШ</v>
      </c>
      <c r="E6" s="11" t="str">
        <f t="shared" si="2"/>
        <v>5а</v>
      </c>
      <c r="F6" s="7">
        <f t="shared" si="2"/>
        <v>47</v>
      </c>
      <c r="G6" s="7">
        <f t="shared" si="2"/>
        <v>45</v>
      </c>
      <c r="H6" s="8">
        <f t="shared" si="4"/>
        <v>11495004</v>
      </c>
      <c r="I6" s="9">
        <v>2</v>
      </c>
      <c r="J6" s="9">
        <v>1</v>
      </c>
      <c r="K6" s="9">
        <v>1</v>
      </c>
      <c r="L6" s="9">
        <v>2</v>
      </c>
      <c r="M6" s="9">
        <v>2</v>
      </c>
      <c r="N6" s="9">
        <v>1</v>
      </c>
      <c r="O6" s="9">
        <v>0</v>
      </c>
      <c r="P6" s="9">
        <v>2</v>
      </c>
      <c r="Q6" s="9">
        <v>2</v>
      </c>
      <c r="R6" s="9">
        <v>2</v>
      </c>
      <c r="S6" s="9">
        <v>2</v>
      </c>
      <c r="T6" s="10">
        <f t="shared" si="3"/>
        <v>17</v>
      </c>
      <c r="W6" s="76">
        <v>4</v>
      </c>
      <c r="X6" s="76">
        <f t="shared" si="0"/>
        <v>0</v>
      </c>
      <c r="Y6" s="83">
        <f t="shared" si="1"/>
        <v>0</v>
      </c>
    </row>
    <row r="7" spans="1:25" x14ac:dyDescent="0.25">
      <c r="A7" s="3" t="s">
        <v>11</v>
      </c>
      <c r="B7" s="4" t="str">
        <f t="shared" si="2"/>
        <v>ГБОУ СОШ №495</v>
      </c>
      <c r="C7" s="5">
        <f t="shared" si="2"/>
        <v>11495</v>
      </c>
      <c r="D7" s="5" t="str">
        <f t="shared" si="2"/>
        <v>СОШ</v>
      </c>
      <c r="E7" s="11" t="str">
        <f t="shared" si="2"/>
        <v>5а</v>
      </c>
      <c r="F7" s="7">
        <f t="shared" si="2"/>
        <v>47</v>
      </c>
      <c r="G7" s="7">
        <f t="shared" si="2"/>
        <v>45</v>
      </c>
      <c r="H7" s="8">
        <f t="shared" si="4"/>
        <v>11495005</v>
      </c>
      <c r="I7" s="9">
        <v>0</v>
      </c>
      <c r="J7" s="9">
        <v>0</v>
      </c>
      <c r="K7" s="9">
        <v>0</v>
      </c>
      <c r="L7" s="9">
        <v>1</v>
      </c>
      <c r="M7" s="9">
        <v>0</v>
      </c>
      <c r="N7" s="9">
        <v>0</v>
      </c>
      <c r="O7" s="9">
        <v>0</v>
      </c>
      <c r="P7" s="9">
        <v>1</v>
      </c>
      <c r="Q7" s="9">
        <v>0</v>
      </c>
      <c r="R7" s="9">
        <v>0</v>
      </c>
      <c r="S7" s="9">
        <v>1</v>
      </c>
      <c r="T7" s="10">
        <f t="shared" si="3"/>
        <v>3</v>
      </c>
      <c r="W7" s="76">
        <v>5</v>
      </c>
      <c r="X7" s="76">
        <f t="shared" si="0"/>
        <v>0</v>
      </c>
      <c r="Y7" s="83">
        <f t="shared" si="1"/>
        <v>0</v>
      </c>
    </row>
    <row r="8" spans="1:25" x14ac:dyDescent="0.25">
      <c r="A8" s="3" t="s">
        <v>11</v>
      </c>
      <c r="B8" s="4" t="str">
        <f t="shared" si="2"/>
        <v>ГБОУ СОШ №495</v>
      </c>
      <c r="C8" s="5">
        <f t="shared" si="2"/>
        <v>11495</v>
      </c>
      <c r="D8" s="5" t="str">
        <f t="shared" si="2"/>
        <v>СОШ</v>
      </c>
      <c r="E8" s="11" t="str">
        <f t="shared" si="2"/>
        <v>5а</v>
      </c>
      <c r="F8" s="7">
        <f t="shared" si="2"/>
        <v>47</v>
      </c>
      <c r="G8" s="7">
        <f t="shared" si="2"/>
        <v>45</v>
      </c>
      <c r="H8" s="8">
        <f t="shared" si="4"/>
        <v>11495006</v>
      </c>
      <c r="I8" s="9">
        <v>2</v>
      </c>
      <c r="J8" s="9">
        <v>2</v>
      </c>
      <c r="K8" s="9">
        <v>0</v>
      </c>
      <c r="L8" s="9">
        <v>2</v>
      </c>
      <c r="M8" s="9">
        <v>2</v>
      </c>
      <c r="N8" s="9">
        <v>1</v>
      </c>
      <c r="O8" s="9">
        <v>1</v>
      </c>
      <c r="P8" s="9">
        <v>2</v>
      </c>
      <c r="Q8" s="9">
        <v>2</v>
      </c>
      <c r="R8" s="9">
        <v>2</v>
      </c>
      <c r="S8" s="9">
        <v>2</v>
      </c>
      <c r="T8" s="10">
        <f t="shared" si="3"/>
        <v>18</v>
      </c>
      <c r="W8" s="76">
        <v>6</v>
      </c>
      <c r="X8" s="76">
        <f t="shared" si="0"/>
        <v>1</v>
      </c>
      <c r="Y8" s="83">
        <f t="shared" si="1"/>
        <v>2.2222222222222223E-2</v>
      </c>
    </row>
    <row r="9" spans="1:25" x14ac:dyDescent="0.25">
      <c r="A9" s="3" t="s">
        <v>11</v>
      </c>
      <c r="B9" s="4" t="str">
        <f t="shared" si="2"/>
        <v>ГБОУ СОШ №495</v>
      </c>
      <c r="C9" s="5">
        <f t="shared" si="2"/>
        <v>11495</v>
      </c>
      <c r="D9" s="5" t="str">
        <f t="shared" si="2"/>
        <v>СОШ</v>
      </c>
      <c r="E9" s="11" t="str">
        <f t="shared" si="2"/>
        <v>5а</v>
      </c>
      <c r="F9" s="7">
        <f t="shared" si="2"/>
        <v>47</v>
      </c>
      <c r="G9" s="7">
        <f t="shared" si="2"/>
        <v>45</v>
      </c>
      <c r="H9" s="8">
        <f t="shared" si="4"/>
        <v>11495007</v>
      </c>
      <c r="I9" s="9">
        <v>2</v>
      </c>
      <c r="J9" s="9">
        <v>2</v>
      </c>
      <c r="K9" s="9">
        <v>1</v>
      </c>
      <c r="L9" s="9">
        <v>2</v>
      </c>
      <c r="M9" s="9">
        <v>2</v>
      </c>
      <c r="N9" s="9">
        <v>0</v>
      </c>
      <c r="O9" s="9">
        <v>0</v>
      </c>
      <c r="P9" s="9">
        <v>2</v>
      </c>
      <c r="Q9" s="9">
        <v>2</v>
      </c>
      <c r="R9" s="9">
        <v>2</v>
      </c>
      <c r="S9" s="9">
        <v>1</v>
      </c>
      <c r="T9" s="10">
        <f t="shared" si="3"/>
        <v>16</v>
      </c>
      <c r="W9" s="76">
        <v>7</v>
      </c>
      <c r="X9" s="76">
        <f t="shared" si="0"/>
        <v>3</v>
      </c>
      <c r="Y9" s="83">
        <f t="shared" si="1"/>
        <v>6.6666666666666666E-2</v>
      </c>
    </row>
    <row r="10" spans="1:25" x14ac:dyDescent="0.25">
      <c r="A10" s="3" t="s">
        <v>11</v>
      </c>
      <c r="B10" s="4" t="str">
        <f t="shared" si="2"/>
        <v>ГБОУ СОШ №495</v>
      </c>
      <c r="C10" s="5">
        <f t="shared" si="2"/>
        <v>11495</v>
      </c>
      <c r="D10" s="5" t="str">
        <f t="shared" si="2"/>
        <v>СОШ</v>
      </c>
      <c r="E10" s="11" t="str">
        <f t="shared" si="2"/>
        <v>5а</v>
      </c>
      <c r="F10" s="7">
        <f t="shared" si="2"/>
        <v>47</v>
      </c>
      <c r="G10" s="7">
        <f t="shared" si="2"/>
        <v>45</v>
      </c>
      <c r="H10" s="8">
        <f t="shared" si="4"/>
        <v>11495008</v>
      </c>
      <c r="I10" s="9">
        <v>0</v>
      </c>
      <c r="J10" s="9">
        <v>1</v>
      </c>
      <c r="K10" s="9">
        <v>0</v>
      </c>
      <c r="L10" s="9">
        <v>2</v>
      </c>
      <c r="M10" s="9">
        <v>1</v>
      </c>
      <c r="N10" s="9">
        <v>1</v>
      </c>
      <c r="O10" s="9">
        <v>0</v>
      </c>
      <c r="P10" s="9">
        <v>2</v>
      </c>
      <c r="Q10" s="9">
        <v>2</v>
      </c>
      <c r="R10" s="9">
        <v>0</v>
      </c>
      <c r="S10" s="9">
        <v>2</v>
      </c>
      <c r="T10" s="10">
        <f t="shared" si="3"/>
        <v>11</v>
      </c>
      <c r="W10" s="76">
        <v>8</v>
      </c>
      <c r="X10" s="76">
        <f t="shared" si="0"/>
        <v>3</v>
      </c>
      <c r="Y10" s="83">
        <f t="shared" si="1"/>
        <v>6.6666666666666666E-2</v>
      </c>
    </row>
    <row r="11" spans="1:25" x14ac:dyDescent="0.25">
      <c r="A11" s="3" t="s">
        <v>11</v>
      </c>
      <c r="B11" s="4" t="str">
        <f t="shared" si="2"/>
        <v>ГБОУ СОШ №495</v>
      </c>
      <c r="C11" s="5">
        <f t="shared" si="2"/>
        <v>11495</v>
      </c>
      <c r="D11" s="5" t="str">
        <f t="shared" si="2"/>
        <v>СОШ</v>
      </c>
      <c r="E11" s="11" t="str">
        <f t="shared" si="2"/>
        <v>5а</v>
      </c>
      <c r="F11" s="7">
        <f t="shared" si="2"/>
        <v>47</v>
      </c>
      <c r="G11" s="7">
        <f t="shared" si="2"/>
        <v>45</v>
      </c>
      <c r="H11" s="8">
        <f t="shared" si="4"/>
        <v>11495009</v>
      </c>
      <c r="I11" s="9">
        <v>1</v>
      </c>
      <c r="J11" s="9">
        <v>1</v>
      </c>
      <c r="K11" s="9">
        <v>0</v>
      </c>
      <c r="L11" s="9">
        <v>2</v>
      </c>
      <c r="M11" s="9">
        <v>1</v>
      </c>
      <c r="N11" s="9">
        <v>0</v>
      </c>
      <c r="O11" s="9">
        <v>0</v>
      </c>
      <c r="P11" s="9">
        <v>2</v>
      </c>
      <c r="Q11" s="9">
        <v>1</v>
      </c>
      <c r="R11" s="9">
        <v>0</v>
      </c>
      <c r="S11" s="9">
        <v>1</v>
      </c>
      <c r="T11" s="10">
        <f t="shared" si="3"/>
        <v>9</v>
      </c>
      <c r="W11" s="76">
        <v>9</v>
      </c>
      <c r="X11" s="76">
        <f t="shared" si="0"/>
        <v>6</v>
      </c>
      <c r="Y11" s="83">
        <f t="shared" si="1"/>
        <v>0.13333333333333333</v>
      </c>
    </row>
    <row r="12" spans="1:25" x14ac:dyDescent="0.25">
      <c r="A12" s="3" t="s">
        <v>11</v>
      </c>
      <c r="B12" s="4" t="str">
        <f t="shared" si="2"/>
        <v>ГБОУ СОШ №495</v>
      </c>
      <c r="C12" s="5">
        <f t="shared" si="2"/>
        <v>11495</v>
      </c>
      <c r="D12" s="5" t="str">
        <f t="shared" si="2"/>
        <v>СОШ</v>
      </c>
      <c r="E12" s="11" t="str">
        <f t="shared" si="2"/>
        <v>5а</v>
      </c>
      <c r="F12" s="7">
        <f t="shared" si="2"/>
        <v>47</v>
      </c>
      <c r="G12" s="7">
        <f t="shared" si="2"/>
        <v>45</v>
      </c>
      <c r="H12" s="8">
        <f t="shared" si="4"/>
        <v>11495010</v>
      </c>
      <c r="I12" s="9">
        <v>0</v>
      </c>
      <c r="J12" s="9">
        <v>0</v>
      </c>
      <c r="K12" s="9">
        <v>0</v>
      </c>
      <c r="L12" s="9">
        <v>2</v>
      </c>
      <c r="M12" s="9">
        <v>2</v>
      </c>
      <c r="N12" s="9">
        <v>1</v>
      </c>
      <c r="O12" s="9">
        <v>0</v>
      </c>
      <c r="P12" s="9">
        <v>1</v>
      </c>
      <c r="Q12" s="9">
        <v>1</v>
      </c>
      <c r="R12" s="9">
        <v>1</v>
      </c>
      <c r="S12" s="9">
        <v>2</v>
      </c>
      <c r="T12" s="10">
        <f t="shared" si="3"/>
        <v>10</v>
      </c>
      <c r="W12" s="76">
        <v>10</v>
      </c>
      <c r="X12" s="76">
        <f t="shared" si="0"/>
        <v>6</v>
      </c>
      <c r="Y12" s="83">
        <f t="shared" si="1"/>
        <v>0.13333333333333333</v>
      </c>
    </row>
    <row r="13" spans="1:25" x14ac:dyDescent="0.25">
      <c r="A13" s="3" t="s">
        <v>11</v>
      </c>
      <c r="B13" s="4" t="str">
        <f t="shared" si="2"/>
        <v>ГБОУ СОШ №495</v>
      </c>
      <c r="C13" s="5">
        <f t="shared" si="2"/>
        <v>11495</v>
      </c>
      <c r="D13" s="5" t="str">
        <f t="shared" si="2"/>
        <v>СОШ</v>
      </c>
      <c r="E13" s="11" t="str">
        <f t="shared" si="2"/>
        <v>5а</v>
      </c>
      <c r="F13" s="7">
        <f t="shared" si="2"/>
        <v>47</v>
      </c>
      <c r="G13" s="7">
        <f t="shared" si="2"/>
        <v>45</v>
      </c>
      <c r="H13" s="8">
        <f t="shared" si="4"/>
        <v>11495011</v>
      </c>
      <c r="I13" s="9">
        <v>0</v>
      </c>
      <c r="J13" s="9">
        <v>2</v>
      </c>
      <c r="K13" s="9">
        <v>0</v>
      </c>
      <c r="L13" s="9">
        <v>2</v>
      </c>
      <c r="M13" s="9">
        <v>0</v>
      </c>
      <c r="N13" s="9">
        <v>1</v>
      </c>
      <c r="O13" s="9">
        <v>0</v>
      </c>
      <c r="P13" s="9">
        <v>1</v>
      </c>
      <c r="Q13" s="9">
        <v>2</v>
      </c>
      <c r="R13" s="9">
        <v>1</v>
      </c>
      <c r="S13" s="9">
        <v>1</v>
      </c>
      <c r="T13" s="10">
        <f t="shared" si="3"/>
        <v>10</v>
      </c>
      <c r="W13" s="76">
        <v>11</v>
      </c>
      <c r="X13" s="76">
        <f t="shared" si="0"/>
        <v>6</v>
      </c>
      <c r="Y13" s="83">
        <f t="shared" si="1"/>
        <v>0.13333333333333333</v>
      </c>
    </row>
    <row r="14" spans="1:25" x14ac:dyDescent="0.25">
      <c r="A14" s="3" t="s">
        <v>11</v>
      </c>
      <c r="B14" s="4" t="str">
        <f t="shared" si="2"/>
        <v>ГБОУ СОШ №495</v>
      </c>
      <c r="C14" s="5">
        <f t="shared" si="2"/>
        <v>11495</v>
      </c>
      <c r="D14" s="5" t="str">
        <f t="shared" si="2"/>
        <v>СОШ</v>
      </c>
      <c r="E14" s="11" t="str">
        <f t="shared" si="2"/>
        <v>5а</v>
      </c>
      <c r="F14" s="7">
        <f t="shared" si="2"/>
        <v>47</v>
      </c>
      <c r="G14" s="7">
        <f t="shared" si="2"/>
        <v>45</v>
      </c>
      <c r="H14" s="8">
        <f t="shared" si="4"/>
        <v>11495012</v>
      </c>
      <c r="I14" s="9">
        <v>0</v>
      </c>
      <c r="J14" s="9">
        <v>2</v>
      </c>
      <c r="K14" s="9">
        <v>0</v>
      </c>
      <c r="L14" s="9">
        <v>2</v>
      </c>
      <c r="M14" s="9">
        <v>2</v>
      </c>
      <c r="N14" s="9">
        <v>0</v>
      </c>
      <c r="O14" s="9">
        <v>0</v>
      </c>
      <c r="P14" s="9">
        <v>2</v>
      </c>
      <c r="Q14" s="9">
        <v>1</v>
      </c>
      <c r="R14" s="9">
        <v>0</v>
      </c>
      <c r="S14" s="9">
        <v>2</v>
      </c>
      <c r="T14" s="10">
        <f t="shared" si="3"/>
        <v>11</v>
      </c>
      <c r="W14" s="76">
        <v>12</v>
      </c>
      <c r="X14" s="76">
        <f t="shared" si="0"/>
        <v>2</v>
      </c>
      <c r="Y14" s="83">
        <f t="shared" si="1"/>
        <v>4.4444444444444446E-2</v>
      </c>
    </row>
    <row r="15" spans="1:25" x14ac:dyDescent="0.25">
      <c r="A15" s="3" t="s">
        <v>11</v>
      </c>
      <c r="B15" s="4" t="str">
        <f t="shared" si="2"/>
        <v>ГБОУ СОШ №495</v>
      </c>
      <c r="C15" s="5">
        <f t="shared" si="2"/>
        <v>11495</v>
      </c>
      <c r="D15" s="5" t="str">
        <f t="shared" si="2"/>
        <v>СОШ</v>
      </c>
      <c r="E15" s="11" t="str">
        <f t="shared" si="2"/>
        <v>5а</v>
      </c>
      <c r="F15" s="7">
        <f t="shared" si="2"/>
        <v>47</v>
      </c>
      <c r="G15" s="7">
        <f t="shared" si="2"/>
        <v>45</v>
      </c>
      <c r="H15" s="8">
        <f t="shared" si="4"/>
        <v>11495013</v>
      </c>
      <c r="I15" s="9">
        <v>0</v>
      </c>
      <c r="J15" s="9">
        <v>1</v>
      </c>
      <c r="K15" s="9">
        <v>0</v>
      </c>
      <c r="L15" s="9">
        <v>2</v>
      </c>
      <c r="M15" s="9">
        <v>2</v>
      </c>
      <c r="N15" s="9">
        <v>0</v>
      </c>
      <c r="O15" s="9">
        <v>0</v>
      </c>
      <c r="P15" s="9">
        <v>0</v>
      </c>
      <c r="Q15" s="9">
        <v>2</v>
      </c>
      <c r="R15" s="9">
        <v>2</v>
      </c>
      <c r="S15" s="9">
        <v>2</v>
      </c>
      <c r="T15" s="10">
        <f t="shared" si="3"/>
        <v>11</v>
      </c>
      <c r="W15" s="76">
        <v>13</v>
      </c>
      <c r="X15" s="76">
        <f t="shared" si="0"/>
        <v>4</v>
      </c>
      <c r="Y15" s="83">
        <f t="shared" si="1"/>
        <v>8.8888888888888892E-2</v>
      </c>
    </row>
    <row r="16" spans="1:25" x14ac:dyDescent="0.25">
      <c r="A16" s="3" t="s">
        <v>11</v>
      </c>
      <c r="B16" s="4" t="str">
        <f t="shared" si="2"/>
        <v>ГБОУ СОШ №495</v>
      </c>
      <c r="C16" s="5">
        <f t="shared" si="2"/>
        <v>11495</v>
      </c>
      <c r="D16" s="5" t="str">
        <f t="shared" si="2"/>
        <v>СОШ</v>
      </c>
      <c r="E16" s="11" t="str">
        <f t="shared" si="2"/>
        <v>5а</v>
      </c>
      <c r="F16" s="7">
        <f t="shared" si="2"/>
        <v>47</v>
      </c>
      <c r="G16" s="7">
        <f t="shared" si="2"/>
        <v>45</v>
      </c>
      <c r="H16" s="8">
        <f t="shared" si="4"/>
        <v>11495014</v>
      </c>
      <c r="I16" s="9">
        <v>0</v>
      </c>
      <c r="J16" s="9">
        <v>0</v>
      </c>
      <c r="K16" s="9">
        <v>0</v>
      </c>
      <c r="L16" s="9">
        <v>2</v>
      </c>
      <c r="M16" s="9">
        <v>1</v>
      </c>
      <c r="N16" s="9">
        <v>1</v>
      </c>
      <c r="O16" s="9">
        <v>0</v>
      </c>
      <c r="P16" s="9">
        <v>2</v>
      </c>
      <c r="Q16" s="9">
        <v>1</v>
      </c>
      <c r="R16" s="9">
        <v>2</v>
      </c>
      <c r="S16" s="9">
        <v>2</v>
      </c>
      <c r="T16" s="10">
        <f t="shared" si="3"/>
        <v>11</v>
      </c>
      <c r="W16" s="76">
        <v>14</v>
      </c>
      <c r="X16" s="76">
        <f t="shared" si="0"/>
        <v>1</v>
      </c>
      <c r="Y16" s="83">
        <f t="shared" si="1"/>
        <v>2.2222222222222223E-2</v>
      </c>
    </row>
    <row r="17" spans="1:25" x14ac:dyDescent="0.25">
      <c r="A17" s="3" t="s">
        <v>11</v>
      </c>
      <c r="B17" s="4" t="str">
        <f t="shared" si="2"/>
        <v>ГБОУ СОШ №495</v>
      </c>
      <c r="C17" s="5">
        <f t="shared" si="2"/>
        <v>11495</v>
      </c>
      <c r="D17" s="5" t="str">
        <f t="shared" si="2"/>
        <v>СОШ</v>
      </c>
      <c r="E17" s="11" t="str">
        <f t="shared" si="2"/>
        <v>5а</v>
      </c>
      <c r="F17" s="7">
        <f t="shared" si="2"/>
        <v>47</v>
      </c>
      <c r="G17" s="7">
        <f t="shared" si="2"/>
        <v>45</v>
      </c>
      <c r="H17" s="8">
        <f t="shared" si="4"/>
        <v>11495015</v>
      </c>
      <c r="I17" s="9">
        <v>2</v>
      </c>
      <c r="J17" s="9">
        <v>2</v>
      </c>
      <c r="K17" s="9">
        <v>1</v>
      </c>
      <c r="L17" s="9">
        <v>2</v>
      </c>
      <c r="M17" s="9">
        <v>2</v>
      </c>
      <c r="N17" s="9">
        <v>1</v>
      </c>
      <c r="O17" s="9">
        <v>1</v>
      </c>
      <c r="P17" s="9">
        <v>2</v>
      </c>
      <c r="Q17" s="9">
        <v>2</v>
      </c>
      <c r="R17" s="9">
        <v>2</v>
      </c>
      <c r="S17" s="9">
        <v>2</v>
      </c>
      <c r="T17" s="10">
        <f t="shared" si="3"/>
        <v>19</v>
      </c>
      <c r="W17" s="76">
        <v>15</v>
      </c>
      <c r="X17" s="76">
        <f t="shared" si="0"/>
        <v>3</v>
      </c>
      <c r="Y17" s="83">
        <f t="shared" si="1"/>
        <v>6.6666666666666666E-2</v>
      </c>
    </row>
    <row r="18" spans="1:25" x14ac:dyDescent="0.25">
      <c r="A18" s="3" t="s">
        <v>11</v>
      </c>
      <c r="B18" s="4" t="str">
        <f t="shared" si="2"/>
        <v>ГБОУ СОШ №495</v>
      </c>
      <c r="C18" s="5">
        <f t="shared" si="2"/>
        <v>11495</v>
      </c>
      <c r="D18" s="5" t="str">
        <f t="shared" si="2"/>
        <v>СОШ</v>
      </c>
      <c r="E18" s="11" t="str">
        <f t="shared" si="2"/>
        <v>5а</v>
      </c>
      <c r="F18" s="7">
        <f t="shared" si="2"/>
        <v>47</v>
      </c>
      <c r="G18" s="7">
        <f t="shared" si="2"/>
        <v>45</v>
      </c>
      <c r="H18" s="8">
        <f t="shared" si="4"/>
        <v>11495016</v>
      </c>
      <c r="I18" s="9">
        <v>2</v>
      </c>
      <c r="J18" s="9">
        <v>1</v>
      </c>
      <c r="K18" s="9">
        <v>1</v>
      </c>
      <c r="L18" s="9">
        <v>2</v>
      </c>
      <c r="M18" s="9">
        <v>0</v>
      </c>
      <c r="N18" s="9">
        <v>1</v>
      </c>
      <c r="O18" s="9">
        <v>0</v>
      </c>
      <c r="P18" s="9">
        <v>1</v>
      </c>
      <c r="Q18" s="9">
        <v>2</v>
      </c>
      <c r="R18" s="9">
        <v>0</v>
      </c>
      <c r="S18" s="9">
        <v>2</v>
      </c>
      <c r="T18" s="10">
        <f t="shared" si="3"/>
        <v>12</v>
      </c>
      <c r="W18" s="76">
        <v>16</v>
      </c>
      <c r="X18" s="76">
        <f t="shared" si="0"/>
        <v>2</v>
      </c>
      <c r="Y18" s="83">
        <f t="shared" si="1"/>
        <v>4.4444444444444446E-2</v>
      </c>
    </row>
    <row r="19" spans="1:25" x14ac:dyDescent="0.25">
      <c r="A19" s="3" t="s">
        <v>11</v>
      </c>
      <c r="B19" s="4" t="str">
        <f t="shared" si="2"/>
        <v>ГБОУ СОШ №495</v>
      </c>
      <c r="C19" s="5">
        <f t="shared" si="2"/>
        <v>11495</v>
      </c>
      <c r="D19" s="5" t="str">
        <f t="shared" si="2"/>
        <v>СОШ</v>
      </c>
      <c r="E19" s="11" t="str">
        <f t="shared" si="2"/>
        <v>5а</v>
      </c>
      <c r="F19" s="7">
        <f t="shared" si="2"/>
        <v>47</v>
      </c>
      <c r="G19" s="7">
        <f t="shared" si="2"/>
        <v>45</v>
      </c>
      <c r="H19" s="8">
        <f t="shared" si="4"/>
        <v>11495017</v>
      </c>
      <c r="I19" s="9">
        <v>2</v>
      </c>
      <c r="J19" s="9">
        <v>1</v>
      </c>
      <c r="K19" s="9">
        <v>1</v>
      </c>
      <c r="L19" s="9">
        <v>2</v>
      </c>
      <c r="M19" s="9">
        <v>2</v>
      </c>
      <c r="N19" s="9">
        <v>1</v>
      </c>
      <c r="O19" s="9">
        <v>1</v>
      </c>
      <c r="P19" s="9">
        <v>2</v>
      </c>
      <c r="Q19" s="9">
        <v>1</v>
      </c>
      <c r="R19" s="9">
        <v>2</v>
      </c>
      <c r="S19" s="9">
        <v>2</v>
      </c>
      <c r="T19" s="10">
        <f t="shared" si="3"/>
        <v>17</v>
      </c>
      <c r="W19" s="76">
        <v>17</v>
      </c>
      <c r="X19" s="76">
        <f t="shared" si="0"/>
        <v>5</v>
      </c>
      <c r="Y19" s="83">
        <f t="shared" si="1"/>
        <v>0.1111111111111111</v>
      </c>
    </row>
    <row r="20" spans="1:25" x14ac:dyDescent="0.25">
      <c r="A20" s="3" t="s">
        <v>11</v>
      </c>
      <c r="B20" s="4" t="str">
        <f t="shared" ref="B20:G35" si="5">B19</f>
        <v>ГБОУ СОШ №495</v>
      </c>
      <c r="C20" s="5">
        <f t="shared" si="5"/>
        <v>11495</v>
      </c>
      <c r="D20" s="5" t="str">
        <f t="shared" si="5"/>
        <v>СОШ</v>
      </c>
      <c r="E20" s="11" t="str">
        <f t="shared" si="5"/>
        <v>5а</v>
      </c>
      <c r="F20" s="7">
        <f t="shared" si="5"/>
        <v>47</v>
      </c>
      <c r="G20" s="7">
        <f t="shared" si="5"/>
        <v>45</v>
      </c>
      <c r="H20" s="8">
        <f t="shared" si="4"/>
        <v>11495018</v>
      </c>
      <c r="I20" s="9">
        <v>0</v>
      </c>
      <c r="J20" s="9">
        <v>2</v>
      </c>
      <c r="K20" s="9">
        <v>1</v>
      </c>
      <c r="L20" s="9">
        <v>2</v>
      </c>
      <c r="M20" s="9">
        <v>2</v>
      </c>
      <c r="N20" s="9">
        <v>0</v>
      </c>
      <c r="O20" s="9">
        <v>0</v>
      </c>
      <c r="P20" s="9">
        <v>1</v>
      </c>
      <c r="Q20" s="9">
        <v>1</v>
      </c>
      <c r="R20" s="9">
        <v>0</v>
      </c>
      <c r="S20" s="9">
        <v>1</v>
      </c>
      <c r="T20" s="10">
        <f t="shared" si="3"/>
        <v>10</v>
      </c>
      <c r="W20" s="76">
        <v>18</v>
      </c>
      <c r="X20" s="76">
        <f t="shared" si="0"/>
        <v>1</v>
      </c>
      <c r="Y20" s="83">
        <f t="shared" si="1"/>
        <v>2.2222222222222223E-2</v>
      </c>
    </row>
    <row r="21" spans="1:25" x14ac:dyDescent="0.25">
      <c r="A21" s="3" t="s">
        <v>11</v>
      </c>
      <c r="B21" s="4" t="str">
        <f t="shared" si="5"/>
        <v>ГБОУ СОШ №495</v>
      </c>
      <c r="C21" s="5">
        <f t="shared" si="5"/>
        <v>11495</v>
      </c>
      <c r="D21" s="5" t="str">
        <f t="shared" si="5"/>
        <v>СОШ</v>
      </c>
      <c r="E21" s="11" t="str">
        <f t="shared" si="5"/>
        <v>5а</v>
      </c>
      <c r="F21" s="7">
        <f t="shared" si="5"/>
        <v>47</v>
      </c>
      <c r="G21" s="7">
        <f t="shared" si="5"/>
        <v>45</v>
      </c>
      <c r="H21" s="8">
        <f t="shared" si="4"/>
        <v>11495019</v>
      </c>
      <c r="I21" s="9">
        <v>2</v>
      </c>
      <c r="J21" s="9">
        <v>2</v>
      </c>
      <c r="K21" s="9">
        <v>1</v>
      </c>
      <c r="L21" s="9">
        <v>2</v>
      </c>
      <c r="M21" s="9">
        <v>2</v>
      </c>
      <c r="N21" s="9">
        <v>1</v>
      </c>
      <c r="O21" s="9">
        <v>0</v>
      </c>
      <c r="P21" s="9">
        <v>2</v>
      </c>
      <c r="Q21" s="9">
        <v>1</v>
      </c>
      <c r="R21" s="9">
        <v>2</v>
      </c>
      <c r="S21" s="9">
        <v>2</v>
      </c>
      <c r="T21" s="10">
        <f t="shared" si="3"/>
        <v>17</v>
      </c>
      <c r="W21" s="76">
        <v>19</v>
      </c>
      <c r="X21" s="76">
        <f t="shared" si="0"/>
        <v>1</v>
      </c>
      <c r="Y21" s="83">
        <f t="shared" si="1"/>
        <v>2.2222222222222223E-2</v>
      </c>
    </row>
    <row r="22" spans="1:25" x14ac:dyDescent="0.25">
      <c r="A22" s="3" t="s">
        <v>11</v>
      </c>
      <c r="B22" s="4" t="str">
        <f t="shared" si="5"/>
        <v>ГБОУ СОШ №495</v>
      </c>
      <c r="C22" s="5">
        <f t="shared" si="5"/>
        <v>11495</v>
      </c>
      <c r="D22" s="5" t="str">
        <f t="shared" si="5"/>
        <v>СОШ</v>
      </c>
      <c r="E22" s="11" t="str">
        <f t="shared" si="5"/>
        <v>5а</v>
      </c>
      <c r="F22" s="7">
        <f t="shared" si="5"/>
        <v>47</v>
      </c>
      <c r="G22" s="7">
        <f t="shared" si="5"/>
        <v>45</v>
      </c>
      <c r="H22" s="8">
        <f t="shared" si="4"/>
        <v>11495020</v>
      </c>
      <c r="I22" s="9">
        <v>2</v>
      </c>
      <c r="J22" s="9">
        <v>2</v>
      </c>
      <c r="K22" s="9">
        <v>1</v>
      </c>
      <c r="L22" s="9">
        <v>2</v>
      </c>
      <c r="M22" s="9">
        <v>1</v>
      </c>
      <c r="N22" s="9">
        <v>1</v>
      </c>
      <c r="O22" s="9">
        <v>0</v>
      </c>
      <c r="P22" s="9">
        <v>2</v>
      </c>
      <c r="Q22" s="9">
        <v>1</v>
      </c>
      <c r="R22" s="9">
        <v>2</v>
      </c>
      <c r="S22" s="9">
        <v>1</v>
      </c>
      <c r="T22" s="10">
        <f t="shared" si="3"/>
        <v>15</v>
      </c>
      <c r="W22" s="58"/>
      <c r="X22" s="90">
        <f>SUM(X2:X21)</f>
        <v>45</v>
      </c>
      <c r="Y22" s="91"/>
    </row>
    <row r="23" spans="1:25" x14ac:dyDescent="0.25">
      <c r="A23" s="3" t="s">
        <v>11</v>
      </c>
      <c r="B23" s="4" t="str">
        <f t="shared" si="5"/>
        <v>ГБОУ СОШ №495</v>
      </c>
      <c r="C23" s="5">
        <f t="shared" si="5"/>
        <v>11495</v>
      </c>
      <c r="D23" s="5" t="str">
        <f t="shared" si="5"/>
        <v>СОШ</v>
      </c>
      <c r="E23" s="11" t="str">
        <f t="shared" si="5"/>
        <v>5а</v>
      </c>
      <c r="F23" s="7">
        <f t="shared" si="5"/>
        <v>47</v>
      </c>
      <c r="G23" s="7">
        <f t="shared" si="5"/>
        <v>45</v>
      </c>
      <c r="H23" s="8">
        <f t="shared" si="4"/>
        <v>11495021</v>
      </c>
      <c r="I23" s="9">
        <v>2</v>
      </c>
      <c r="J23" s="9">
        <v>2</v>
      </c>
      <c r="K23" s="9">
        <v>1</v>
      </c>
      <c r="L23" s="9">
        <v>2</v>
      </c>
      <c r="M23" s="9">
        <v>1</v>
      </c>
      <c r="N23" s="9">
        <v>0</v>
      </c>
      <c r="O23" s="9">
        <v>0</v>
      </c>
      <c r="P23" s="9">
        <v>2</v>
      </c>
      <c r="Q23" s="9">
        <v>0</v>
      </c>
      <c r="R23" s="9">
        <v>1</v>
      </c>
      <c r="S23" s="9">
        <v>2</v>
      </c>
      <c r="T23" s="10">
        <f t="shared" si="3"/>
        <v>13</v>
      </c>
    </row>
    <row r="24" spans="1:25" x14ac:dyDescent="0.25">
      <c r="A24" s="3" t="s">
        <v>11</v>
      </c>
      <c r="B24" s="4" t="str">
        <f t="shared" si="5"/>
        <v>ГБОУ СОШ №495</v>
      </c>
      <c r="C24" s="5">
        <f t="shared" si="5"/>
        <v>11495</v>
      </c>
      <c r="D24" s="5" t="str">
        <f t="shared" si="5"/>
        <v>СОШ</v>
      </c>
      <c r="E24" s="11" t="str">
        <f t="shared" si="5"/>
        <v>5а</v>
      </c>
      <c r="F24" s="7">
        <f t="shared" si="5"/>
        <v>47</v>
      </c>
      <c r="G24" s="7">
        <f t="shared" si="5"/>
        <v>45</v>
      </c>
      <c r="H24" s="8">
        <f t="shared" si="4"/>
        <v>11495022</v>
      </c>
      <c r="I24" s="9">
        <v>0</v>
      </c>
      <c r="J24" s="9">
        <v>1</v>
      </c>
      <c r="K24" s="9">
        <v>0</v>
      </c>
      <c r="L24" s="9">
        <v>2</v>
      </c>
      <c r="M24" s="9">
        <v>1</v>
      </c>
      <c r="N24" s="9">
        <v>0</v>
      </c>
      <c r="O24" s="9">
        <v>0</v>
      </c>
      <c r="P24" s="9">
        <v>0</v>
      </c>
      <c r="Q24" s="9">
        <v>2</v>
      </c>
      <c r="R24" s="9">
        <v>1</v>
      </c>
      <c r="S24" s="9">
        <v>2</v>
      </c>
      <c r="T24" s="10">
        <f t="shared" si="3"/>
        <v>9</v>
      </c>
    </row>
    <row r="25" spans="1:25" x14ac:dyDescent="0.25">
      <c r="A25" s="3" t="s">
        <v>11</v>
      </c>
      <c r="B25" s="4" t="str">
        <f t="shared" si="5"/>
        <v>ГБОУ СОШ №495</v>
      </c>
      <c r="C25" s="5">
        <f t="shared" si="5"/>
        <v>11495</v>
      </c>
      <c r="D25" s="5" t="str">
        <f t="shared" si="5"/>
        <v>СОШ</v>
      </c>
      <c r="E25" s="11" t="str">
        <f t="shared" si="5"/>
        <v>5а</v>
      </c>
      <c r="F25" s="7">
        <f t="shared" si="5"/>
        <v>47</v>
      </c>
      <c r="G25" s="7">
        <f t="shared" si="5"/>
        <v>45</v>
      </c>
      <c r="H25" s="8">
        <f t="shared" si="4"/>
        <v>11495023</v>
      </c>
      <c r="I25" s="9">
        <v>0</v>
      </c>
      <c r="J25" s="9">
        <v>2</v>
      </c>
      <c r="K25" s="9">
        <v>1</v>
      </c>
      <c r="L25" s="9">
        <v>2</v>
      </c>
      <c r="M25" s="9">
        <v>1</v>
      </c>
      <c r="N25" s="9">
        <v>1</v>
      </c>
      <c r="O25" s="9">
        <v>0</v>
      </c>
      <c r="P25" s="9">
        <v>2</v>
      </c>
      <c r="Q25" s="9">
        <v>0</v>
      </c>
      <c r="R25" s="9">
        <v>2</v>
      </c>
      <c r="S25" s="9">
        <v>1</v>
      </c>
      <c r="T25" s="10">
        <f t="shared" si="3"/>
        <v>12</v>
      </c>
    </row>
    <row r="26" spans="1:25" x14ac:dyDescent="0.25">
      <c r="A26" s="3" t="s">
        <v>11</v>
      </c>
      <c r="B26" s="4" t="str">
        <f t="shared" si="5"/>
        <v>ГБОУ СОШ №495</v>
      </c>
      <c r="C26" s="5">
        <f t="shared" si="5"/>
        <v>11495</v>
      </c>
      <c r="D26" s="5" t="str">
        <f t="shared" si="5"/>
        <v>СОШ</v>
      </c>
      <c r="E26" s="11" t="str">
        <f t="shared" si="5"/>
        <v>5а</v>
      </c>
      <c r="F26" s="7">
        <f t="shared" si="5"/>
        <v>47</v>
      </c>
      <c r="G26" s="7">
        <f t="shared" si="5"/>
        <v>45</v>
      </c>
      <c r="H26" s="8">
        <f t="shared" si="4"/>
        <v>11495024</v>
      </c>
      <c r="I26" s="9">
        <v>0</v>
      </c>
      <c r="J26" s="9">
        <v>0</v>
      </c>
      <c r="K26" s="9">
        <v>0</v>
      </c>
      <c r="L26" s="9">
        <v>2</v>
      </c>
      <c r="M26" s="9">
        <v>1</v>
      </c>
      <c r="N26" s="9">
        <v>0</v>
      </c>
      <c r="O26" s="9">
        <v>0</v>
      </c>
      <c r="P26" s="9">
        <v>1</v>
      </c>
      <c r="Q26" s="9">
        <v>1</v>
      </c>
      <c r="R26" s="9">
        <v>0</v>
      </c>
      <c r="S26" s="9">
        <v>1</v>
      </c>
      <c r="T26" s="10">
        <f t="shared" si="3"/>
        <v>6</v>
      </c>
    </row>
    <row r="27" spans="1:25" x14ac:dyDescent="0.25">
      <c r="A27" s="3" t="s">
        <v>11</v>
      </c>
      <c r="B27" s="4" t="str">
        <f t="shared" si="5"/>
        <v>ГБОУ СОШ №495</v>
      </c>
      <c r="C27" s="5">
        <f t="shared" si="5"/>
        <v>11495</v>
      </c>
      <c r="D27" s="5" t="str">
        <f t="shared" si="5"/>
        <v>СОШ</v>
      </c>
      <c r="E27" s="13" t="s">
        <v>16</v>
      </c>
      <c r="F27" s="7">
        <f t="shared" si="5"/>
        <v>47</v>
      </c>
      <c r="G27" s="7">
        <f t="shared" si="5"/>
        <v>45</v>
      </c>
      <c r="H27" s="8">
        <f t="shared" si="4"/>
        <v>11495025</v>
      </c>
      <c r="I27" s="9">
        <v>0</v>
      </c>
      <c r="J27" s="9">
        <v>0</v>
      </c>
      <c r="K27" s="9">
        <v>1</v>
      </c>
      <c r="L27" s="9">
        <v>2</v>
      </c>
      <c r="M27" s="9">
        <v>1</v>
      </c>
      <c r="N27" s="9">
        <v>1</v>
      </c>
      <c r="O27" s="9">
        <v>0</v>
      </c>
      <c r="P27" s="9">
        <v>2</v>
      </c>
      <c r="Q27" s="9">
        <v>0</v>
      </c>
      <c r="R27" s="9">
        <v>1</v>
      </c>
      <c r="S27" s="9">
        <v>1</v>
      </c>
      <c r="T27" s="10">
        <f t="shared" si="3"/>
        <v>9</v>
      </c>
    </row>
    <row r="28" spans="1:25" x14ac:dyDescent="0.25">
      <c r="A28" s="3" t="s">
        <v>11</v>
      </c>
      <c r="B28" s="4" t="str">
        <f t="shared" si="5"/>
        <v>ГБОУ СОШ №495</v>
      </c>
      <c r="C28" s="5">
        <f t="shared" si="5"/>
        <v>11495</v>
      </c>
      <c r="D28" s="5" t="str">
        <f t="shared" si="5"/>
        <v>СОШ</v>
      </c>
      <c r="E28" s="11" t="str">
        <f t="shared" si="5"/>
        <v>5б</v>
      </c>
      <c r="F28" s="7">
        <f t="shared" si="5"/>
        <v>47</v>
      </c>
      <c r="G28" s="7">
        <f t="shared" si="5"/>
        <v>45</v>
      </c>
      <c r="H28" s="8">
        <f t="shared" si="4"/>
        <v>11495026</v>
      </c>
      <c r="I28" s="9">
        <v>0</v>
      </c>
      <c r="J28" s="9">
        <v>1</v>
      </c>
      <c r="K28" s="9">
        <v>1</v>
      </c>
      <c r="L28" s="9">
        <v>2</v>
      </c>
      <c r="M28" s="9">
        <v>2</v>
      </c>
      <c r="N28" s="9">
        <v>1</v>
      </c>
      <c r="O28" s="9">
        <v>1</v>
      </c>
      <c r="P28" s="9">
        <v>2</v>
      </c>
      <c r="Q28" s="9">
        <v>2</v>
      </c>
      <c r="R28" s="9">
        <v>2</v>
      </c>
      <c r="S28" s="9">
        <v>2</v>
      </c>
      <c r="T28" s="10">
        <f t="shared" si="3"/>
        <v>16</v>
      </c>
    </row>
    <row r="29" spans="1:25" x14ac:dyDescent="0.25">
      <c r="A29" s="3" t="s">
        <v>11</v>
      </c>
      <c r="B29" s="4" t="str">
        <f t="shared" si="5"/>
        <v>ГБОУ СОШ №495</v>
      </c>
      <c r="C29" s="5">
        <f t="shared" si="5"/>
        <v>11495</v>
      </c>
      <c r="D29" s="5" t="str">
        <f t="shared" si="5"/>
        <v>СОШ</v>
      </c>
      <c r="E29" s="11" t="str">
        <f t="shared" si="5"/>
        <v>5б</v>
      </c>
      <c r="F29" s="7">
        <f t="shared" si="5"/>
        <v>47</v>
      </c>
      <c r="G29" s="7">
        <f t="shared" si="5"/>
        <v>45</v>
      </c>
      <c r="H29" s="8">
        <f t="shared" si="4"/>
        <v>11495027</v>
      </c>
      <c r="I29" s="9">
        <v>0</v>
      </c>
      <c r="J29" s="9">
        <v>2</v>
      </c>
      <c r="K29" s="9">
        <v>1</v>
      </c>
      <c r="L29" s="9">
        <v>2</v>
      </c>
      <c r="M29" s="9">
        <v>1</v>
      </c>
      <c r="N29" s="9">
        <v>1</v>
      </c>
      <c r="O29" s="9">
        <v>0</v>
      </c>
      <c r="P29" s="9">
        <v>1</v>
      </c>
      <c r="Q29" s="9">
        <v>2</v>
      </c>
      <c r="R29" s="9">
        <v>2</v>
      </c>
      <c r="S29" s="9">
        <v>1</v>
      </c>
      <c r="T29" s="10">
        <f t="shared" si="3"/>
        <v>13</v>
      </c>
    </row>
    <row r="30" spans="1:25" x14ac:dyDescent="0.25">
      <c r="A30" s="3" t="s">
        <v>11</v>
      </c>
      <c r="B30" s="4" t="str">
        <f t="shared" si="5"/>
        <v>ГБОУ СОШ №495</v>
      </c>
      <c r="C30" s="5">
        <f t="shared" si="5"/>
        <v>11495</v>
      </c>
      <c r="D30" s="5" t="str">
        <f t="shared" si="5"/>
        <v>СОШ</v>
      </c>
      <c r="E30" s="11" t="str">
        <f t="shared" si="5"/>
        <v>5б</v>
      </c>
      <c r="F30" s="7">
        <f t="shared" si="5"/>
        <v>47</v>
      </c>
      <c r="G30" s="7">
        <f t="shared" si="5"/>
        <v>45</v>
      </c>
      <c r="H30" s="8">
        <f t="shared" si="4"/>
        <v>11495028</v>
      </c>
      <c r="I30" s="9">
        <v>0</v>
      </c>
      <c r="J30" s="9">
        <v>0</v>
      </c>
      <c r="K30" s="9">
        <v>1</v>
      </c>
      <c r="L30" s="9">
        <v>2</v>
      </c>
      <c r="M30" s="9">
        <v>1</v>
      </c>
      <c r="N30" s="9">
        <v>1</v>
      </c>
      <c r="O30" s="9">
        <v>1</v>
      </c>
      <c r="P30" s="9">
        <v>2</v>
      </c>
      <c r="Q30" s="9">
        <v>1</v>
      </c>
      <c r="R30" s="9">
        <v>1</v>
      </c>
      <c r="S30" s="9">
        <v>1</v>
      </c>
      <c r="T30" s="10">
        <f t="shared" si="3"/>
        <v>11</v>
      </c>
    </row>
    <row r="31" spans="1:25" x14ac:dyDescent="0.25">
      <c r="A31" s="3" t="s">
        <v>11</v>
      </c>
      <c r="B31" s="4" t="str">
        <f t="shared" si="5"/>
        <v>ГБОУ СОШ №495</v>
      </c>
      <c r="C31" s="5">
        <f t="shared" si="5"/>
        <v>11495</v>
      </c>
      <c r="D31" s="5" t="str">
        <f t="shared" si="5"/>
        <v>СОШ</v>
      </c>
      <c r="E31" s="11" t="str">
        <f t="shared" si="5"/>
        <v>5б</v>
      </c>
      <c r="F31" s="7">
        <f t="shared" si="5"/>
        <v>47</v>
      </c>
      <c r="G31" s="7">
        <f t="shared" si="5"/>
        <v>45</v>
      </c>
      <c r="H31" s="8">
        <f t="shared" si="4"/>
        <v>11495029</v>
      </c>
      <c r="I31" s="9">
        <v>0</v>
      </c>
      <c r="J31" s="9">
        <v>1</v>
      </c>
      <c r="K31" s="9">
        <v>1</v>
      </c>
      <c r="L31" s="9">
        <v>2</v>
      </c>
      <c r="M31" s="9">
        <v>0</v>
      </c>
      <c r="N31" s="9">
        <v>1</v>
      </c>
      <c r="O31" s="9">
        <v>0</v>
      </c>
      <c r="P31" s="9">
        <v>2</v>
      </c>
      <c r="Q31" s="9">
        <v>1</v>
      </c>
      <c r="R31" s="9">
        <v>0</v>
      </c>
      <c r="S31" s="9">
        <v>1</v>
      </c>
      <c r="T31" s="10">
        <f t="shared" si="3"/>
        <v>9</v>
      </c>
    </row>
    <row r="32" spans="1:25" x14ac:dyDescent="0.25">
      <c r="A32" s="3" t="s">
        <v>11</v>
      </c>
      <c r="B32" s="4" t="str">
        <f t="shared" si="5"/>
        <v>ГБОУ СОШ №495</v>
      </c>
      <c r="C32" s="5">
        <f t="shared" si="5"/>
        <v>11495</v>
      </c>
      <c r="D32" s="5" t="str">
        <f t="shared" si="5"/>
        <v>СОШ</v>
      </c>
      <c r="E32" s="11" t="str">
        <f t="shared" si="5"/>
        <v>5б</v>
      </c>
      <c r="F32" s="7">
        <f t="shared" si="5"/>
        <v>47</v>
      </c>
      <c r="G32" s="7">
        <f t="shared" si="5"/>
        <v>45</v>
      </c>
      <c r="H32" s="8">
        <f t="shared" si="4"/>
        <v>11495030</v>
      </c>
      <c r="I32" s="9">
        <v>0</v>
      </c>
      <c r="J32" s="9">
        <v>1</v>
      </c>
      <c r="K32" s="9">
        <v>0</v>
      </c>
      <c r="L32" s="9">
        <v>2</v>
      </c>
      <c r="M32" s="9">
        <v>1</v>
      </c>
      <c r="N32" s="9">
        <v>1</v>
      </c>
      <c r="O32" s="9">
        <v>0</v>
      </c>
      <c r="P32" s="9">
        <v>1</v>
      </c>
      <c r="Q32" s="9">
        <v>2</v>
      </c>
      <c r="R32" s="9">
        <v>1</v>
      </c>
      <c r="S32" s="9">
        <v>1</v>
      </c>
      <c r="T32" s="10">
        <f t="shared" si="3"/>
        <v>10</v>
      </c>
    </row>
    <row r="33" spans="1:20" x14ac:dyDescent="0.25">
      <c r="A33" s="3" t="s">
        <v>11</v>
      </c>
      <c r="B33" s="4" t="str">
        <f t="shared" si="5"/>
        <v>ГБОУ СОШ №495</v>
      </c>
      <c r="C33" s="5">
        <f t="shared" si="5"/>
        <v>11495</v>
      </c>
      <c r="D33" s="5" t="str">
        <f t="shared" si="5"/>
        <v>СОШ</v>
      </c>
      <c r="E33" s="11" t="str">
        <f t="shared" si="5"/>
        <v>5б</v>
      </c>
      <c r="F33" s="7">
        <f t="shared" si="5"/>
        <v>47</v>
      </c>
      <c r="G33" s="7">
        <f t="shared" si="5"/>
        <v>45</v>
      </c>
      <c r="H33" s="8">
        <f t="shared" si="4"/>
        <v>11495031</v>
      </c>
      <c r="I33" s="9">
        <v>0</v>
      </c>
      <c r="J33" s="9">
        <v>0</v>
      </c>
      <c r="K33" s="9">
        <v>0</v>
      </c>
      <c r="L33" s="9">
        <v>2</v>
      </c>
      <c r="M33" s="9">
        <v>1</v>
      </c>
      <c r="N33" s="9">
        <v>1</v>
      </c>
      <c r="O33" s="9">
        <v>0</v>
      </c>
      <c r="P33" s="9">
        <v>1</v>
      </c>
      <c r="Q33" s="9">
        <v>1</v>
      </c>
      <c r="R33" s="9">
        <v>0</v>
      </c>
      <c r="S33" s="9">
        <v>1</v>
      </c>
      <c r="T33" s="10">
        <f t="shared" si="3"/>
        <v>7</v>
      </c>
    </row>
    <row r="34" spans="1:20" x14ac:dyDescent="0.25">
      <c r="A34" s="3" t="s">
        <v>11</v>
      </c>
      <c r="B34" s="4" t="str">
        <f t="shared" si="5"/>
        <v>ГБОУ СОШ №495</v>
      </c>
      <c r="C34" s="5">
        <f t="shared" si="5"/>
        <v>11495</v>
      </c>
      <c r="D34" s="5" t="str">
        <f t="shared" si="5"/>
        <v>СОШ</v>
      </c>
      <c r="E34" s="11" t="str">
        <f t="shared" si="5"/>
        <v>5б</v>
      </c>
      <c r="F34" s="7">
        <f t="shared" si="5"/>
        <v>47</v>
      </c>
      <c r="G34" s="7">
        <f t="shared" si="5"/>
        <v>45</v>
      </c>
      <c r="H34" s="8">
        <f t="shared" si="4"/>
        <v>11495032</v>
      </c>
      <c r="I34" s="9">
        <v>0</v>
      </c>
      <c r="J34" s="9">
        <v>1</v>
      </c>
      <c r="K34" s="9">
        <v>0</v>
      </c>
      <c r="L34" s="9">
        <v>2</v>
      </c>
      <c r="M34" s="9">
        <v>1</v>
      </c>
      <c r="N34" s="9">
        <v>0</v>
      </c>
      <c r="O34" s="9">
        <v>0</v>
      </c>
      <c r="P34" s="9">
        <v>0</v>
      </c>
      <c r="Q34" s="9">
        <v>2</v>
      </c>
      <c r="R34" s="9">
        <v>0</v>
      </c>
      <c r="S34" s="9">
        <v>1</v>
      </c>
      <c r="T34" s="10">
        <f t="shared" si="3"/>
        <v>7</v>
      </c>
    </row>
    <row r="35" spans="1:20" x14ac:dyDescent="0.25">
      <c r="A35" s="3" t="s">
        <v>11</v>
      </c>
      <c r="B35" s="4" t="str">
        <f t="shared" si="5"/>
        <v>ГБОУ СОШ №495</v>
      </c>
      <c r="C35" s="5">
        <f t="shared" si="5"/>
        <v>11495</v>
      </c>
      <c r="D35" s="5" t="str">
        <f t="shared" si="5"/>
        <v>СОШ</v>
      </c>
      <c r="E35" s="11" t="str">
        <f t="shared" si="5"/>
        <v>5б</v>
      </c>
      <c r="F35" s="7">
        <f t="shared" si="5"/>
        <v>47</v>
      </c>
      <c r="G35" s="7">
        <f t="shared" si="5"/>
        <v>45</v>
      </c>
      <c r="H35" s="8">
        <f t="shared" si="4"/>
        <v>11495033</v>
      </c>
      <c r="I35" s="9">
        <v>0</v>
      </c>
      <c r="J35" s="9">
        <v>2</v>
      </c>
      <c r="K35" s="9">
        <v>1</v>
      </c>
      <c r="L35" s="9">
        <v>2</v>
      </c>
      <c r="M35" s="9">
        <v>1</v>
      </c>
      <c r="N35" s="9">
        <v>1</v>
      </c>
      <c r="O35" s="9">
        <v>1</v>
      </c>
      <c r="P35" s="9">
        <v>2</v>
      </c>
      <c r="Q35" s="9">
        <v>2</v>
      </c>
      <c r="R35" s="9">
        <v>2</v>
      </c>
      <c r="S35" s="9">
        <v>1</v>
      </c>
      <c r="T35" s="10">
        <f t="shared" si="3"/>
        <v>15</v>
      </c>
    </row>
    <row r="36" spans="1:20" x14ac:dyDescent="0.25">
      <c r="A36" s="3" t="s">
        <v>11</v>
      </c>
      <c r="B36" s="4" t="str">
        <f t="shared" ref="B36:G47" si="6">B35</f>
        <v>ГБОУ СОШ №495</v>
      </c>
      <c r="C36" s="5">
        <f t="shared" si="6"/>
        <v>11495</v>
      </c>
      <c r="D36" s="5" t="str">
        <f t="shared" si="6"/>
        <v>СОШ</v>
      </c>
      <c r="E36" s="11" t="str">
        <f t="shared" si="6"/>
        <v>5б</v>
      </c>
      <c r="F36" s="7">
        <f t="shared" si="6"/>
        <v>47</v>
      </c>
      <c r="G36" s="7">
        <f t="shared" si="6"/>
        <v>45</v>
      </c>
      <c r="H36" s="8">
        <f t="shared" si="4"/>
        <v>11495034</v>
      </c>
      <c r="I36" s="9">
        <v>0</v>
      </c>
      <c r="J36" s="9">
        <v>2</v>
      </c>
      <c r="K36" s="9">
        <v>1</v>
      </c>
      <c r="L36" s="9">
        <v>2</v>
      </c>
      <c r="M36" s="9">
        <v>2</v>
      </c>
      <c r="N36" s="9">
        <v>0</v>
      </c>
      <c r="O36" s="9">
        <v>1</v>
      </c>
      <c r="P36" s="9">
        <v>2</v>
      </c>
      <c r="Q36" s="9">
        <v>2</v>
      </c>
      <c r="R36" s="9">
        <v>2</v>
      </c>
      <c r="S36" s="9">
        <v>1</v>
      </c>
      <c r="T36" s="10">
        <f t="shared" si="3"/>
        <v>15</v>
      </c>
    </row>
    <row r="37" spans="1:20" x14ac:dyDescent="0.25">
      <c r="A37" s="3" t="s">
        <v>11</v>
      </c>
      <c r="B37" s="4" t="str">
        <f t="shared" si="6"/>
        <v>ГБОУ СОШ №495</v>
      </c>
      <c r="C37" s="5">
        <f t="shared" si="6"/>
        <v>11495</v>
      </c>
      <c r="D37" s="5" t="str">
        <f t="shared" si="6"/>
        <v>СОШ</v>
      </c>
      <c r="E37" s="11" t="str">
        <f t="shared" si="6"/>
        <v>5б</v>
      </c>
      <c r="F37" s="7">
        <f t="shared" si="6"/>
        <v>47</v>
      </c>
      <c r="G37" s="7">
        <f t="shared" si="6"/>
        <v>45</v>
      </c>
      <c r="H37" s="8">
        <f t="shared" si="4"/>
        <v>11495035</v>
      </c>
      <c r="I37" s="9">
        <v>0</v>
      </c>
      <c r="J37" s="9">
        <v>1</v>
      </c>
      <c r="K37" s="9">
        <v>0</v>
      </c>
      <c r="L37" s="9">
        <v>1</v>
      </c>
      <c r="M37" s="9">
        <v>2</v>
      </c>
      <c r="N37" s="9">
        <v>1</v>
      </c>
      <c r="O37" s="9">
        <v>1</v>
      </c>
      <c r="P37" s="9">
        <v>2</v>
      </c>
      <c r="Q37" s="9">
        <v>2</v>
      </c>
      <c r="R37" s="9">
        <v>2</v>
      </c>
      <c r="S37" s="9">
        <v>1</v>
      </c>
      <c r="T37" s="10">
        <f t="shared" si="3"/>
        <v>13</v>
      </c>
    </row>
    <row r="38" spans="1:20" x14ac:dyDescent="0.25">
      <c r="A38" s="3" t="s">
        <v>11</v>
      </c>
      <c r="B38" s="4" t="str">
        <f t="shared" si="6"/>
        <v>ГБОУ СОШ №495</v>
      </c>
      <c r="C38" s="5">
        <f t="shared" si="6"/>
        <v>11495</v>
      </c>
      <c r="D38" s="5" t="str">
        <f t="shared" si="6"/>
        <v>СОШ</v>
      </c>
      <c r="E38" s="11" t="str">
        <f t="shared" si="6"/>
        <v>5б</v>
      </c>
      <c r="F38" s="7">
        <f t="shared" si="6"/>
        <v>47</v>
      </c>
      <c r="G38" s="7">
        <f t="shared" si="6"/>
        <v>45</v>
      </c>
      <c r="H38" s="8">
        <f t="shared" si="4"/>
        <v>11495036</v>
      </c>
      <c r="I38" s="9">
        <v>0</v>
      </c>
      <c r="J38" s="9">
        <v>2</v>
      </c>
      <c r="K38" s="9">
        <v>1</v>
      </c>
      <c r="L38" s="9">
        <v>2</v>
      </c>
      <c r="M38" s="9">
        <v>1</v>
      </c>
      <c r="N38" s="9">
        <v>0</v>
      </c>
      <c r="O38" s="9">
        <v>0</v>
      </c>
      <c r="P38" s="9">
        <v>2</v>
      </c>
      <c r="Q38" s="9">
        <v>1</v>
      </c>
      <c r="R38" s="9">
        <v>0</v>
      </c>
      <c r="S38" s="9">
        <v>1</v>
      </c>
      <c r="T38" s="10">
        <f t="shared" si="3"/>
        <v>10</v>
      </c>
    </row>
    <row r="39" spans="1:20" x14ac:dyDescent="0.25">
      <c r="A39" s="3" t="s">
        <v>11</v>
      </c>
      <c r="B39" s="4" t="str">
        <f t="shared" si="6"/>
        <v>ГБОУ СОШ №495</v>
      </c>
      <c r="C39" s="5">
        <f t="shared" si="6"/>
        <v>11495</v>
      </c>
      <c r="D39" s="5" t="str">
        <f t="shared" si="6"/>
        <v>СОШ</v>
      </c>
      <c r="E39" s="11" t="str">
        <f t="shared" si="6"/>
        <v>5б</v>
      </c>
      <c r="F39" s="7">
        <f t="shared" si="6"/>
        <v>47</v>
      </c>
      <c r="G39" s="7">
        <f t="shared" si="6"/>
        <v>45</v>
      </c>
      <c r="H39" s="8">
        <f t="shared" si="4"/>
        <v>11495037</v>
      </c>
      <c r="I39" s="9">
        <v>0</v>
      </c>
      <c r="J39" s="9">
        <v>0</v>
      </c>
      <c r="K39" s="9">
        <v>0</v>
      </c>
      <c r="L39" s="9">
        <v>2</v>
      </c>
      <c r="M39" s="9">
        <v>1</v>
      </c>
      <c r="N39" s="9">
        <v>1</v>
      </c>
      <c r="O39" s="9">
        <v>1</v>
      </c>
      <c r="P39" s="9">
        <v>2</v>
      </c>
      <c r="Q39" s="9">
        <v>1</v>
      </c>
      <c r="R39" s="9">
        <v>1</v>
      </c>
      <c r="S39" s="9">
        <v>1</v>
      </c>
      <c r="T39" s="10">
        <f t="shared" si="3"/>
        <v>10</v>
      </c>
    </row>
    <row r="40" spans="1:20" x14ac:dyDescent="0.25">
      <c r="A40" s="3" t="s">
        <v>11</v>
      </c>
      <c r="B40" s="4" t="str">
        <f t="shared" si="6"/>
        <v>ГБОУ СОШ №495</v>
      </c>
      <c r="C40" s="5">
        <f t="shared" si="6"/>
        <v>11495</v>
      </c>
      <c r="D40" s="5" t="str">
        <f t="shared" si="6"/>
        <v>СОШ</v>
      </c>
      <c r="E40" s="11" t="str">
        <f t="shared" si="6"/>
        <v>5б</v>
      </c>
      <c r="F40" s="7">
        <f t="shared" si="6"/>
        <v>47</v>
      </c>
      <c r="G40" s="7">
        <f t="shared" si="6"/>
        <v>45</v>
      </c>
      <c r="H40" s="8">
        <f t="shared" si="4"/>
        <v>11495038</v>
      </c>
      <c r="I40" s="9">
        <v>0</v>
      </c>
      <c r="J40" s="9">
        <v>0</v>
      </c>
      <c r="K40" s="9">
        <v>0</v>
      </c>
      <c r="L40" s="9">
        <v>2</v>
      </c>
      <c r="M40" s="9">
        <v>1</v>
      </c>
      <c r="N40" s="9">
        <v>1</v>
      </c>
      <c r="O40" s="9">
        <v>0</v>
      </c>
      <c r="P40" s="9">
        <v>1</v>
      </c>
      <c r="Q40" s="9">
        <v>1</v>
      </c>
      <c r="R40" s="9">
        <v>0</v>
      </c>
      <c r="S40" s="9">
        <v>1</v>
      </c>
      <c r="T40" s="10">
        <f t="shared" si="3"/>
        <v>7</v>
      </c>
    </row>
    <row r="41" spans="1:20" x14ac:dyDescent="0.25">
      <c r="A41" s="3" t="s">
        <v>11</v>
      </c>
      <c r="B41" s="4" t="str">
        <f t="shared" si="6"/>
        <v>ГБОУ СОШ №495</v>
      </c>
      <c r="C41" s="5">
        <f t="shared" si="6"/>
        <v>11495</v>
      </c>
      <c r="D41" s="5" t="str">
        <f t="shared" si="6"/>
        <v>СОШ</v>
      </c>
      <c r="E41" s="11" t="str">
        <f t="shared" si="6"/>
        <v>5б</v>
      </c>
      <c r="F41" s="7">
        <f t="shared" si="6"/>
        <v>47</v>
      </c>
      <c r="G41" s="7">
        <f t="shared" si="6"/>
        <v>45</v>
      </c>
      <c r="H41" s="8">
        <f t="shared" si="4"/>
        <v>11495039</v>
      </c>
      <c r="I41" s="9">
        <v>2</v>
      </c>
      <c r="J41" s="9">
        <v>2</v>
      </c>
      <c r="K41" s="9">
        <v>1</v>
      </c>
      <c r="L41" s="9">
        <v>2</v>
      </c>
      <c r="M41" s="9">
        <v>2</v>
      </c>
      <c r="N41" s="9">
        <v>0</v>
      </c>
      <c r="O41" s="9">
        <v>1</v>
      </c>
      <c r="P41" s="9">
        <v>2</v>
      </c>
      <c r="Q41" s="9">
        <v>2</v>
      </c>
      <c r="R41" s="9">
        <v>2</v>
      </c>
      <c r="S41" s="9">
        <v>1</v>
      </c>
      <c r="T41" s="10">
        <f t="shared" si="3"/>
        <v>17</v>
      </c>
    </row>
    <row r="42" spans="1:20" x14ac:dyDescent="0.25">
      <c r="A42" s="3" t="s">
        <v>11</v>
      </c>
      <c r="B42" s="4" t="str">
        <f t="shared" si="6"/>
        <v>ГБОУ СОШ №495</v>
      </c>
      <c r="C42" s="5">
        <f t="shared" si="6"/>
        <v>11495</v>
      </c>
      <c r="D42" s="5" t="str">
        <f t="shared" si="6"/>
        <v>СОШ</v>
      </c>
      <c r="E42" s="11" t="str">
        <f t="shared" si="6"/>
        <v>5б</v>
      </c>
      <c r="F42" s="7">
        <f t="shared" si="6"/>
        <v>47</v>
      </c>
      <c r="G42" s="7">
        <f t="shared" si="6"/>
        <v>45</v>
      </c>
      <c r="H42" s="8">
        <f t="shared" si="4"/>
        <v>11495040</v>
      </c>
      <c r="I42" s="9">
        <v>0</v>
      </c>
      <c r="J42" s="9">
        <v>1</v>
      </c>
      <c r="K42" s="9">
        <v>1</v>
      </c>
      <c r="L42" s="9">
        <v>1</v>
      </c>
      <c r="M42" s="9">
        <v>1</v>
      </c>
      <c r="N42" s="9">
        <v>0</v>
      </c>
      <c r="O42" s="9">
        <v>0</v>
      </c>
      <c r="P42" s="9">
        <v>2</v>
      </c>
      <c r="Q42" s="9">
        <v>1</v>
      </c>
      <c r="R42" s="9">
        <v>1</v>
      </c>
      <c r="S42" s="9">
        <v>0</v>
      </c>
      <c r="T42" s="10">
        <f t="shared" si="3"/>
        <v>8</v>
      </c>
    </row>
    <row r="43" spans="1:20" x14ac:dyDescent="0.25">
      <c r="A43" s="3" t="s">
        <v>11</v>
      </c>
      <c r="B43" s="4" t="str">
        <f t="shared" si="6"/>
        <v>ГБОУ СОШ №495</v>
      </c>
      <c r="C43" s="5">
        <f t="shared" si="6"/>
        <v>11495</v>
      </c>
      <c r="D43" s="5" t="str">
        <f t="shared" si="6"/>
        <v>СОШ</v>
      </c>
      <c r="E43" s="11" t="str">
        <f t="shared" si="6"/>
        <v>5б</v>
      </c>
      <c r="F43" s="7">
        <f t="shared" si="6"/>
        <v>47</v>
      </c>
      <c r="G43" s="7">
        <f t="shared" si="6"/>
        <v>45</v>
      </c>
      <c r="H43" s="8">
        <f t="shared" si="4"/>
        <v>11495041</v>
      </c>
      <c r="I43" s="9">
        <v>0</v>
      </c>
      <c r="J43" s="9">
        <v>1</v>
      </c>
      <c r="K43" s="9">
        <v>0</v>
      </c>
      <c r="L43" s="9">
        <v>2</v>
      </c>
      <c r="M43" s="9">
        <v>1</v>
      </c>
      <c r="N43" s="9">
        <v>1</v>
      </c>
      <c r="O43" s="9">
        <v>0</v>
      </c>
      <c r="P43" s="9">
        <v>2</v>
      </c>
      <c r="Q43" s="9">
        <v>0</v>
      </c>
      <c r="R43" s="9">
        <v>1</v>
      </c>
      <c r="S43" s="9">
        <v>1</v>
      </c>
      <c r="T43" s="10">
        <f t="shared" si="3"/>
        <v>9</v>
      </c>
    </row>
    <row r="44" spans="1:20" x14ac:dyDescent="0.25">
      <c r="A44" s="3" t="s">
        <v>11</v>
      </c>
      <c r="B44" s="4" t="str">
        <f t="shared" si="6"/>
        <v>ГБОУ СОШ №495</v>
      </c>
      <c r="C44" s="5">
        <f t="shared" si="6"/>
        <v>11495</v>
      </c>
      <c r="D44" s="5" t="str">
        <f t="shared" si="6"/>
        <v>СОШ</v>
      </c>
      <c r="E44" s="11" t="str">
        <f t="shared" si="6"/>
        <v>5б</v>
      </c>
      <c r="F44" s="7">
        <f t="shared" si="6"/>
        <v>47</v>
      </c>
      <c r="G44" s="7">
        <f t="shared" si="6"/>
        <v>45</v>
      </c>
      <c r="H44" s="8">
        <f t="shared" si="4"/>
        <v>11495042</v>
      </c>
      <c r="I44" s="9">
        <v>0</v>
      </c>
      <c r="J44" s="9">
        <v>1</v>
      </c>
      <c r="K44" s="9">
        <v>0</v>
      </c>
      <c r="L44" s="9">
        <v>2</v>
      </c>
      <c r="M44" s="9">
        <v>2</v>
      </c>
      <c r="N44" s="9">
        <v>1</v>
      </c>
      <c r="O44" s="9">
        <v>1</v>
      </c>
      <c r="P44" s="9">
        <v>2</v>
      </c>
      <c r="Q44" s="9">
        <v>2</v>
      </c>
      <c r="R44" s="9">
        <v>1</v>
      </c>
      <c r="S44" s="9">
        <v>1</v>
      </c>
      <c r="T44" s="10">
        <f t="shared" si="3"/>
        <v>13</v>
      </c>
    </row>
    <row r="45" spans="1:20" x14ac:dyDescent="0.25">
      <c r="A45" s="3" t="s">
        <v>11</v>
      </c>
      <c r="B45" s="4" t="str">
        <f t="shared" si="6"/>
        <v>ГБОУ СОШ №495</v>
      </c>
      <c r="C45" s="5">
        <f t="shared" si="6"/>
        <v>11495</v>
      </c>
      <c r="D45" s="5" t="str">
        <f t="shared" si="6"/>
        <v>СОШ</v>
      </c>
      <c r="E45" s="11" t="str">
        <f t="shared" si="6"/>
        <v>5б</v>
      </c>
      <c r="F45" s="7">
        <f t="shared" si="6"/>
        <v>47</v>
      </c>
      <c r="G45" s="7">
        <f t="shared" si="6"/>
        <v>45</v>
      </c>
      <c r="H45" s="8">
        <f t="shared" si="4"/>
        <v>11495043</v>
      </c>
      <c r="I45" s="9">
        <v>0</v>
      </c>
      <c r="J45" s="9">
        <v>1</v>
      </c>
      <c r="K45" s="9">
        <v>1</v>
      </c>
      <c r="L45" s="9">
        <v>2</v>
      </c>
      <c r="M45" s="9">
        <v>2</v>
      </c>
      <c r="N45" s="9">
        <v>0</v>
      </c>
      <c r="O45" s="9">
        <v>0</v>
      </c>
      <c r="P45" s="9">
        <v>2</v>
      </c>
      <c r="Q45" s="9">
        <v>1</v>
      </c>
      <c r="R45" s="9">
        <v>1</v>
      </c>
      <c r="S45" s="9">
        <v>1</v>
      </c>
      <c r="T45" s="10">
        <f t="shared" si="3"/>
        <v>11</v>
      </c>
    </row>
    <row r="46" spans="1:20" x14ac:dyDescent="0.25">
      <c r="A46" s="3" t="s">
        <v>11</v>
      </c>
      <c r="B46" s="4" t="str">
        <f t="shared" si="6"/>
        <v>ГБОУ СОШ №495</v>
      </c>
      <c r="C46" s="5">
        <f t="shared" si="6"/>
        <v>11495</v>
      </c>
      <c r="D46" s="5" t="str">
        <f t="shared" si="6"/>
        <v>СОШ</v>
      </c>
      <c r="E46" s="11" t="str">
        <f t="shared" si="6"/>
        <v>5б</v>
      </c>
      <c r="F46" s="7">
        <f t="shared" si="6"/>
        <v>47</v>
      </c>
      <c r="G46" s="7">
        <f t="shared" si="6"/>
        <v>45</v>
      </c>
      <c r="H46" s="8">
        <f t="shared" si="4"/>
        <v>11495044</v>
      </c>
      <c r="I46" s="9">
        <v>0</v>
      </c>
      <c r="J46" s="9">
        <v>0</v>
      </c>
      <c r="K46" s="9">
        <v>1</v>
      </c>
      <c r="L46" s="9">
        <v>2</v>
      </c>
      <c r="M46" s="9">
        <v>1</v>
      </c>
      <c r="N46" s="9">
        <v>0</v>
      </c>
      <c r="O46" s="9">
        <v>0</v>
      </c>
      <c r="P46" s="9">
        <v>1</v>
      </c>
      <c r="Q46" s="9">
        <v>1</v>
      </c>
      <c r="R46" s="9">
        <v>1</v>
      </c>
      <c r="S46" s="9">
        <v>1</v>
      </c>
      <c r="T46" s="10">
        <f t="shared" si="3"/>
        <v>8</v>
      </c>
    </row>
    <row r="47" spans="1:20" x14ac:dyDescent="0.25">
      <c r="A47" s="3" t="s">
        <v>11</v>
      </c>
      <c r="B47" s="4" t="str">
        <f t="shared" si="6"/>
        <v>ГБОУ СОШ №495</v>
      </c>
      <c r="C47" s="5">
        <f t="shared" si="6"/>
        <v>11495</v>
      </c>
      <c r="D47" s="5" t="str">
        <f t="shared" si="6"/>
        <v>СОШ</v>
      </c>
      <c r="E47" s="11" t="str">
        <f t="shared" si="6"/>
        <v>5б</v>
      </c>
      <c r="F47" s="7">
        <f t="shared" si="6"/>
        <v>47</v>
      </c>
      <c r="G47" s="7">
        <f t="shared" si="6"/>
        <v>45</v>
      </c>
      <c r="H47" s="8">
        <f t="shared" si="4"/>
        <v>11495045</v>
      </c>
      <c r="I47" s="9">
        <v>0</v>
      </c>
      <c r="J47" s="9">
        <v>0</v>
      </c>
      <c r="K47" s="9">
        <v>0</v>
      </c>
      <c r="L47" s="9">
        <v>2</v>
      </c>
      <c r="M47" s="9">
        <v>1</v>
      </c>
      <c r="N47" s="9">
        <v>0</v>
      </c>
      <c r="O47" s="9">
        <v>0</v>
      </c>
      <c r="P47" s="9">
        <v>2</v>
      </c>
      <c r="Q47" s="9">
        <v>1</v>
      </c>
      <c r="R47" s="9">
        <v>1</v>
      </c>
      <c r="S47" s="9">
        <v>1</v>
      </c>
      <c r="T47" s="10">
        <f t="shared" si="3"/>
        <v>8</v>
      </c>
    </row>
    <row r="48" spans="1:20" s="58" customFormat="1" x14ac:dyDescent="0.25">
      <c r="A48" s="58" t="s">
        <v>118</v>
      </c>
      <c r="I48" s="58">
        <v>2</v>
      </c>
      <c r="J48" s="58">
        <v>2</v>
      </c>
      <c r="K48" s="58">
        <v>1</v>
      </c>
      <c r="L48" s="58">
        <v>2</v>
      </c>
      <c r="M48" s="58">
        <v>2</v>
      </c>
      <c r="N48" s="58">
        <v>1</v>
      </c>
      <c r="O48" s="58">
        <v>1</v>
      </c>
      <c r="P48" s="58">
        <v>2</v>
      </c>
      <c r="Q48" s="58">
        <v>2</v>
      </c>
      <c r="R48" s="58">
        <v>2</v>
      </c>
      <c r="S48" s="58">
        <v>2</v>
      </c>
      <c r="T48" s="58">
        <f>SUM(I48:S48)</f>
        <v>19</v>
      </c>
    </row>
    <row r="49" spans="2:20" x14ac:dyDescent="0.25">
      <c r="B49" s="4" t="s">
        <v>48</v>
      </c>
      <c r="C49" s="7">
        <v>47</v>
      </c>
      <c r="D49" s="7">
        <v>45</v>
      </c>
      <c r="I49" s="79">
        <f>SUM(I3:I47)/(45*I48)</f>
        <v>0.26666666666666666</v>
      </c>
      <c r="J49" s="79">
        <f t="shared" ref="J49:T49" si="7">SUM(J3:J47)/(45*J48)</f>
        <v>0.57777777777777772</v>
      </c>
      <c r="K49" s="79">
        <f t="shared" si="7"/>
        <v>0.53333333333333333</v>
      </c>
      <c r="L49" s="79">
        <f t="shared" si="7"/>
        <v>0.9555555555555556</v>
      </c>
      <c r="M49" s="79">
        <f t="shared" si="7"/>
        <v>0.6333333333333333</v>
      </c>
      <c r="N49" s="79">
        <f t="shared" si="7"/>
        <v>0.6</v>
      </c>
      <c r="O49" s="79">
        <f t="shared" si="7"/>
        <v>0.26666666666666666</v>
      </c>
      <c r="P49" s="79">
        <f t="shared" si="7"/>
        <v>0.8</v>
      </c>
      <c r="Q49" s="79">
        <f t="shared" si="7"/>
        <v>0.65555555555555556</v>
      </c>
      <c r="R49" s="79">
        <f t="shared" si="7"/>
        <v>0.56666666666666665</v>
      </c>
      <c r="S49" s="79">
        <f t="shared" si="7"/>
        <v>0.65555555555555556</v>
      </c>
      <c r="T49" s="79">
        <f t="shared" si="7"/>
        <v>0.61169590643274852</v>
      </c>
    </row>
  </sheetData>
  <mergeCells count="9">
    <mergeCell ref="G1:G2"/>
    <mergeCell ref="H1:H2"/>
    <mergeCell ref="T1:T2"/>
    <mergeCell ref="A1:A2"/>
    <mergeCell ref="B1:B2"/>
    <mergeCell ref="C1:C2"/>
    <mergeCell ref="D1:D2"/>
    <mergeCell ref="E1:E2"/>
    <mergeCell ref="F1:F2"/>
  </mergeCells>
  <dataValidations count="4">
    <dataValidation type="list" allowBlank="1" showInputMessage="1" showErrorMessage="1" sqref="P3:S47 I3:J47 L3:M47">
      <formula1>балл2</formula1>
    </dataValidation>
    <dataValidation allowBlank="1" showErrorMessage="1" sqref="E3:G47 C49:D49"/>
    <dataValidation type="list" allowBlank="1" showInputMessage="1" showErrorMessage="1" sqref="N3:O47 K3:K47">
      <formula1>балл1</formula1>
    </dataValidation>
    <dataValidation type="list" allowBlank="1" showInputMessage="1" showErrorMessage="1" sqref="B3">
      <formula1>Название</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dimension ref="A1:Y46"/>
  <sheetViews>
    <sheetView zoomScale="70" zoomScaleNormal="70" workbookViewId="0">
      <selection activeCell="W1" sqref="W1:Y22"/>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s>
  <sheetData>
    <row r="1" spans="1:25" ht="59.25" customHeight="1"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c r="W1" s="58" t="s">
        <v>158</v>
      </c>
      <c r="X1" s="58" t="s">
        <v>159</v>
      </c>
      <c r="Y1" s="58" t="s">
        <v>160</v>
      </c>
    </row>
    <row r="2" spans="1:25" ht="44.25" customHeight="1"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COUNTIF(T$3:T$44,W2)</f>
        <v>0</v>
      </c>
      <c r="Y2" s="83">
        <f>X2/$X$22</f>
        <v>0</v>
      </c>
    </row>
    <row r="3" spans="1:25" ht="30" customHeight="1" x14ac:dyDescent="0.25">
      <c r="A3" s="3" t="s">
        <v>11</v>
      </c>
      <c r="B3" s="4" t="s">
        <v>49</v>
      </c>
      <c r="C3" s="5">
        <f>VLOOKUP(B3,[19]Списки!$C$1:$E$70,2,FALSE)</f>
        <v>11496</v>
      </c>
      <c r="D3" s="5" t="str">
        <f>VLOOKUP(B3,[19]Списки!$C$1:$E$70,3,FALSE)</f>
        <v>СОШ</v>
      </c>
      <c r="E3" s="6" t="s">
        <v>50</v>
      </c>
      <c r="F3" s="7">
        <v>46</v>
      </c>
      <c r="G3" s="7">
        <v>42</v>
      </c>
      <c r="H3" s="8">
        <f>C3*1000+1</f>
        <v>11496001</v>
      </c>
      <c r="I3" s="9">
        <v>1</v>
      </c>
      <c r="J3" s="9">
        <v>1</v>
      </c>
      <c r="K3" s="9">
        <v>1</v>
      </c>
      <c r="L3" s="9">
        <v>2</v>
      </c>
      <c r="M3" s="9">
        <v>2</v>
      </c>
      <c r="N3" s="9">
        <v>1</v>
      </c>
      <c r="O3" s="9">
        <v>1</v>
      </c>
      <c r="P3" s="9">
        <v>2</v>
      </c>
      <c r="Q3" s="9">
        <v>2</v>
      </c>
      <c r="R3" s="9">
        <v>2</v>
      </c>
      <c r="S3" s="9">
        <v>2</v>
      </c>
      <c r="T3" s="10">
        <f>IF(COUNTBLANK(I3:S3)&gt;=1,"Не писал",SUM(I3:S3))</f>
        <v>17</v>
      </c>
      <c r="W3" s="76">
        <v>1</v>
      </c>
      <c r="X3" s="76">
        <f t="shared" ref="X3:X21" si="0">COUNTIF(T$3:T$44,W3)</f>
        <v>2</v>
      </c>
      <c r="Y3" s="83">
        <f t="shared" ref="Y3:Y21" si="1">X3/$X$22</f>
        <v>4.7619047619047616E-2</v>
      </c>
    </row>
    <row r="4" spans="1:25" ht="30" customHeight="1" x14ac:dyDescent="0.25">
      <c r="A4" s="3" t="s">
        <v>11</v>
      </c>
      <c r="B4" s="4" t="str">
        <f t="shared" ref="B4:G19" si="2">B3</f>
        <v>ГБОУ СОШ №496</v>
      </c>
      <c r="C4" s="5">
        <f t="shared" si="2"/>
        <v>11496</v>
      </c>
      <c r="D4" s="5" t="str">
        <f t="shared" si="2"/>
        <v>СОШ</v>
      </c>
      <c r="E4" s="11" t="str">
        <f t="shared" si="2"/>
        <v xml:space="preserve">5а </v>
      </c>
      <c r="F4" s="7">
        <f t="shared" si="2"/>
        <v>46</v>
      </c>
      <c r="G4" s="7">
        <f t="shared" si="2"/>
        <v>42</v>
      </c>
      <c r="H4" s="8">
        <f>H3+1</f>
        <v>11496002</v>
      </c>
      <c r="I4" s="9">
        <v>0</v>
      </c>
      <c r="J4" s="9">
        <v>0</v>
      </c>
      <c r="K4" s="9">
        <v>0</v>
      </c>
      <c r="L4" s="9">
        <v>0</v>
      </c>
      <c r="M4" s="9">
        <v>0</v>
      </c>
      <c r="N4" s="9">
        <v>0</v>
      </c>
      <c r="O4" s="9">
        <v>1</v>
      </c>
      <c r="P4" s="9">
        <v>0</v>
      </c>
      <c r="Q4" s="9">
        <v>0</v>
      </c>
      <c r="R4" s="9">
        <v>0</v>
      </c>
      <c r="S4" s="9">
        <v>0</v>
      </c>
      <c r="T4" s="10">
        <f t="shared" ref="T4:T22" si="3">IF(COUNTBLANK(I4:S4)&gt;=1,"Не писал",SUM(I4:S4))</f>
        <v>1</v>
      </c>
      <c r="W4" s="76">
        <v>2</v>
      </c>
      <c r="X4" s="76">
        <f t="shared" si="0"/>
        <v>0</v>
      </c>
      <c r="Y4" s="83">
        <f t="shared" si="1"/>
        <v>0</v>
      </c>
    </row>
    <row r="5" spans="1:25" ht="30" customHeight="1" x14ac:dyDescent="0.25">
      <c r="A5" s="3" t="s">
        <v>11</v>
      </c>
      <c r="B5" s="4" t="str">
        <f t="shared" si="2"/>
        <v>ГБОУ СОШ №496</v>
      </c>
      <c r="C5" s="5">
        <f t="shared" si="2"/>
        <v>11496</v>
      </c>
      <c r="D5" s="5" t="str">
        <f t="shared" si="2"/>
        <v>СОШ</v>
      </c>
      <c r="E5" s="11" t="str">
        <f t="shared" si="2"/>
        <v xml:space="preserve">5а </v>
      </c>
      <c r="F5" s="7">
        <f t="shared" si="2"/>
        <v>46</v>
      </c>
      <c r="G5" s="7">
        <f t="shared" si="2"/>
        <v>42</v>
      </c>
      <c r="H5" s="8">
        <f t="shared" ref="H5:H44" si="4">H4+1</f>
        <v>11496003</v>
      </c>
      <c r="I5" s="9">
        <v>0</v>
      </c>
      <c r="J5" s="9">
        <v>1</v>
      </c>
      <c r="K5" s="9">
        <v>0</v>
      </c>
      <c r="L5" s="9">
        <v>2</v>
      </c>
      <c r="M5" s="9">
        <v>1</v>
      </c>
      <c r="N5" s="9">
        <v>1</v>
      </c>
      <c r="O5" s="9">
        <v>0</v>
      </c>
      <c r="P5" s="9">
        <v>2</v>
      </c>
      <c r="Q5" s="9">
        <v>2</v>
      </c>
      <c r="R5" s="9">
        <v>2</v>
      </c>
      <c r="S5" s="9">
        <v>0</v>
      </c>
      <c r="T5" s="10">
        <f t="shared" si="3"/>
        <v>11</v>
      </c>
      <c r="W5" s="76">
        <v>3</v>
      </c>
      <c r="X5" s="76">
        <f t="shared" si="0"/>
        <v>1</v>
      </c>
      <c r="Y5" s="83">
        <f t="shared" si="1"/>
        <v>2.3809523809523808E-2</v>
      </c>
    </row>
    <row r="6" spans="1:25" ht="30" customHeight="1" x14ac:dyDescent="0.25">
      <c r="A6" s="3" t="s">
        <v>11</v>
      </c>
      <c r="B6" s="4" t="str">
        <f t="shared" si="2"/>
        <v>ГБОУ СОШ №496</v>
      </c>
      <c r="C6" s="5">
        <f t="shared" si="2"/>
        <v>11496</v>
      </c>
      <c r="D6" s="5" t="str">
        <f t="shared" si="2"/>
        <v>СОШ</v>
      </c>
      <c r="E6" s="11" t="str">
        <f t="shared" si="2"/>
        <v xml:space="preserve">5а </v>
      </c>
      <c r="F6" s="7">
        <f t="shared" si="2"/>
        <v>46</v>
      </c>
      <c r="G6" s="7">
        <f t="shared" si="2"/>
        <v>42</v>
      </c>
      <c r="H6" s="8">
        <f t="shared" si="4"/>
        <v>11496004</v>
      </c>
      <c r="I6" s="9">
        <v>0</v>
      </c>
      <c r="J6" s="9">
        <v>1</v>
      </c>
      <c r="K6" s="9">
        <v>1</v>
      </c>
      <c r="L6" s="9">
        <v>2</v>
      </c>
      <c r="M6" s="9">
        <v>1</v>
      </c>
      <c r="N6" s="9">
        <v>0</v>
      </c>
      <c r="O6" s="9">
        <v>0</v>
      </c>
      <c r="P6" s="9">
        <v>2</v>
      </c>
      <c r="Q6" s="9">
        <v>0</v>
      </c>
      <c r="R6" s="9">
        <v>2</v>
      </c>
      <c r="S6" s="9">
        <v>1</v>
      </c>
      <c r="T6" s="10">
        <f t="shared" si="3"/>
        <v>10</v>
      </c>
      <c r="W6" s="76">
        <v>4</v>
      </c>
      <c r="X6" s="76">
        <f t="shared" si="0"/>
        <v>0</v>
      </c>
      <c r="Y6" s="83">
        <f t="shared" si="1"/>
        <v>0</v>
      </c>
    </row>
    <row r="7" spans="1:25" ht="30" customHeight="1" x14ac:dyDescent="0.25">
      <c r="A7" s="3" t="s">
        <v>11</v>
      </c>
      <c r="B7" s="4" t="str">
        <f t="shared" si="2"/>
        <v>ГБОУ СОШ №496</v>
      </c>
      <c r="C7" s="5">
        <f t="shared" si="2"/>
        <v>11496</v>
      </c>
      <c r="D7" s="5" t="str">
        <f t="shared" si="2"/>
        <v>СОШ</v>
      </c>
      <c r="E7" s="11" t="str">
        <f t="shared" si="2"/>
        <v xml:space="preserve">5а </v>
      </c>
      <c r="F7" s="7">
        <f t="shared" si="2"/>
        <v>46</v>
      </c>
      <c r="G7" s="7">
        <f t="shared" si="2"/>
        <v>42</v>
      </c>
      <c r="H7" s="8">
        <f t="shared" si="4"/>
        <v>11496005</v>
      </c>
      <c r="I7" s="9">
        <v>0</v>
      </c>
      <c r="J7" s="9">
        <v>0</v>
      </c>
      <c r="K7" s="9">
        <v>0</v>
      </c>
      <c r="L7" s="9">
        <v>2</v>
      </c>
      <c r="M7" s="9">
        <v>1</v>
      </c>
      <c r="N7" s="9">
        <v>0</v>
      </c>
      <c r="O7" s="9">
        <v>0</v>
      </c>
      <c r="P7" s="9">
        <v>2</v>
      </c>
      <c r="Q7" s="9">
        <v>0</v>
      </c>
      <c r="R7" s="9">
        <v>1</v>
      </c>
      <c r="S7" s="9">
        <v>1</v>
      </c>
      <c r="T7" s="10">
        <f t="shared" si="3"/>
        <v>7</v>
      </c>
      <c r="W7" s="76">
        <v>5</v>
      </c>
      <c r="X7" s="76">
        <f t="shared" si="0"/>
        <v>1</v>
      </c>
      <c r="Y7" s="83">
        <f t="shared" si="1"/>
        <v>2.3809523809523808E-2</v>
      </c>
    </row>
    <row r="8" spans="1:25" ht="30" customHeight="1" x14ac:dyDescent="0.25">
      <c r="A8" s="3" t="s">
        <v>11</v>
      </c>
      <c r="B8" s="4" t="str">
        <f t="shared" si="2"/>
        <v>ГБОУ СОШ №496</v>
      </c>
      <c r="C8" s="5">
        <f t="shared" si="2"/>
        <v>11496</v>
      </c>
      <c r="D8" s="5" t="str">
        <f t="shared" si="2"/>
        <v>СОШ</v>
      </c>
      <c r="E8" s="11" t="str">
        <f t="shared" si="2"/>
        <v xml:space="preserve">5а </v>
      </c>
      <c r="F8" s="7">
        <f t="shared" si="2"/>
        <v>46</v>
      </c>
      <c r="G8" s="7">
        <f t="shared" si="2"/>
        <v>42</v>
      </c>
      <c r="H8" s="8">
        <f t="shared" si="4"/>
        <v>11496006</v>
      </c>
      <c r="I8" s="9">
        <v>0</v>
      </c>
      <c r="J8" s="9">
        <v>1</v>
      </c>
      <c r="K8" s="9">
        <v>0</v>
      </c>
      <c r="L8" s="9">
        <v>2</v>
      </c>
      <c r="M8" s="9">
        <v>0</v>
      </c>
      <c r="N8" s="9">
        <v>0</v>
      </c>
      <c r="O8" s="9">
        <v>0</v>
      </c>
      <c r="P8" s="9">
        <v>2</v>
      </c>
      <c r="Q8" s="9">
        <v>0</v>
      </c>
      <c r="R8" s="9">
        <v>2</v>
      </c>
      <c r="S8" s="9">
        <v>2</v>
      </c>
      <c r="T8" s="10">
        <f t="shared" si="3"/>
        <v>9</v>
      </c>
      <c r="W8" s="76">
        <v>6</v>
      </c>
      <c r="X8" s="76">
        <f t="shared" si="0"/>
        <v>7</v>
      </c>
      <c r="Y8" s="83">
        <f t="shared" si="1"/>
        <v>0.16666666666666666</v>
      </c>
    </row>
    <row r="9" spans="1:25" ht="30" customHeight="1" x14ac:dyDescent="0.25">
      <c r="A9" s="3" t="s">
        <v>11</v>
      </c>
      <c r="B9" s="4" t="str">
        <f t="shared" si="2"/>
        <v>ГБОУ СОШ №496</v>
      </c>
      <c r="C9" s="5">
        <f t="shared" si="2"/>
        <v>11496</v>
      </c>
      <c r="D9" s="5" t="str">
        <f t="shared" si="2"/>
        <v>СОШ</v>
      </c>
      <c r="E9" s="11" t="str">
        <f t="shared" si="2"/>
        <v xml:space="preserve">5а </v>
      </c>
      <c r="F9" s="7">
        <f t="shared" si="2"/>
        <v>46</v>
      </c>
      <c r="G9" s="7">
        <f t="shared" si="2"/>
        <v>42</v>
      </c>
      <c r="H9" s="8">
        <f t="shared" si="4"/>
        <v>11496007</v>
      </c>
      <c r="I9" s="9">
        <v>0</v>
      </c>
      <c r="J9" s="9">
        <v>1</v>
      </c>
      <c r="K9" s="9">
        <v>1</v>
      </c>
      <c r="L9" s="9">
        <v>2</v>
      </c>
      <c r="M9" s="9">
        <v>2</v>
      </c>
      <c r="N9" s="9">
        <v>1</v>
      </c>
      <c r="O9" s="9">
        <v>1</v>
      </c>
      <c r="P9" s="9">
        <v>2</v>
      </c>
      <c r="Q9" s="9">
        <v>0</v>
      </c>
      <c r="R9" s="9">
        <v>2</v>
      </c>
      <c r="S9" s="9">
        <v>1</v>
      </c>
      <c r="T9" s="10">
        <f t="shared" si="3"/>
        <v>13</v>
      </c>
      <c r="W9" s="76">
        <v>7</v>
      </c>
      <c r="X9" s="76">
        <f t="shared" si="0"/>
        <v>6</v>
      </c>
      <c r="Y9" s="83">
        <f t="shared" si="1"/>
        <v>0.14285714285714285</v>
      </c>
    </row>
    <row r="10" spans="1:25" ht="30" customHeight="1" x14ac:dyDescent="0.25">
      <c r="A10" s="3" t="s">
        <v>11</v>
      </c>
      <c r="B10" s="4" t="str">
        <f t="shared" si="2"/>
        <v>ГБОУ СОШ №496</v>
      </c>
      <c r="C10" s="5">
        <f t="shared" si="2"/>
        <v>11496</v>
      </c>
      <c r="D10" s="5" t="str">
        <f t="shared" si="2"/>
        <v>СОШ</v>
      </c>
      <c r="E10" s="11" t="str">
        <f t="shared" si="2"/>
        <v xml:space="preserve">5а </v>
      </c>
      <c r="F10" s="7">
        <f t="shared" si="2"/>
        <v>46</v>
      </c>
      <c r="G10" s="7">
        <f t="shared" si="2"/>
        <v>42</v>
      </c>
      <c r="H10" s="8">
        <f t="shared" si="4"/>
        <v>11496008</v>
      </c>
      <c r="I10" s="9">
        <v>0</v>
      </c>
      <c r="J10" s="9">
        <v>1</v>
      </c>
      <c r="K10" s="9">
        <v>0</v>
      </c>
      <c r="L10" s="9">
        <v>2</v>
      </c>
      <c r="M10" s="9">
        <v>1</v>
      </c>
      <c r="N10" s="9">
        <v>1</v>
      </c>
      <c r="O10" s="9">
        <v>1</v>
      </c>
      <c r="P10" s="9">
        <v>2</v>
      </c>
      <c r="Q10" s="9">
        <v>1</v>
      </c>
      <c r="R10" s="9">
        <v>2</v>
      </c>
      <c r="S10" s="9">
        <v>1</v>
      </c>
      <c r="T10" s="10">
        <f t="shared" si="3"/>
        <v>12</v>
      </c>
      <c r="W10" s="76">
        <v>8</v>
      </c>
      <c r="X10" s="76">
        <f t="shared" si="0"/>
        <v>3</v>
      </c>
      <c r="Y10" s="83">
        <f t="shared" si="1"/>
        <v>7.1428571428571425E-2</v>
      </c>
    </row>
    <row r="11" spans="1:25" ht="30" customHeight="1" x14ac:dyDescent="0.25">
      <c r="A11" s="3" t="s">
        <v>11</v>
      </c>
      <c r="B11" s="4" t="str">
        <f t="shared" si="2"/>
        <v>ГБОУ СОШ №496</v>
      </c>
      <c r="C11" s="5">
        <f t="shared" si="2"/>
        <v>11496</v>
      </c>
      <c r="D11" s="5" t="str">
        <f t="shared" si="2"/>
        <v>СОШ</v>
      </c>
      <c r="E11" s="11" t="str">
        <f t="shared" si="2"/>
        <v xml:space="preserve">5а </v>
      </c>
      <c r="F11" s="7">
        <f t="shared" si="2"/>
        <v>46</v>
      </c>
      <c r="G11" s="7">
        <f t="shared" si="2"/>
        <v>42</v>
      </c>
      <c r="H11" s="8">
        <f t="shared" si="4"/>
        <v>11496009</v>
      </c>
      <c r="I11" s="9">
        <v>0</v>
      </c>
      <c r="J11" s="9">
        <v>0</v>
      </c>
      <c r="K11" s="9">
        <v>0</v>
      </c>
      <c r="L11" s="9">
        <v>2</v>
      </c>
      <c r="M11" s="9">
        <v>2</v>
      </c>
      <c r="N11" s="9">
        <v>0</v>
      </c>
      <c r="O11" s="9">
        <v>0</v>
      </c>
      <c r="P11" s="9">
        <v>2</v>
      </c>
      <c r="Q11" s="9">
        <v>0</v>
      </c>
      <c r="R11" s="9">
        <v>0</v>
      </c>
      <c r="S11" s="9">
        <v>1</v>
      </c>
      <c r="T11" s="10">
        <f t="shared" si="3"/>
        <v>7</v>
      </c>
      <c r="W11" s="76">
        <v>9</v>
      </c>
      <c r="X11" s="76">
        <f t="shared" si="0"/>
        <v>2</v>
      </c>
      <c r="Y11" s="83">
        <f t="shared" si="1"/>
        <v>4.7619047619047616E-2</v>
      </c>
    </row>
    <row r="12" spans="1:25" ht="30" customHeight="1" x14ac:dyDescent="0.25">
      <c r="A12" s="3" t="s">
        <v>11</v>
      </c>
      <c r="B12" s="4" t="str">
        <f t="shared" si="2"/>
        <v>ГБОУ СОШ №496</v>
      </c>
      <c r="C12" s="5">
        <f t="shared" si="2"/>
        <v>11496</v>
      </c>
      <c r="D12" s="5" t="str">
        <f t="shared" si="2"/>
        <v>СОШ</v>
      </c>
      <c r="E12" s="11" t="str">
        <f t="shared" si="2"/>
        <v xml:space="preserve">5а </v>
      </c>
      <c r="F12" s="7">
        <f t="shared" si="2"/>
        <v>46</v>
      </c>
      <c r="G12" s="7">
        <f t="shared" si="2"/>
        <v>42</v>
      </c>
      <c r="H12" s="8">
        <f t="shared" si="4"/>
        <v>11496010</v>
      </c>
      <c r="I12" s="9">
        <v>0</v>
      </c>
      <c r="J12" s="9">
        <v>0</v>
      </c>
      <c r="K12" s="9">
        <v>1</v>
      </c>
      <c r="L12" s="9">
        <v>2</v>
      </c>
      <c r="M12" s="9">
        <v>0</v>
      </c>
      <c r="N12" s="9">
        <v>1</v>
      </c>
      <c r="O12" s="9">
        <v>0</v>
      </c>
      <c r="P12" s="9">
        <v>2</v>
      </c>
      <c r="Q12" s="9">
        <v>0</v>
      </c>
      <c r="R12" s="9">
        <v>2</v>
      </c>
      <c r="S12" s="9">
        <v>0</v>
      </c>
      <c r="T12" s="10">
        <f t="shared" si="3"/>
        <v>8</v>
      </c>
      <c r="W12" s="76">
        <v>10</v>
      </c>
      <c r="X12" s="76">
        <f t="shared" si="0"/>
        <v>5</v>
      </c>
      <c r="Y12" s="83">
        <f t="shared" si="1"/>
        <v>0.11904761904761904</v>
      </c>
    </row>
    <row r="13" spans="1:25" ht="30" customHeight="1" x14ac:dyDescent="0.25">
      <c r="A13" s="3" t="s">
        <v>11</v>
      </c>
      <c r="B13" s="4" t="str">
        <f t="shared" si="2"/>
        <v>ГБОУ СОШ №496</v>
      </c>
      <c r="C13" s="5">
        <f t="shared" si="2"/>
        <v>11496</v>
      </c>
      <c r="D13" s="5" t="str">
        <f t="shared" si="2"/>
        <v>СОШ</v>
      </c>
      <c r="E13" s="11" t="str">
        <f t="shared" si="2"/>
        <v xml:space="preserve">5а </v>
      </c>
      <c r="F13" s="7">
        <f t="shared" si="2"/>
        <v>46</v>
      </c>
      <c r="G13" s="7">
        <f t="shared" si="2"/>
        <v>42</v>
      </c>
      <c r="H13" s="8">
        <f t="shared" si="4"/>
        <v>11496011</v>
      </c>
      <c r="I13" s="9">
        <v>0</v>
      </c>
      <c r="J13" s="9">
        <v>1</v>
      </c>
      <c r="K13" s="9">
        <v>1</v>
      </c>
      <c r="L13" s="9">
        <v>2</v>
      </c>
      <c r="M13" s="9">
        <v>2</v>
      </c>
      <c r="N13" s="9">
        <v>1</v>
      </c>
      <c r="O13" s="9">
        <v>0</v>
      </c>
      <c r="P13" s="9">
        <v>2</v>
      </c>
      <c r="Q13" s="9">
        <v>2</v>
      </c>
      <c r="R13" s="9">
        <v>2</v>
      </c>
      <c r="S13" s="9">
        <v>2</v>
      </c>
      <c r="T13" s="10">
        <f t="shared" si="3"/>
        <v>15</v>
      </c>
      <c r="W13" s="76">
        <v>11</v>
      </c>
      <c r="X13" s="76">
        <f t="shared" si="0"/>
        <v>5</v>
      </c>
      <c r="Y13" s="83">
        <f t="shared" si="1"/>
        <v>0.11904761904761904</v>
      </c>
    </row>
    <row r="14" spans="1:25" ht="30" customHeight="1" x14ac:dyDescent="0.25">
      <c r="A14" s="3" t="s">
        <v>11</v>
      </c>
      <c r="B14" s="4" t="str">
        <f t="shared" si="2"/>
        <v>ГБОУ СОШ №496</v>
      </c>
      <c r="C14" s="5">
        <f t="shared" si="2"/>
        <v>11496</v>
      </c>
      <c r="D14" s="5" t="str">
        <f t="shared" si="2"/>
        <v>СОШ</v>
      </c>
      <c r="E14" s="11" t="str">
        <f t="shared" si="2"/>
        <v xml:space="preserve">5а </v>
      </c>
      <c r="F14" s="7">
        <f t="shared" si="2"/>
        <v>46</v>
      </c>
      <c r="G14" s="7">
        <f t="shared" si="2"/>
        <v>42</v>
      </c>
      <c r="H14" s="8">
        <f t="shared" si="4"/>
        <v>11496012</v>
      </c>
      <c r="I14" s="9">
        <v>0</v>
      </c>
      <c r="J14" s="9">
        <v>2</v>
      </c>
      <c r="K14" s="9">
        <v>0</v>
      </c>
      <c r="L14" s="9">
        <v>2</v>
      </c>
      <c r="M14" s="9">
        <v>2</v>
      </c>
      <c r="N14" s="9">
        <v>0</v>
      </c>
      <c r="O14" s="9">
        <v>0</v>
      </c>
      <c r="P14" s="9">
        <v>2</v>
      </c>
      <c r="Q14" s="9">
        <v>2</v>
      </c>
      <c r="R14" s="9">
        <v>2</v>
      </c>
      <c r="S14" s="9">
        <v>2</v>
      </c>
      <c r="T14" s="10">
        <f t="shared" si="3"/>
        <v>14</v>
      </c>
      <c r="W14" s="76">
        <v>12</v>
      </c>
      <c r="X14" s="76">
        <f t="shared" si="0"/>
        <v>2</v>
      </c>
      <c r="Y14" s="83">
        <f t="shared" si="1"/>
        <v>4.7619047619047616E-2</v>
      </c>
    </row>
    <row r="15" spans="1:25" ht="30" customHeight="1" x14ac:dyDescent="0.25">
      <c r="A15" s="3" t="s">
        <v>11</v>
      </c>
      <c r="B15" s="4" t="str">
        <f t="shared" si="2"/>
        <v>ГБОУ СОШ №496</v>
      </c>
      <c r="C15" s="5">
        <f t="shared" si="2"/>
        <v>11496</v>
      </c>
      <c r="D15" s="5" t="str">
        <f t="shared" si="2"/>
        <v>СОШ</v>
      </c>
      <c r="E15" s="11" t="str">
        <f t="shared" si="2"/>
        <v xml:space="preserve">5а </v>
      </c>
      <c r="F15" s="7">
        <f t="shared" si="2"/>
        <v>46</v>
      </c>
      <c r="G15" s="7">
        <f t="shared" si="2"/>
        <v>42</v>
      </c>
      <c r="H15" s="8">
        <f t="shared" si="4"/>
        <v>11496013</v>
      </c>
      <c r="I15" s="9">
        <v>0</v>
      </c>
      <c r="J15" s="9">
        <v>1</v>
      </c>
      <c r="K15" s="9">
        <v>0</v>
      </c>
      <c r="L15" s="9">
        <v>2</v>
      </c>
      <c r="M15" s="9">
        <v>2</v>
      </c>
      <c r="N15" s="9">
        <v>1</v>
      </c>
      <c r="O15" s="9">
        <v>0</v>
      </c>
      <c r="P15" s="9">
        <v>2</v>
      </c>
      <c r="Q15" s="9">
        <v>0</v>
      </c>
      <c r="R15" s="9">
        <v>2</v>
      </c>
      <c r="S15" s="9">
        <v>1</v>
      </c>
      <c r="T15" s="10">
        <f t="shared" si="3"/>
        <v>11</v>
      </c>
      <c r="W15" s="76">
        <v>13</v>
      </c>
      <c r="X15" s="76">
        <f t="shared" si="0"/>
        <v>3</v>
      </c>
      <c r="Y15" s="83">
        <f t="shared" si="1"/>
        <v>7.1428571428571425E-2</v>
      </c>
    </row>
    <row r="16" spans="1:25" ht="30" customHeight="1" x14ac:dyDescent="0.25">
      <c r="A16" s="3" t="s">
        <v>11</v>
      </c>
      <c r="B16" s="4" t="str">
        <f t="shared" si="2"/>
        <v>ГБОУ СОШ №496</v>
      </c>
      <c r="C16" s="5">
        <f t="shared" si="2"/>
        <v>11496</v>
      </c>
      <c r="D16" s="5" t="str">
        <f t="shared" si="2"/>
        <v>СОШ</v>
      </c>
      <c r="E16" s="11" t="str">
        <f t="shared" si="2"/>
        <v xml:space="preserve">5а </v>
      </c>
      <c r="F16" s="7">
        <f t="shared" si="2"/>
        <v>46</v>
      </c>
      <c r="G16" s="7">
        <f t="shared" si="2"/>
        <v>42</v>
      </c>
      <c r="H16" s="8">
        <f t="shared" si="4"/>
        <v>11496014</v>
      </c>
      <c r="I16" s="9">
        <v>0</v>
      </c>
      <c r="J16" s="9">
        <v>0</v>
      </c>
      <c r="K16" s="9">
        <v>0</v>
      </c>
      <c r="L16" s="9">
        <v>2</v>
      </c>
      <c r="M16" s="9">
        <v>1</v>
      </c>
      <c r="N16" s="9">
        <v>0</v>
      </c>
      <c r="O16" s="9">
        <v>0</v>
      </c>
      <c r="P16" s="9">
        <v>1</v>
      </c>
      <c r="Q16" s="9">
        <v>0</v>
      </c>
      <c r="R16" s="9">
        <v>1</v>
      </c>
      <c r="S16" s="9">
        <v>1</v>
      </c>
      <c r="T16" s="10">
        <f t="shared" si="3"/>
        <v>6</v>
      </c>
      <c r="W16" s="76">
        <v>14</v>
      </c>
      <c r="X16" s="76">
        <f t="shared" si="0"/>
        <v>3</v>
      </c>
      <c r="Y16" s="83">
        <f t="shared" si="1"/>
        <v>7.1428571428571425E-2</v>
      </c>
    </row>
    <row r="17" spans="1:25" ht="30" customHeight="1" x14ac:dyDescent="0.25">
      <c r="A17" s="3" t="s">
        <v>11</v>
      </c>
      <c r="B17" s="4" t="str">
        <f t="shared" si="2"/>
        <v>ГБОУ СОШ №496</v>
      </c>
      <c r="C17" s="5">
        <f t="shared" si="2"/>
        <v>11496</v>
      </c>
      <c r="D17" s="5" t="str">
        <f t="shared" si="2"/>
        <v>СОШ</v>
      </c>
      <c r="E17" s="11" t="str">
        <f t="shared" si="2"/>
        <v xml:space="preserve">5а </v>
      </c>
      <c r="F17" s="7">
        <f t="shared" si="2"/>
        <v>46</v>
      </c>
      <c r="G17" s="7">
        <f t="shared" si="2"/>
        <v>42</v>
      </c>
      <c r="H17" s="8">
        <f t="shared" si="4"/>
        <v>11496015</v>
      </c>
      <c r="I17" s="9">
        <v>0</v>
      </c>
      <c r="J17" s="9">
        <v>0</v>
      </c>
      <c r="K17" s="9">
        <v>0</v>
      </c>
      <c r="L17" s="9">
        <v>2</v>
      </c>
      <c r="M17" s="9">
        <v>0</v>
      </c>
      <c r="N17" s="9">
        <v>1</v>
      </c>
      <c r="O17" s="9">
        <v>0</v>
      </c>
      <c r="P17" s="9">
        <v>2</v>
      </c>
      <c r="Q17" s="9">
        <v>0</v>
      </c>
      <c r="R17" s="9">
        <v>2</v>
      </c>
      <c r="S17" s="9">
        <v>0</v>
      </c>
      <c r="T17" s="10">
        <f t="shared" si="3"/>
        <v>7</v>
      </c>
      <c r="W17" s="76">
        <v>15</v>
      </c>
      <c r="X17" s="76">
        <f t="shared" si="0"/>
        <v>1</v>
      </c>
      <c r="Y17" s="83">
        <f t="shared" si="1"/>
        <v>2.3809523809523808E-2</v>
      </c>
    </row>
    <row r="18" spans="1:25" ht="30" customHeight="1" x14ac:dyDescent="0.25">
      <c r="A18" s="3" t="s">
        <v>11</v>
      </c>
      <c r="B18" s="4" t="str">
        <f t="shared" si="2"/>
        <v>ГБОУ СОШ №496</v>
      </c>
      <c r="C18" s="5">
        <f t="shared" si="2"/>
        <v>11496</v>
      </c>
      <c r="D18" s="5" t="str">
        <f t="shared" si="2"/>
        <v>СОШ</v>
      </c>
      <c r="E18" s="11" t="str">
        <f t="shared" si="2"/>
        <v xml:space="preserve">5а </v>
      </c>
      <c r="F18" s="7">
        <f t="shared" si="2"/>
        <v>46</v>
      </c>
      <c r="G18" s="7">
        <f t="shared" si="2"/>
        <v>42</v>
      </c>
      <c r="H18" s="8">
        <f t="shared" si="4"/>
        <v>11496016</v>
      </c>
      <c r="I18" s="9">
        <v>0</v>
      </c>
      <c r="J18" s="9">
        <v>0</v>
      </c>
      <c r="K18" s="9">
        <v>0</v>
      </c>
      <c r="L18" s="9">
        <v>2</v>
      </c>
      <c r="M18" s="9">
        <v>1</v>
      </c>
      <c r="N18" s="9">
        <v>1</v>
      </c>
      <c r="O18" s="9">
        <v>0</v>
      </c>
      <c r="P18" s="9">
        <v>2</v>
      </c>
      <c r="Q18" s="9">
        <v>0</v>
      </c>
      <c r="R18" s="9">
        <v>2</v>
      </c>
      <c r="S18" s="9">
        <v>2</v>
      </c>
      <c r="T18" s="10">
        <f t="shared" si="3"/>
        <v>10</v>
      </c>
      <c r="W18" s="76">
        <v>16</v>
      </c>
      <c r="X18" s="76">
        <f t="shared" si="0"/>
        <v>0</v>
      </c>
      <c r="Y18" s="83">
        <f t="shared" si="1"/>
        <v>0</v>
      </c>
    </row>
    <row r="19" spans="1:25" ht="30" customHeight="1" x14ac:dyDescent="0.25">
      <c r="A19" s="3" t="s">
        <v>11</v>
      </c>
      <c r="B19" s="4" t="str">
        <f t="shared" si="2"/>
        <v>ГБОУ СОШ №496</v>
      </c>
      <c r="C19" s="5">
        <f t="shared" si="2"/>
        <v>11496</v>
      </c>
      <c r="D19" s="5" t="str">
        <f t="shared" si="2"/>
        <v>СОШ</v>
      </c>
      <c r="E19" s="11" t="str">
        <f t="shared" si="2"/>
        <v xml:space="preserve">5а </v>
      </c>
      <c r="F19" s="7">
        <f t="shared" si="2"/>
        <v>46</v>
      </c>
      <c r="G19" s="7">
        <f t="shared" si="2"/>
        <v>42</v>
      </c>
      <c r="H19" s="8">
        <f t="shared" si="4"/>
        <v>11496017</v>
      </c>
      <c r="I19" s="9">
        <v>0</v>
      </c>
      <c r="J19" s="9">
        <v>1</v>
      </c>
      <c r="K19" s="9">
        <v>0</v>
      </c>
      <c r="L19" s="9">
        <v>2</v>
      </c>
      <c r="M19" s="9">
        <v>1</v>
      </c>
      <c r="N19" s="9">
        <v>1</v>
      </c>
      <c r="O19" s="9">
        <v>1</v>
      </c>
      <c r="P19" s="9">
        <v>1</v>
      </c>
      <c r="Q19" s="9">
        <v>0</v>
      </c>
      <c r="R19" s="9">
        <v>1</v>
      </c>
      <c r="S19" s="9">
        <v>2</v>
      </c>
      <c r="T19" s="10">
        <f t="shared" si="3"/>
        <v>10</v>
      </c>
      <c r="W19" s="76">
        <v>17</v>
      </c>
      <c r="X19" s="76">
        <f t="shared" si="0"/>
        <v>1</v>
      </c>
      <c r="Y19" s="83">
        <f t="shared" si="1"/>
        <v>2.3809523809523808E-2</v>
      </c>
    </row>
    <row r="20" spans="1:25" ht="30" customHeight="1" x14ac:dyDescent="0.25">
      <c r="A20" s="3" t="s">
        <v>11</v>
      </c>
      <c r="B20" s="4" t="str">
        <f t="shared" ref="B20:G35" si="5">B19</f>
        <v>ГБОУ СОШ №496</v>
      </c>
      <c r="C20" s="5">
        <f t="shared" si="5"/>
        <v>11496</v>
      </c>
      <c r="D20" s="5" t="str">
        <f t="shared" si="5"/>
        <v>СОШ</v>
      </c>
      <c r="E20" s="11" t="str">
        <f t="shared" si="5"/>
        <v xml:space="preserve">5а </v>
      </c>
      <c r="F20" s="7">
        <f t="shared" si="5"/>
        <v>46</v>
      </c>
      <c r="G20" s="7">
        <f t="shared" si="5"/>
        <v>42</v>
      </c>
      <c r="H20" s="8">
        <f t="shared" si="4"/>
        <v>11496018</v>
      </c>
      <c r="I20" s="9">
        <v>0</v>
      </c>
      <c r="J20" s="9">
        <v>0</v>
      </c>
      <c r="K20" s="9">
        <v>0</v>
      </c>
      <c r="L20" s="9">
        <v>1</v>
      </c>
      <c r="M20" s="9">
        <v>0</v>
      </c>
      <c r="N20" s="9">
        <v>0</v>
      </c>
      <c r="O20" s="9">
        <v>0</v>
      </c>
      <c r="P20" s="9">
        <v>0</v>
      </c>
      <c r="Q20" s="9">
        <v>0</v>
      </c>
      <c r="R20" s="9">
        <v>0</v>
      </c>
      <c r="S20" s="9">
        <v>0</v>
      </c>
      <c r="T20" s="10">
        <f t="shared" si="3"/>
        <v>1</v>
      </c>
      <c r="W20" s="76">
        <v>18</v>
      </c>
      <c r="X20" s="76">
        <f t="shared" si="0"/>
        <v>0</v>
      </c>
      <c r="Y20" s="83">
        <f t="shared" si="1"/>
        <v>0</v>
      </c>
    </row>
    <row r="21" spans="1:25" ht="30" customHeight="1" x14ac:dyDescent="0.25">
      <c r="A21" s="3" t="s">
        <v>11</v>
      </c>
      <c r="B21" s="4" t="str">
        <f t="shared" si="5"/>
        <v>ГБОУ СОШ №496</v>
      </c>
      <c r="C21" s="5">
        <f t="shared" si="5"/>
        <v>11496</v>
      </c>
      <c r="D21" s="5" t="str">
        <f t="shared" si="5"/>
        <v>СОШ</v>
      </c>
      <c r="E21" s="11" t="str">
        <f t="shared" si="5"/>
        <v xml:space="preserve">5а </v>
      </c>
      <c r="F21" s="7">
        <f t="shared" si="5"/>
        <v>46</v>
      </c>
      <c r="G21" s="7">
        <f t="shared" si="5"/>
        <v>42</v>
      </c>
      <c r="H21" s="8">
        <f t="shared" si="4"/>
        <v>11496019</v>
      </c>
      <c r="I21" s="9">
        <v>0</v>
      </c>
      <c r="J21" s="9">
        <v>0</v>
      </c>
      <c r="K21" s="9">
        <v>0</v>
      </c>
      <c r="L21" s="9">
        <v>0</v>
      </c>
      <c r="M21" s="9">
        <v>1</v>
      </c>
      <c r="N21" s="9">
        <v>1</v>
      </c>
      <c r="O21" s="9">
        <v>0</v>
      </c>
      <c r="P21" s="9">
        <v>0</v>
      </c>
      <c r="Q21" s="9">
        <v>2</v>
      </c>
      <c r="R21" s="9">
        <v>0</v>
      </c>
      <c r="S21" s="9">
        <v>1</v>
      </c>
      <c r="T21" s="10">
        <f t="shared" si="3"/>
        <v>5</v>
      </c>
      <c r="W21" s="76">
        <v>19</v>
      </c>
      <c r="X21" s="76">
        <f t="shared" si="0"/>
        <v>0</v>
      </c>
      <c r="Y21" s="83">
        <f t="shared" si="1"/>
        <v>0</v>
      </c>
    </row>
    <row r="22" spans="1:25" ht="30" customHeight="1" x14ac:dyDescent="0.25">
      <c r="A22" s="3" t="s">
        <v>11</v>
      </c>
      <c r="B22" s="4" t="str">
        <f t="shared" si="5"/>
        <v>ГБОУ СОШ №496</v>
      </c>
      <c r="C22" s="5">
        <f t="shared" si="5"/>
        <v>11496</v>
      </c>
      <c r="D22" s="5" t="str">
        <f t="shared" si="5"/>
        <v>СОШ</v>
      </c>
      <c r="E22" s="11" t="str">
        <f t="shared" si="5"/>
        <v xml:space="preserve">5а </v>
      </c>
      <c r="F22" s="7">
        <f t="shared" si="5"/>
        <v>46</v>
      </c>
      <c r="G22" s="7">
        <f t="shared" si="5"/>
        <v>42</v>
      </c>
      <c r="H22" s="8">
        <f t="shared" si="4"/>
        <v>11496020</v>
      </c>
      <c r="I22" s="9">
        <v>0</v>
      </c>
      <c r="J22" s="9">
        <v>0</v>
      </c>
      <c r="K22" s="9">
        <v>0</v>
      </c>
      <c r="L22" s="9">
        <v>2</v>
      </c>
      <c r="M22" s="9">
        <v>0</v>
      </c>
      <c r="N22" s="9">
        <v>1</v>
      </c>
      <c r="O22" s="9">
        <v>0</v>
      </c>
      <c r="P22" s="9">
        <v>2</v>
      </c>
      <c r="Q22" s="9">
        <v>0</v>
      </c>
      <c r="R22" s="9">
        <v>0</v>
      </c>
      <c r="S22" s="9">
        <v>1</v>
      </c>
      <c r="T22" s="10">
        <f t="shared" si="3"/>
        <v>6</v>
      </c>
      <c r="W22" s="58"/>
      <c r="X22" s="90">
        <f>SUM(X2:X21)</f>
        <v>42</v>
      </c>
      <c r="Y22" s="91"/>
    </row>
    <row r="23" spans="1:25" ht="30" customHeight="1" x14ac:dyDescent="0.25">
      <c r="A23" s="3" t="s">
        <v>11</v>
      </c>
      <c r="B23" s="4" t="str">
        <f t="shared" si="5"/>
        <v>ГБОУ СОШ №496</v>
      </c>
      <c r="C23" s="5">
        <f t="shared" si="5"/>
        <v>11496</v>
      </c>
      <c r="D23" s="5" t="str">
        <f t="shared" si="5"/>
        <v>СОШ</v>
      </c>
      <c r="E23" s="13" t="s">
        <v>16</v>
      </c>
      <c r="F23" s="7">
        <f t="shared" si="5"/>
        <v>46</v>
      </c>
      <c r="G23" s="7">
        <f t="shared" si="5"/>
        <v>42</v>
      </c>
      <c r="H23" s="8">
        <f t="shared" si="4"/>
        <v>11496021</v>
      </c>
      <c r="I23" s="9">
        <v>0</v>
      </c>
      <c r="J23" s="9">
        <v>1</v>
      </c>
      <c r="K23" s="9">
        <v>1</v>
      </c>
      <c r="L23" s="9">
        <v>2</v>
      </c>
      <c r="M23" s="9">
        <v>0</v>
      </c>
      <c r="N23" s="9">
        <v>1</v>
      </c>
      <c r="O23" s="9">
        <v>1</v>
      </c>
      <c r="P23" s="9">
        <v>2</v>
      </c>
      <c r="Q23" s="9">
        <v>2</v>
      </c>
      <c r="R23" s="9">
        <v>2</v>
      </c>
      <c r="S23" s="9">
        <v>1</v>
      </c>
      <c r="T23" s="10">
        <f>IF(COUNTBLANK(I23:S23)&gt;=1,"Не писал",SUM(I23:S23))</f>
        <v>13</v>
      </c>
    </row>
    <row r="24" spans="1:25" ht="30" customHeight="1" x14ac:dyDescent="0.25">
      <c r="A24" s="3" t="s">
        <v>11</v>
      </c>
      <c r="B24" s="4" t="str">
        <f t="shared" si="5"/>
        <v>ГБОУ СОШ №496</v>
      </c>
      <c r="C24" s="5">
        <f t="shared" si="5"/>
        <v>11496</v>
      </c>
      <c r="D24" s="5" t="str">
        <f t="shared" si="5"/>
        <v>СОШ</v>
      </c>
      <c r="E24" s="11" t="str">
        <f t="shared" si="5"/>
        <v>5б</v>
      </c>
      <c r="F24" s="7">
        <f t="shared" si="5"/>
        <v>46</v>
      </c>
      <c r="G24" s="7">
        <f t="shared" si="5"/>
        <v>42</v>
      </c>
      <c r="H24" s="8">
        <f t="shared" si="4"/>
        <v>11496022</v>
      </c>
      <c r="I24" s="9">
        <v>0</v>
      </c>
      <c r="J24" s="9">
        <v>1</v>
      </c>
      <c r="K24" s="9">
        <v>1</v>
      </c>
      <c r="L24" s="9">
        <v>2</v>
      </c>
      <c r="M24" s="9">
        <v>1</v>
      </c>
      <c r="N24" s="9">
        <v>0</v>
      </c>
      <c r="O24" s="9">
        <v>0</v>
      </c>
      <c r="P24" s="9">
        <v>1</v>
      </c>
      <c r="Q24" s="9">
        <v>0</v>
      </c>
      <c r="R24" s="9">
        <v>0</v>
      </c>
      <c r="S24" s="9">
        <v>1</v>
      </c>
      <c r="T24" s="10">
        <f t="shared" ref="T24:T44" si="6">IF(COUNTBLANK(I24:S24)&gt;=1,"Не писал",SUM(I24:S24))</f>
        <v>7</v>
      </c>
    </row>
    <row r="25" spans="1:25" ht="30" customHeight="1" x14ac:dyDescent="0.25">
      <c r="A25" s="3" t="s">
        <v>11</v>
      </c>
      <c r="B25" s="4" t="str">
        <f t="shared" si="5"/>
        <v>ГБОУ СОШ №496</v>
      </c>
      <c r="C25" s="5">
        <f t="shared" si="5"/>
        <v>11496</v>
      </c>
      <c r="D25" s="5" t="str">
        <f t="shared" si="5"/>
        <v>СОШ</v>
      </c>
      <c r="E25" s="11" t="str">
        <f t="shared" si="5"/>
        <v>5б</v>
      </c>
      <c r="F25" s="7">
        <f t="shared" si="5"/>
        <v>46</v>
      </c>
      <c r="G25" s="7">
        <f t="shared" si="5"/>
        <v>42</v>
      </c>
      <c r="H25" s="8">
        <f t="shared" si="4"/>
        <v>11496023</v>
      </c>
      <c r="I25" s="9">
        <v>2</v>
      </c>
      <c r="J25" s="9">
        <v>2</v>
      </c>
      <c r="K25" s="9">
        <v>0</v>
      </c>
      <c r="L25" s="9">
        <v>2</v>
      </c>
      <c r="M25" s="9">
        <v>2</v>
      </c>
      <c r="N25" s="9">
        <v>1</v>
      </c>
      <c r="O25" s="9">
        <v>0</v>
      </c>
      <c r="P25" s="9">
        <v>2</v>
      </c>
      <c r="Q25" s="9">
        <v>0</v>
      </c>
      <c r="R25" s="9">
        <v>1</v>
      </c>
      <c r="S25" s="9">
        <v>1</v>
      </c>
      <c r="T25" s="10">
        <f t="shared" si="6"/>
        <v>13</v>
      </c>
    </row>
    <row r="26" spans="1:25" ht="30" customHeight="1" x14ac:dyDescent="0.25">
      <c r="A26" s="3" t="s">
        <v>11</v>
      </c>
      <c r="B26" s="4" t="str">
        <f t="shared" si="5"/>
        <v>ГБОУ СОШ №496</v>
      </c>
      <c r="C26" s="5">
        <f t="shared" si="5"/>
        <v>11496</v>
      </c>
      <c r="D26" s="5" t="str">
        <f t="shared" si="5"/>
        <v>СОШ</v>
      </c>
      <c r="E26" s="11" t="str">
        <f t="shared" si="5"/>
        <v>5б</v>
      </c>
      <c r="F26" s="7">
        <f t="shared" si="5"/>
        <v>46</v>
      </c>
      <c r="G26" s="7">
        <f t="shared" si="5"/>
        <v>42</v>
      </c>
      <c r="H26" s="8">
        <f t="shared" si="4"/>
        <v>11496024</v>
      </c>
      <c r="I26" s="9">
        <v>0</v>
      </c>
      <c r="J26" s="9">
        <v>0</v>
      </c>
      <c r="K26" s="9">
        <v>0</v>
      </c>
      <c r="L26" s="9">
        <v>2</v>
      </c>
      <c r="M26" s="9">
        <v>0</v>
      </c>
      <c r="N26" s="9">
        <v>1</v>
      </c>
      <c r="O26" s="9">
        <v>1</v>
      </c>
      <c r="P26" s="9">
        <v>0</v>
      </c>
      <c r="Q26" s="9">
        <v>0</v>
      </c>
      <c r="R26" s="9">
        <v>1</v>
      </c>
      <c r="S26" s="9">
        <v>1</v>
      </c>
      <c r="T26" s="10">
        <f t="shared" si="6"/>
        <v>6</v>
      </c>
    </row>
    <row r="27" spans="1:25" ht="30" customHeight="1" x14ac:dyDescent="0.25">
      <c r="A27" s="3" t="s">
        <v>11</v>
      </c>
      <c r="B27" s="4" t="str">
        <f t="shared" si="5"/>
        <v>ГБОУ СОШ №496</v>
      </c>
      <c r="C27" s="5">
        <f t="shared" si="5"/>
        <v>11496</v>
      </c>
      <c r="D27" s="5" t="str">
        <f t="shared" si="5"/>
        <v>СОШ</v>
      </c>
      <c r="E27" s="11" t="str">
        <f t="shared" si="5"/>
        <v>5б</v>
      </c>
      <c r="F27" s="7">
        <f t="shared" si="5"/>
        <v>46</v>
      </c>
      <c r="G27" s="7">
        <f t="shared" si="5"/>
        <v>42</v>
      </c>
      <c r="H27" s="8">
        <f t="shared" si="4"/>
        <v>11496025</v>
      </c>
      <c r="I27" s="9">
        <v>0</v>
      </c>
      <c r="J27" s="9">
        <v>2</v>
      </c>
      <c r="K27" s="9">
        <v>0</v>
      </c>
      <c r="L27" s="9">
        <v>2</v>
      </c>
      <c r="M27" s="9">
        <v>1</v>
      </c>
      <c r="N27" s="9">
        <v>1</v>
      </c>
      <c r="O27" s="9">
        <v>0</v>
      </c>
      <c r="P27" s="9">
        <v>2</v>
      </c>
      <c r="Q27" s="9">
        <v>2</v>
      </c>
      <c r="R27" s="9">
        <v>0</v>
      </c>
      <c r="S27" s="9">
        <v>1</v>
      </c>
      <c r="T27" s="10">
        <f t="shared" si="6"/>
        <v>11</v>
      </c>
    </row>
    <row r="28" spans="1:25" ht="30" customHeight="1" x14ac:dyDescent="0.25">
      <c r="A28" s="3" t="s">
        <v>11</v>
      </c>
      <c r="B28" s="4" t="str">
        <f t="shared" si="5"/>
        <v>ГБОУ СОШ №496</v>
      </c>
      <c r="C28" s="5">
        <f t="shared" si="5"/>
        <v>11496</v>
      </c>
      <c r="D28" s="5" t="str">
        <f t="shared" si="5"/>
        <v>СОШ</v>
      </c>
      <c r="E28" s="11" t="str">
        <f t="shared" si="5"/>
        <v>5б</v>
      </c>
      <c r="F28" s="7">
        <f t="shared" si="5"/>
        <v>46</v>
      </c>
      <c r="G28" s="7">
        <f t="shared" si="5"/>
        <v>42</v>
      </c>
      <c r="H28" s="8">
        <f t="shared" si="4"/>
        <v>11496026</v>
      </c>
      <c r="I28" s="9">
        <v>0</v>
      </c>
      <c r="J28" s="9">
        <v>1</v>
      </c>
      <c r="K28" s="9">
        <v>1</v>
      </c>
      <c r="L28" s="9">
        <v>2</v>
      </c>
      <c r="M28" s="9">
        <v>1</v>
      </c>
      <c r="N28" s="9">
        <v>1</v>
      </c>
      <c r="O28" s="9">
        <v>1</v>
      </c>
      <c r="P28" s="9">
        <v>2</v>
      </c>
      <c r="Q28" s="9">
        <v>0</v>
      </c>
      <c r="R28" s="9">
        <v>1</v>
      </c>
      <c r="S28" s="9">
        <v>1</v>
      </c>
      <c r="T28" s="10">
        <f t="shared" si="6"/>
        <v>11</v>
      </c>
    </row>
    <row r="29" spans="1:25" ht="30" customHeight="1" x14ac:dyDescent="0.25">
      <c r="A29" s="3" t="s">
        <v>11</v>
      </c>
      <c r="B29" s="4" t="str">
        <f t="shared" si="5"/>
        <v>ГБОУ СОШ №496</v>
      </c>
      <c r="C29" s="5">
        <f t="shared" si="5"/>
        <v>11496</v>
      </c>
      <c r="D29" s="5" t="str">
        <f t="shared" si="5"/>
        <v>СОШ</v>
      </c>
      <c r="E29" s="11" t="str">
        <f t="shared" si="5"/>
        <v>5б</v>
      </c>
      <c r="F29" s="7">
        <f t="shared" si="5"/>
        <v>46</v>
      </c>
      <c r="G29" s="7">
        <f t="shared" si="5"/>
        <v>42</v>
      </c>
      <c r="H29" s="8">
        <f t="shared" si="4"/>
        <v>11496027</v>
      </c>
      <c r="I29" s="9">
        <v>0</v>
      </c>
      <c r="J29" s="9">
        <v>1</v>
      </c>
      <c r="K29" s="9">
        <v>0</v>
      </c>
      <c r="L29" s="9">
        <v>1</v>
      </c>
      <c r="M29" s="9">
        <v>0</v>
      </c>
      <c r="N29" s="9">
        <v>1</v>
      </c>
      <c r="O29" s="9">
        <v>0</v>
      </c>
      <c r="P29" s="9">
        <v>0</v>
      </c>
      <c r="Q29" s="9">
        <v>0</v>
      </c>
      <c r="R29" s="9">
        <v>0</v>
      </c>
      <c r="S29" s="9">
        <v>0</v>
      </c>
      <c r="T29" s="10">
        <f t="shared" si="6"/>
        <v>3</v>
      </c>
    </row>
    <row r="30" spans="1:25" ht="30" customHeight="1" x14ac:dyDescent="0.25">
      <c r="A30" s="3" t="s">
        <v>11</v>
      </c>
      <c r="B30" s="4" t="str">
        <f t="shared" si="5"/>
        <v>ГБОУ СОШ №496</v>
      </c>
      <c r="C30" s="5">
        <f t="shared" si="5"/>
        <v>11496</v>
      </c>
      <c r="D30" s="5" t="str">
        <f t="shared" si="5"/>
        <v>СОШ</v>
      </c>
      <c r="E30" s="11" t="str">
        <f t="shared" si="5"/>
        <v>5б</v>
      </c>
      <c r="F30" s="7">
        <f t="shared" si="5"/>
        <v>46</v>
      </c>
      <c r="G30" s="7">
        <f t="shared" si="5"/>
        <v>42</v>
      </c>
      <c r="H30" s="8">
        <f t="shared" si="4"/>
        <v>11496028</v>
      </c>
      <c r="I30" s="9">
        <v>0</v>
      </c>
      <c r="J30" s="9">
        <v>2</v>
      </c>
      <c r="K30" s="9">
        <v>0</v>
      </c>
      <c r="L30" s="9">
        <v>2</v>
      </c>
      <c r="M30" s="9">
        <v>1</v>
      </c>
      <c r="N30" s="9">
        <v>1</v>
      </c>
      <c r="O30" s="9">
        <v>1</v>
      </c>
      <c r="P30" s="9">
        <v>2</v>
      </c>
      <c r="Q30" s="9">
        <v>2</v>
      </c>
      <c r="R30" s="9">
        <v>2</v>
      </c>
      <c r="S30" s="9">
        <v>1</v>
      </c>
      <c r="T30" s="10">
        <f t="shared" si="6"/>
        <v>14</v>
      </c>
    </row>
    <row r="31" spans="1:25" ht="30" customHeight="1" x14ac:dyDescent="0.25">
      <c r="A31" s="3" t="s">
        <v>11</v>
      </c>
      <c r="B31" s="4" t="str">
        <f t="shared" si="5"/>
        <v>ГБОУ СОШ №496</v>
      </c>
      <c r="C31" s="5">
        <f t="shared" si="5"/>
        <v>11496</v>
      </c>
      <c r="D31" s="5" t="str">
        <f t="shared" si="5"/>
        <v>СОШ</v>
      </c>
      <c r="E31" s="11" t="str">
        <f t="shared" si="5"/>
        <v>5б</v>
      </c>
      <c r="F31" s="7">
        <f t="shared" si="5"/>
        <v>46</v>
      </c>
      <c r="G31" s="7">
        <f t="shared" si="5"/>
        <v>42</v>
      </c>
      <c r="H31" s="8">
        <f t="shared" si="4"/>
        <v>11496029</v>
      </c>
      <c r="I31" s="9">
        <v>0</v>
      </c>
      <c r="J31" s="9">
        <v>1</v>
      </c>
      <c r="K31" s="9">
        <v>0</v>
      </c>
      <c r="L31" s="9">
        <v>1</v>
      </c>
      <c r="M31" s="9">
        <v>0</v>
      </c>
      <c r="N31" s="9">
        <v>0</v>
      </c>
      <c r="O31" s="9">
        <v>0</v>
      </c>
      <c r="P31" s="9">
        <v>2</v>
      </c>
      <c r="Q31" s="9">
        <v>1</v>
      </c>
      <c r="R31" s="9">
        <v>1</v>
      </c>
      <c r="S31" s="9">
        <v>1</v>
      </c>
      <c r="T31" s="10">
        <f t="shared" si="6"/>
        <v>7</v>
      </c>
    </row>
    <row r="32" spans="1:25" ht="30" customHeight="1" x14ac:dyDescent="0.25">
      <c r="A32" s="3" t="s">
        <v>11</v>
      </c>
      <c r="B32" s="4" t="str">
        <f t="shared" si="5"/>
        <v>ГБОУ СОШ №496</v>
      </c>
      <c r="C32" s="5">
        <f t="shared" si="5"/>
        <v>11496</v>
      </c>
      <c r="D32" s="5" t="str">
        <f t="shared" si="5"/>
        <v>СОШ</v>
      </c>
      <c r="E32" s="11" t="str">
        <f t="shared" si="5"/>
        <v>5б</v>
      </c>
      <c r="F32" s="7">
        <f t="shared" si="5"/>
        <v>46</v>
      </c>
      <c r="G32" s="7">
        <f t="shared" si="5"/>
        <v>42</v>
      </c>
      <c r="H32" s="8">
        <f t="shared" si="4"/>
        <v>11496030</v>
      </c>
      <c r="I32" s="9">
        <v>0</v>
      </c>
      <c r="J32" s="9">
        <v>1</v>
      </c>
      <c r="K32" s="9">
        <v>0</v>
      </c>
      <c r="L32" s="9">
        <v>2</v>
      </c>
      <c r="M32" s="9">
        <v>1</v>
      </c>
      <c r="N32" s="9">
        <v>1</v>
      </c>
      <c r="O32" s="9">
        <v>1</v>
      </c>
      <c r="P32" s="9">
        <v>2</v>
      </c>
      <c r="Q32" s="9">
        <v>0</v>
      </c>
      <c r="R32" s="9">
        <v>1</v>
      </c>
      <c r="S32" s="9">
        <v>1</v>
      </c>
      <c r="T32" s="10">
        <f t="shared" si="6"/>
        <v>10</v>
      </c>
    </row>
    <row r="33" spans="1:20" ht="30" customHeight="1" x14ac:dyDescent="0.25">
      <c r="A33" s="3" t="s">
        <v>11</v>
      </c>
      <c r="B33" s="4" t="str">
        <f t="shared" si="5"/>
        <v>ГБОУ СОШ №496</v>
      </c>
      <c r="C33" s="5">
        <f t="shared" si="5"/>
        <v>11496</v>
      </c>
      <c r="D33" s="5" t="str">
        <f t="shared" si="5"/>
        <v>СОШ</v>
      </c>
      <c r="E33" s="11" t="str">
        <f t="shared" si="5"/>
        <v>5б</v>
      </c>
      <c r="F33" s="7">
        <f t="shared" si="5"/>
        <v>46</v>
      </c>
      <c r="G33" s="7">
        <f t="shared" si="5"/>
        <v>42</v>
      </c>
      <c r="H33" s="8">
        <f t="shared" si="4"/>
        <v>11496031</v>
      </c>
      <c r="I33" s="9">
        <v>0</v>
      </c>
      <c r="J33" s="9">
        <v>0</v>
      </c>
      <c r="K33" s="9">
        <v>0</v>
      </c>
      <c r="L33" s="9">
        <v>2</v>
      </c>
      <c r="M33" s="9">
        <v>0</v>
      </c>
      <c r="N33" s="9">
        <v>0</v>
      </c>
      <c r="O33" s="9">
        <v>0</v>
      </c>
      <c r="P33" s="9">
        <v>2</v>
      </c>
      <c r="Q33" s="9">
        <v>0</v>
      </c>
      <c r="R33" s="9">
        <v>1</v>
      </c>
      <c r="S33" s="9">
        <v>1</v>
      </c>
      <c r="T33" s="10">
        <f t="shared" si="6"/>
        <v>6</v>
      </c>
    </row>
    <row r="34" spans="1:20" ht="30" customHeight="1" x14ac:dyDescent="0.25">
      <c r="A34" s="3" t="s">
        <v>11</v>
      </c>
      <c r="B34" s="4" t="str">
        <f t="shared" si="5"/>
        <v>ГБОУ СОШ №496</v>
      </c>
      <c r="C34" s="5">
        <f t="shared" si="5"/>
        <v>11496</v>
      </c>
      <c r="D34" s="5" t="str">
        <f t="shared" si="5"/>
        <v>СОШ</v>
      </c>
      <c r="E34" s="11" t="str">
        <f t="shared" si="5"/>
        <v>5б</v>
      </c>
      <c r="F34" s="7">
        <f t="shared" si="5"/>
        <v>46</v>
      </c>
      <c r="G34" s="7">
        <f t="shared" si="5"/>
        <v>42</v>
      </c>
      <c r="H34" s="8">
        <f t="shared" si="4"/>
        <v>11496032</v>
      </c>
      <c r="I34" s="9">
        <v>0</v>
      </c>
      <c r="J34" s="9">
        <v>0</v>
      </c>
      <c r="K34" s="9">
        <v>0</v>
      </c>
      <c r="L34" s="9">
        <v>2</v>
      </c>
      <c r="M34" s="9">
        <v>0</v>
      </c>
      <c r="N34" s="9">
        <v>0</v>
      </c>
      <c r="O34" s="9">
        <v>0</v>
      </c>
      <c r="P34" s="9">
        <v>0</v>
      </c>
      <c r="Q34" s="9">
        <v>0</v>
      </c>
      <c r="R34" s="9">
        <v>2</v>
      </c>
      <c r="S34" s="9">
        <v>2</v>
      </c>
      <c r="T34" s="10">
        <f t="shared" si="6"/>
        <v>6</v>
      </c>
    </row>
    <row r="35" spans="1:20" ht="30" customHeight="1" x14ac:dyDescent="0.25">
      <c r="A35" s="3" t="s">
        <v>11</v>
      </c>
      <c r="B35" s="4" t="str">
        <f t="shared" si="5"/>
        <v>ГБОУ СОШ №496</v>
      </c>
      <c r="C35" s="5">
        <f t="shared" si="5"/>
        <v>11496</v>
      </c>
      <c r="D35" s="5" t="str">
        <f t="shared" si="5"/>
        <v>СОШ</v>
      </c>
      <c r="E35" s="11" t="str">
        <f t="shared" si="5"/>
        <v>5б</v>
      </c>
      <c r="F35" s="7">
        <f t="shared" si="5"/>
        <v>46</v>
      </c>
      <c r="G35" s="7">
        <f t="shared" si="5"/>
        <v>42</v>
      </c>
      <c r="H35" s="8">
        <f t="shared" si="4"/>
        <v>11496033</v>
      </c>
      <c r="I35" s="9">
        <v>0</v>
      </c>
      <c r="J35" s="9">
        <v>0</v>
      </c>
      <c r="K35" s="9">
        <v>0</v>
      </c>
      <c r="L35" s="9">
        <v>2</v>
      </c>
      <c r="M35" s="9">
        <v>0</v>
      </c>
      <c r="N35" s="9">
        <v>1</v>
      </c>
      <c r="O35" s="9">
        <v>0</v>
      </c>
      <c r="P35" s="9">
        <v>0</v>
      </c>
      <c r="Q35" s="9">
        <v>0</v>
      </c>
      <c r="R35" s="9">
        <v>2</v>
      </c>
      <c r="S35" s="9">
        <v>1</v>
      </c>
      <c r="T35" s="10">
        <f t="shared" si="6"/>
        <v>6</v>
      </c>
    </row>
    <row r="36" spans="1:20" ht="30" customHeight="1" x14ac:dyDescent="0.25">
      <c r="A36" s="3" t="s">
        <v>11</v>
      </c>
      <c r="B36" s="4" t="str">
        <f t="shared" ref="B36:G44" si="7">B35</f>
        <v>ГБОУ СОШ №496</v>
      </c>
      <c r="C36" s="5">
        <f t="shared" si="7"/>
        <v>11496</v>
      </c>
      <c r="D36" s="5" t="str">
        <f t="shared" si="7"/>
        <v>СОШ</v>
      </c>
      <c r="E36" s="11" t="str">
        <f t="shared" si="7"/>
        <v>5б</v>
      </c>
      <c r="F36" s="7">
        <f t="shared" si="7"/>
        <v>46</v>
      </c>
      <c r="G36" s="7">
        <f t="shared" si="7"/>
        <v>42</v>
      </c>
      <c r="H36" s="8">
        <f t="shared" si="4"/>
        <v>11496034</v>
      </c>
      <c r="I36" s="9">
        <v>0</v>
      </c>
      <c r="J36" s="9">
        <v>1</v>
      </c>
      <c r="K36" s="9">
        <v>1</v>
      </c>
      <c r="L36" s="9">
        <v>2</v>
      </c>
      <c r="M36" s="9">
        <v>2</v>
      </c>
      <c r="N36" s="9">
        <v>1</v>
      </c>
      <c r="O36" s="9">
        <v>1</v>
      </c>
      <c r="P36" s="9">
        <v>2</v>
      </c>
      <c r="Q36" s="9">
        <v>0</v>
      </c>
      <c r="R36" s="9">
        <v>1</v>
      </c>
      <c r="S36" s="9">
        <v>1</v>
      </c>
      <c r="T36" s="10">
        <f t="shared" si="6"/>
        <v>12</v>
      </c>
    </row>
    <row r="37" spans="1:20" ht="30" customHeight="1" x14ac:dyDescent="0.25">
      <c r="A37" s="3" t="s">
        <v>11</v>
      </c>
      <c r="B37" s="4" t="str">
        <f t="shared" si="7"/>
        <v>ГБОУ СОШ №496</v>
      </c>
      <c r="C37" s="5">
        <f t="shared" si="7"/>
        <v>11496</v>
      </c>
      <c r="D37" s="5" t="str">
        <f t="shared" si="7"/>
        <v>СОШ</v>
      </c>
      <c r="E37" s="11" t="str">
        <f t="shared" si="7"/>
        <v>5б</v>
      </c>
      <c r="F37" s="7">
        <f t="shared" si="7"/>
        <v>46</v>
      </c>
      <c r="G37" s="7">
        <f t="shared" si="7"/>
        <v>42</v>
      </c>
      <c r="H37" s="8">
        <f t="shared" si="4"/>
        <v>11496035</v>
      </c>
      <c r="I37" s="9">
        <v>0</v>
      </c>
      <c r="J37" s="9">
        <v>1</v>
      </c>
      <c r="K37" s="9">
        <v>0</v>
      </c>
      <c r="L37" s="9">
        <v>2</v>
      </c>
      <c r="M37" s="9">
        <v>0</v>
      </c>
      <c r="N37" s="9">
        <v>1</v>
      </c>
      <c r="O37" s="9">
        <v>0</v>
      </c>
      <c r="P37" s="9">
        <v>0</v>
      </c>
      <c r="Q37" s="9">
        <v>2</v>
      </c>
      <c r="R37" s="9">
        <v>1</v>
      </c>
      <c r="S37" s="9">
        <v>1</v>
      </c>
      <c r="T37" s="10">
        <f t="shared" si="6"/>
        <v>8</v>
      </c>
    </row>
    <row r="38" spans="1:20" ht="30" customHeight="1" x14ac:dyDescent="0.25">
      <c r="A38" s="3" t="s">
        <v>11</v>
      </c>
      <c r="B38" s="4" t="str">
        <f t="shared" si="7"/>
        <v>ГБОУ СОШ №496</v>
      </c>
      <c r="C38" s="5">
        <f t="shared" si="7"/>
        <v>11496</v>
      </c>
      <c r="D38" s="5" t="str">
        <f t="shared" si="7"/>
        <v>СОШ</v>
      </c>
      <c r="E38" s="11" t="str">
        <f t="shared" si="7"/>
        <v>5б</v>
      </c>
      <c r="F38" s="7">
        <f t="shared" si="7"/>
        <v>46</v>
      </c>
      <c r="G38" s="7">
        <f t="shared" si="7"/>
        <v>42</v>
      </c>
      <c r="H38" s="8">
        <f t="shared" si="4"/>
        <v>11496036</v>
      </c>
      <c r="I38" s="9">
        <v>0</v>
      </c>
      <c r="J38" s="9">
        <v>2</v>
      </c>
      <c r="K38" s="9">
        <v>0</v>
      </c>
      <c r="L38" s="9">
        <v>2</v>
      </c>
      <c r="M38" s="9">
        <v>0</v>
      </c>
      <c r="N38" s="9">
        <v>0</v>
      </c>
      <c r="O38" s="9">
        <v>0</v>
      </c>
      <c r="P38" s="9">
        <v>0</v>
      </c>
      <c r="Q38" s="9">
        <v>0</v>
      </c>
      <c r="R38" s="9">
        <v>1</v>
      </c>
      <c r="S38" s="9">
        <v>1</v>
      </c>
      <c r="T38" s="10">
        <f t="shared" si="6"/>
        <v>6</v>
      </c>
    </row>
    <row r="39" spans="1:20" ht="30" customHeight="1" x14ac:dyDescent="0.25">
      <c r="A39" s="3" t="s">
        <v>11</v>
      </c>
      <c r="B39" s="4" t="str">
        <f t="shared" si="7"/>
        <v>ГБОУ СОШ №496</v>
      </c>
      <c r="C39" s="5">
        <f t="shared" si="7"/>
        <v>11496</v>
      </c>
      <c r="D39" s="5" t="str">
        <f t="shared" si="7"/>
        <v>СОШ</v>
      </c>
      <c r="E39" s="11" t="str">
        <f t="shared" si="7"/>
        <v>5б</v>
      </c>
      <c r="F39" s="7">
        <f t="shared" si="7"/>
        <v>46</v>
      </c>
      <c r="G39" s="7">
        <f t="shared" si="7"/>
        <v>42</v>
      </c>
      <c r="H39" s="8">
        <f t="shared" si="4"/>
        <v>11496037</v>
      </c>
      <c r="I39" s="9">
        <v>0</v>
      </c>
      <c r="J39" s="9">
        <v>0</v>
      </c>
      <c r="K39" s="9">
        <v>0</v>
      </c>
      <c r="L39" s="9">
        <v>2</v>
      </c>
      <c r="M39" s="9">
        <v>1</v>
      </c>
      <c r="N39" s="9">
        <v>0</v>
      </c>
      <c r="O39" s="9">
        <v>0</v>
      </c>
      <c r="P39" s="9">
        <v>2</v>
      </c>
      <c r="Q39" s="9">
        <v>1</v>
      </c>
      <c r="R39" s="9">
        <v>2</v>
      </c>
      <c r="S39" s="9">
        <v>0</v>
      </c>
      <c r="T39" s="10">
        <f t="shared" si="6"/>
        <v>8</v>
      </c>
    </row>
    <row r="40" spans="1:20" ht="30" customHeight="1" x14ac:dyDescent="0.25">
      <c r="A40" s="3" t="s">
        <v>11</v>
      </c>
      <c r="B40" s="4" t="str">
        <f t="shared" si="7"/>
        <v>ГБОУ СОШ №496</v>
      </c>
      <c r="C40" s="5">
        <f t="shared" si="7"/>
        <v>11496</v>
      </c>
      <c r="D40" s="5" t="str">
        <f t="shared" si="7"/>
        <v>СОШ</v>
      </c>
      <c r="E40" s="11" t="str">
        <f t="shared" si="7"/>
        <v>5б</v>
      </c>
      <c r="F40" s="7">
        <f t="shared" si="7"/>
        <v>46</v>
      </c>
      <c r="G40" s="7">
        <f t="shared" si="7"/>
        <v>42</v>
      </c>
      <c r="H40" s="8">
        <f t="shared" si="4"/>
        <v>11496038</v>
      </c>
      <c r="I40" s="9">
        <v>0</v>
      </c>
      <c r="J40" s="9">
        <v>1</v>
      </c>
      <c r="K40" s="9">
        <v>0</v>
      </c>
      <c r="L40" s="9">
        <v>2</v>
      </c>
      <c r="M40" s="9">
        <v>0</v>
      </c>
      <c r="N40" s="9">
        <v>1</v>
      </c>
      <c r="O40" s="9">
        <v>0</v>
      </c>
      <c r="P40" s="9">
        <v>2</v>
      </c>
      <c r="Q40" s="9">
        <v>2</v>
      </c>
      <c r="R40" s="9">
        <v>2</v>
      </c>
      <c r="S40" s="9">
        <v>1</v>
      </c>
      <c r="T40" s="10">
        <f t="shared" si="6"/>
        <v>11</v>
      </c>
    </row>
    <row r="41" spans="1:20" ht="30" customHeight="1" x14ac:dyDescent="0.25">
      <c r="A41" s="3" t="s">
        <v>11</v>
      </c>
      <c r="B41" s="4" t="str">
        <f t="shared" si="7"/>
        <v>ГБОУ СОШ №496</v>
      </c>
      <c r="C41" s="5">
        <f t="shared" si="7"/>
        <v>11496</v>
      </c>
      <c r="D41" s="5" t="str">
        <f t="shared" si="7"/>
        <v>СОШ</v>
      </c>
      <c r="E41" s="11" t="str">
        <f t="shared" si="7"/>
        <v>5б</v>
      </c>
      <c r="F41" s="7">
        <f t="shared" si="7"/>
        <v>46</v>
      </c>
      <c r="G41" s="7">
        <f t="shared" si="7"/>
        <v>42</v>
      </c>
      <c r="H41" s="8">
        <f t="shared" si="4"/>
        <v>11496039</v>
      </c>
      <c r="I41" s="9">
        <v>0</v>
      </c>
      <c r="J41" s="9">
        <v>0</v>
      </c>
      <c r="K41" s="9">
        <v>0</v>
      </c>
      <c r="L41" s="9">
        <v>2</v>
      </c>
      <c r="M41" s="9">
        <v>0</v>
      </c>
      <c r="N41" s="9">
        <v>1</v>
      </c>
      <c r="O41" s="9">
        <v>1</v>
      </c>
      <c r="P41" s="9">
        <v>2</v>
      </c>
      <c r="Q41" s="9">
        <v>0</v>
      </c>
      <c r="R41" s="9">
        <v>0</v>
      </c>
      <c r="S41" s="9">
        <v>1</v>
      </c>
      <c r="T41" s="10">
        <f t="shared" si="6"/>
        <v>7</v>
      </c>
    </row>
    <row r="42" spans="1:20" ht="30" customHeight="1" x14ac:dyDescent="0.25">
      <c r="A42" s="3" t="s">
        <v>11</v>
      </c>
      <c r="B42" s="4" t="str">
        <f t="shared" si="7"/>
        <v>ГБОУ СОШ №496</v>
      </c>
      <c r="C42" s="5">
        <f t="shared" si="7"/>
        <v>11496</v>
      </c>
      <c r="D42" s="5" t="str">
        <f t="shared" si="7"/>
        <v>СОШ</v>
      </c>
      <c r="E42" s="11" t="str">
        <f t="shared" si="7"/>
        <v>5б</v>
      </c>
      <c r="F42" s="7">
        <f t="shared" si="7"/>
        <v>46</v>
      </c>
      <c r="G42" s="7">
        <f t="shared" si="7"/>
        <v>42</v>
      </c>
      <c r="H42" s="8">
        <f t="shared" si="4"/>
        <v>11496040</v>
      </c>
      <c r="I42" s="9">
        <v>0</v>
      </c>
      <c r="J42" s="9">
        <v>0</v>
      </c>
      <c r="K42" s="9">
        <v>0</v>
      </c>
      <c r="L42" s="9">
        <v>2</v>
      </c>
      <c r="M42" s="9">
        <v>0</v>
      </c>
      <c r="N42" s="9">
        <v>1</v>
      </c>
      <c r="O42" s="9">
        <v>0</v>
      </c>
      <c r="P42" s="9">
        <v>2</v>
      </c>
      <c r="Q42" s="9">
        <v>2</v>
      </c>
      <c r="R42" s="9">
        <v>2</v>
      </c>
      <c r="S42" s="9">
        <v>1</v>
      </c>
      <c r="T42" s="10">
        <f t="shared" si="6"/>
        <v>10</v>
      </c>
    </row>
    <row r="43" spans="1:20" ht="30" customHeight="1" x14ac:dyDescent="0.25">
      <c r="A43" s="3" t="s">
        <v>11</v>
      </c>
      <c r="B43" s="4" t="str">
        <f t="shared" si="7"/>
        <v>ГБОУ СОШ №496</v>
      </c>
      <c r="C43" s="5">
        <f t="shared" si="7"/>
        <v>11496</v>
      </c>
      <c r="D43" s="5" t="str">
        <f t="shared" si="7"/>
        <v>СОШ</v>
      </c>
      <c r="E43" s="11" t="str">
        <f t="shared" si="7"/>
        <v>5б</v>
      </c>
      <c r="F43" s="7">
        <f t="shared" si="7"/>
        <v>46</v>
      </c>
      <c r="G43" s="7">
        <f t="shared" si="7"/>
        <v>42</v>
      </c>
      <c r="H43" s="8">
        <f t="shared" si="4"/>
        <v>11496041</v>
      </c>
      <c r="I43" s="9">
        <v>2</v>
      </c>
      <c r="J43" s="9">
        <v>2</v>
      </c>
      <c r="K43" s="9">
        <v>1</v>
      </c>
      <c r="L43" s="9">
        <v>2</v>
      </c>
      <c r="M43" s="9">
        <v>1</v>
      </c>
      <c r="N43" s="9">
        <v>0</v>
      </c>
      <c r="O43" s="9">
        <v>1</v>
      </c>
      <c r="P43" s="9">
        <v>2</v>
      </c>
      <c r="Q43" s="9">
        <v>1</v>
      </c>
      <c r="R43" s="9">
        <v>1</v>
      </c>
      <c r="S43" s="9">
        <v>1</v>
      </c>
      <c r="T43" s="10">
        <f t="shared" si="6"/>
        <v>14</v>
      </c>
    </row>
    <row r="44" spans="1:20" ht="30" customHeight="1" x14ac:dyDescent="0.25">
      <c r="A44" s="3" t="s">
        <v>11</v>
      </c>
      <c r="B44" s="4" t="str">
        <f t="shared" si="7"/>
        <v>ГБОУ СОШ №496</v>
      </c>
      <c r="C44" s="5">
        <f t="shared" si="7"/>
        <v>11496</v>
      </c>
      <c r="D44" s="5" t="str">
        <f t="shared" si="7"/>
        <v>СОШ</v>
      </c>
      <c r="E44" s="11" t="str">
        <f t="shared" si="7"/>
        <v>5б</v>
      </c>
      <c r="F44" s="7">
        <f t="shared" si="7"/>
        <v>46</v>
      </c>
      <c r="G44" s="7">
        <f t="shared" si="7"/>
        <v>42</v>
      </c>
      <c r="H44" s="8">
        <f t="shared" si="4"/>
        <v>11496042</v>
      </c>
      <c r="I44" s="9">
        <v>0</v>
      </c>
      <c r="J44" s="9">
        <v>1</v>
      </c>
      <c r="K44" s="9">
        <v>0</v>
      </c>
      <c r="L44" s="9">
        <v>2</v>
      </c>
      <c r="M44" s="9">
        <v>0</v>
      </c>
      <c r="N44" s="9">
        <v>1</v>
      </c>
      <c r="O44" s="9">
        <v>1</v>
      </c>
      <c r="P44" s="9">
        <v>2</v>
      </c>
      <c r="Q44" s="9">
        <v>1</v>
      </c>
      <c r="R44" s="9">
        <v>0</v>
      </c>
      <c r="S44" s="9">
        <v>1</v>
      </c>
      <c r="T44" s="10">
        <f t="shared" si="6"/>
        <v>9</v>
      </c>
    </row>
    <row r="45" spans="1:20" s="58" customFormat="1" x14ac:dyDescent="0.25">
      <c r="A45" s="58" t="s">
        <v>118</v>
      </c>
      <c r="I45" s="58">
        <v>2</v>
      </c>
      <c r="J45" s="58">
        <v>2</v>
      </c>
      <c r="K45" s="58">
        <v>1</v>
      </c>
      <c r="L45" s="58">
        <v>2</v>
      </c>
      <c r="M45" s="58">
        <v>2</v>
      </c>
      <c r="N45" s="58">
        <v>1</v>
      </c>
      <c r="O45" s="58">
        <v>1</v>
      </c>
      <c r="P45" s="58">
        <v>2</v>
      </c>
      <c r="Q45" s="58">
        <v>2</v>
      </c>
      <c r="R45" s="58">
        <v>2</v>
      </c>
      <c r="S45" s="58">
        <v>2</v>
      </c>
      <c r="T45" s="58">
        <f>SUM(I45:S45)</f>
        <v>19</v>
      </c>
    </row>
    <row r="46" spans="1:20" x14ac:dyDescent="0.25">
      <c r="B46" s="4" t="s">
        <v>49</v>
      </c>
      <c r="C46" s="7">
        <v>46</v>
      </c>
      <c r="D46" s="7">
        <v>42</v>
      </c>
      <c r="I46" s="79">
        <f>SUM(I3:I44)/(42*I45)</f>
        <v>5.9523809523809521E-2</v>
      </c>
      <c r="J46" s="79">
        <f t="shared" ref="J46:T46" si="8">SUM(J3:J44)/(42*J45)</f>
        <v>0.36904761904761907</v>
      </c>
      <c r="K46" s="79">
        <f t="shared" si="8"/>
        <v>0.23809523809523808</v>
      </c>
      <c r="L46" s="79">
        <f t="shared" si="8"/>
        <v>0.91666666666666663</v>
      </c>
      <c r="M46" s="79">
        <f t="shared" si="8"/>
        <v>0.36904761904761907</v>
      </c>
      <c r="N46" s="79">
        <f t="shared" si="8"/>
        <v>0.6428571428571429</v>
      </c>
      <c r="O46" s="79">
        <f t="shared" si="8"/>
        <v>0.33333333333333331</v>
      </c>
      <c r="P46" s="79">
        <f t="shared" si="8"/>
        <v>0.75</v>
      </c>
      <c r="Q46" s="79">
        <f t="shared" si="8"/>
        <v>0.32142857142857145</v>
      </c>
      <c r="R46" s="79">
        <f t="shared" si="8"/>
        <v>0.6071428571428571</v>
      </c>
      <c r="S46" s="79">
        <f t="shared" si="8"/>
        <v>0.5</v>
      </c>
      <c r="T46" s="79">
        <f t="shared" si="8"/>
        <v>0.47368421052631576</v>
      </c>
    </row>
  </sheetData>
  <mergeCells count="9">
    <mergeCell ref="G1:G2"/>
    <mergeCell ref="H1:H2"/>
    <mergeCell ref="T1:T2"/>
    <mergeCell ref="A1:A2"/>
    <mergeCell ref="B1:B2"/>
    <mergeCell ref="C1:C2"/>
    <mergeCell ref="D1:D2"/>
    <mergeCell ref="E1:E2"/>
    <mergeCell ref="F1:F2"/>
  </mergeCells>
  <dataValidations count="4">
    <dataValidation type="list" allowBlank="1" showInputMessage="1" showErrorMessage="1" sqref="I3:J44 P3:S44 L3:M44">
      <formula1>балл2</formula1>
    </dataValidation>
    <dataValidation allowBlank="1" showErrorMessage="1" sqref="E3:G44 C46:D46"/>
    <dataValidation type="list" allowBlank="1" showInputMessage="1" showErrorMessage="1" sqref="K3:K44 N3:O44">
      <formula1>балл1</formula1>
    </dataValidation>
    <dataValidation type="list" allowBlank="1" showInputMessage="1" showErrorMessage="1" sqref="B3">
      <formula1>Название</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dimension ref="A1:Y94"/>
  <sheetViews>
    <sheetView zoomScale="55" zoomScaleNormal="55" workbookViewId="0">
      <selection activeCell="W1" sqref="W1:Y22"/>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s>
  <sheetData>
    <row r="1" spans="1:25" ht="59.25" customHeight="1"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c r="W1" s="58" t="s">
        <v>158</v>
      </c>
      <c r="X1" s="58" t="s">
        <v>159</v>
      </c>
      <c r="Y1" s="58" t="s">
        <v>160</v>
      </c>
    </row>
    <row r="2" spans="1:25" ht="44.25" customHeight="1"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COUNTIF(T$3:T$92,W2)</f>
        <v>0</v>
      </c>
      <c r="Y2" s="83">
        <f>X2/$X$22</f>
        <v>0</v>
      </c>
    </row>
    <row r="3" spans="1:25" ht="30" customHeight="1" x14ac:dyDescent="0.25">
      <c r="A3" s="3" t="s">
        <v>11</v>
      </c>
      <c r="B3" s="4" t="s">
        <v>51</v>
      </c>
      <c r="C3" s="5">
        <f>VLOOKUP(B3,[20]Списки!$C$1:$E$70,2,FALSE)</f>
        <v>11507</v>
      </c>
      <c r="D3" s="5" t="str">
        <f>VLOOKUP(B3,[20]Списки!$C$1:$E$70,3,FALSE)</f>
        <v>СОШ</v>
      </c>
      <c r="E3" s="6" t="s">
        <v>28</v>
      </c>
      <c r="F3" s="7">
        <v>106</v>
      </c>
      <c r="G3" s="7">
        <v>90</v>
      </c>
      <c r="H3" s="8">
        <f>C3*1000+1</f>
        <v>11507001</v>
      </c>
      <c r="I3" s="9">
        <v>0</v>
      </c>
      <c r="J3" s="9">
        <v>2</v>
      </c>
      <c r="K3" s="9">
        <v>0</v>
      </c>
      <c r="L3" s="9">
        <v>2</v>
      </c>
      <c r="M3" s="9">
        <v>0</v>
      </c>
      <c r="N3" s="9">
        <v>1</v>
      </c>
      <c r="O3" s="9">
        <v>1</v>
      </c>
      <c r="P3" s="9">
        <v>2</v>
      </c>
      <c r="Q3" s="9">
        <v>2</v>
      </c>
      <c r="R3" s="9">
        <v>1</v>
      </c>
      <c r="S3" s="9">
        <v>2</v>
      </c>
      <c r="T3" s="10">
        <f>IF(COUNTBLANK(I3:S3)&gt;=1,"Не писал",SUM(I3:S3))</f>
        <v>13</v>
      </c>
      <c r="W3" s="76">
        <v>1</v>
      </c>
      <c r="X3" s="76">
        <f t="shared" ref="X3:X21" si="0">COUNTIF(T$3:T$92,W3)</f>
        <v>0</v>
      </c>
      <c r="Y3" s="83">
        <f t="shared" ref="Y3:Y21" si="1">X3/$X$22</f>
        <v>0</v>
      </c>
    </row>
    <row r="4" spans="1:25" ht="30" customHeight="1" x14ac:dyDescent="0.25">
      <c r="A4" s="3" t="s">
        <v>11</v>
      </c>
      <c r="B4" s="4" t="str">
        <f t="shared" ref="B4:G19" si="2">B3</f>
        <v>ГБОУ СОШ №507</v>
      </c>
      <c r="C4" s="5">
        <f t="shared" si="2"/>
        <v>11507</v>
      </c>
      <c r="D4" s="5" t="str">
        <f t="shared" si="2"/>
        <v>СОШ</v>
      </c>
      <c r="E4" s="11" t="str">
        <f t="shared" si="2"/>
        <v>5в</v>
      </c>
      <c r="F4" s="7">
        <f t="shared" si="2"/>
        <v>106</v>
      </c>
      <c r="G4" s="7">
        <f t="shared" si="2"/>
        <v>90</v>
      </c>
      <c r="H4" s="8">
        <f>H3+1</f>
        <v>11507002</v>
      </c>
      <c r="I4" s="9">
        <v>2</v>
      </c>
      <c r="J4" s="9">
        <v>1</v>
      </c>
      <c r="K4" s="9">
        <v>1</v>
      </c>
      <c r="L4" s="9">
        <v>2</v>
      </c>
      <c r="M4" s="9">
        <v>0</v>
      </c>
      <c r="N4" s="9">
        <v>0</v>
      </c>
      <c r="O4" s="9">
        <v>1</v>
      </c>
      <c r="P4" s="9">
        <v>2</v>
      </c>
      <c r="Q4" s="9">
        <v>1</v>
      </c>
      <c r="R4" s="9">
        <v>2</v>
      </c>
      <c r="S4" s="9">
        <v>2</v>
      </c>
      <c r="T4" s="10">
        <f t="shared" ref="T4:T67" si="3">IF(COUNTBLANK(I4:S4)&gt;=1,"Не писал",SUM(I4:S4))</f>
        <v>14</v>
      </c>
      <c r="W4" s="76">
        <v>2</v>
      </c>
      <c r="X4" s="76">
        <f t="shared" si="0"/>
        <v>0</v>
      </c>
      <c r="Y4" s="83">
        <f t="shared" si="1"/>
        <v>0</v>
      </c>
    </row>
    <row r="5" spans="1:25" ht="30" customHeight="1" x14ac:dyDescent="0.25">
      <c r="A5" s="3" t="s">
        <v>11</v>
      </c>
      <c r="B5" s="4" t="str">
        <f t="shared" si="2"/>
        <v>ГБОУ СОШ №507</v>
      </c>
      <c r="C5" s="5">
        <f t="shared" si="2"/>
        <v>11507</v>
      </c>
      <c r="D5" s="5" t="str">
        <f t="shared" si="2"/>
        <v>СОШ</v>
      </c>
      <c r="E5" s="11" t="str">
        <f t="shared" si="2"/>
        <v>5в</v>
      </c>
      <c r="F5" s="7">
        <f t="shared" si="2"/>
        <v>106</v>
      </c>
      <c r="G5" s="7">
        <f t="shared" si="2"/>
        <v>90</v>
      </c>
      <c r="H5" s="8">
        <f t="shared" ref="H5:H68" si="4">H4+1</f>
        <v>11507003</v>
      </c>
      <c r="I5" s="9">
        <v>0</v>
      </c>
      <c r="J5" s="9">
        <v>1</v>
      </c>
      <c r="K5" s="9">
        <v>0</v>
      </c>
      <c r="L5" s="9">
        <v>0</v>
      </c>
      <c r="M5" s="9">
        <v>0</v>
      </c>
      <c r="N5" s="9">
        <v>1</v>
      </c>
      <c r="O5" s="9">
        <v>1</v>
      </c>
      <c r="P5" s="9">
        <v>2</v>
      </c>
      <c r="Q5" s="9">
        <v>1</v>
      </c>
      <c r="R5" s="9">
        <v>2</v>
      </c>
      <c r="S5" s="9">
        <v>2</v>
      </c>
      <c r="T5" s="10">
        <f t="shared" si="3"/>
        <v>10</v>
      </c>
      <c r="W5" s="76">
        <v>3</v>
      </c>
      <c r="X5" s="76">
        <f t="shared" si="0"/>
        <v>0</v>
      </c>
      <c r="Y5" s="83">
        <f t="shared" si="1"/>
        <v>0</v>
      </c>
    </row>
    <row r="6" spans="1:25" ht="30" customHeight="1" x14ac:dyDescent="0.25">
      <c r="A6" s="3" t="s">
        <v>11</v>
      </c>
      <c r="B6" s="4" t="str">
        <f t="shared" si="2"/>
        <v>ГБОУ СОШ №507</v>
      </c>
      <c r="C6" s="5">
        <f t="shared" si="2"/>
        <v>11507</v>
      </c>
      <c r="D6" s="5" t="str">
        <f t="shared" si="2"/>
        <v>СОШ</v>
      </c>
      <c r="E6" s="11" t="str">
        <f t="shared" si="2"/>
        <v>5в</v>
      </c>
      <c r="F6" s="7">
        <f t="shared" si="2"/>
        <v>106</v>
      </c>
      <c r="G6" s="7">
        <f t="shared" si="2"/>
        <v>90</v>
      </c>
      <c r="H6" s="8">
        <f t="shared" si="4"/>
        <v>11507004</v>
      </c>
      <c r="I6" s="9">
        <v>0</v>
      </c>
      <c r="J6" s="9">
        <v>0</v>
      </c>
      <c r="K6" s="9">
        <v>1</v>
      </c>
      <c r="L6" s="9">
        <v>2</v>
      </c>
      <c r="M6" s="9">
        <v>1</v>
      </c>
      <c r="N6" s="9">
        <v>1</v>
      </c>
      <c r="O6" s="9">
        <v>1</v>
      </c>
      <c r="P6" s="9">
        <v>2</v>
      </c>
      <c r="Q6" s="9">
        <v>2</v>
      </c>
      <c r="R6" s="9">
        <v>2</v>
      </c>
      <c r="S6" s="9">
        <v>1</v>
      </c>
      <c r="T6" s="10">
        <f t="shared" si="3"/>
        <v>13</v>
      </c>
      <c r="W6" s="76">
        <v>4</v>
      </c>
      <c r="X6" s="76">
        <f t="shared" si="0"/>
        <v>1</v>
      </c>
      <c r="Y6" s="83">
        <f t="shared" si="1"/>
        <v>1.1111111111111112E-2</v>
      </c>
    </row>
    <row r="7" spans="1:25" ht="30" customHeight="1" x14ac:dyDescent="0.25">
      <c r="A7" s="3" t="s">
        <v>11</v>
      </c>
      <c r="B7" s="4" t="str">
        <f t="shared" si="2"/>
        <v>ГБОУ СОШ №507</v>
      </c>
      <c r="C7" s="5">
        <f t="shared" si="2"/>
        <v>11507</v>
      </c>
      <c r="D7" s="5" t="str">
        <f t="shared" si="2"/>
        <v>СОШ</v>
      </c>
      <c r="E7" s="11" t="str">
        <f t="shared" si="2"/>
        <v>5в</v>
      </c>
      <c r="F7" s="7">
        <f t="shared" si="2"/>
        <v>106</v>
      </c>
      <c r="G7" s="7">
        <f t="shared" si="2"/>
        <v>90</v>
      </c>
      <c r="H7" s="8">
        <f t="shared" si="4"/>
        <v>11507005</v>
      </c>
      <c r="I7" s="9">
        <v>2</v>
      </c>
      <c r="J7" s="9">
        <v>1</v>
      </c>
      <c r="K7" s="9">
        <v>0</v>
      </c>
      <c r="L7" s="9">
        <v>1</v>
      </c>
      <c r="M7" s="9">
        <v>0</v>
      </c>
      <c r="N7" s="9">
        <v>0</v>
      </c>
      <c r="O7" s="9">
        <v>0</v>
      </c>
      <c r="P7" s="9">
        <v>2</v>
      </c>
      <c r="Q7" s="9">
        <v>2</v>
      </c>
      <c r="R7" s="9">
        <v>0</v>
      </c>
      <c r="S7" s="9">
        <v>0</v>
      </c>
      <c r="T7" s="10">
        <f t="shared" si="3"/>
        <v>8</v>
      </c>
      <c r="W7" s="76">
        <v>5</v>
      </c>
      <c r="X7" s="76">
        <f t="shared" si="0"/>
        <v>0</v>
      </c>
      <c r="Y7" s="83">
        <f t="shared" si="1"/>
        <v>0</v>
      </c>
    </row>
    <row r="8" spans="1:25" ht="30" customHeight="1" x14ac:dyDescent="0.25">
      <c r="A8" s="3" t="s">
        <v>11</v>
      </c>
      <c r="B8" s="4" t="str">
        <f t="shared" si="2"/>
        <v>ГБОУ СОШ №507</v>
      </c>
      <c r="C8" s="5">
        <f t="shared" si="2"/>
        <v>11507</v>
      </c>
      <c r="D8" s="5" t="str">
        <f t="shared" si="2"/>
        <v>СОШ</v>
      </c>
      <c r="E8" s="11" t="str">
        <f t="shared" si="2"/>
        <v>5в</v>
      </c>
      <c r="F8" s="7">
        <f t="shared" si="2"/>
        <v>106</v>
      </c>
      <c r="G8" s="7">
        <f t="shared" si="2"/>
        <v>90</v>
      </c>
      <c r="H8" s="8">
        <f t="shared" si="4"/>
        <v>11507006</v>
      </c>
      <c r="I8" s="9">
        <v>1</v>
      </c>
      <c r="J8" s="9">
        <v>2</v>
      </c>
      <c r="K8" s="9">
        <v>1</v>
      </c>
      <c r="L8" s="9">
        <v>2</v>
      </c>
      <c r="M8" s="9">
        <v>2</v>
      </c>
      <c r="N8" s="9">
        <v>1</v>
      </c>
      <c r="O8" s="9">
        <v>0</v>
      </c>
      <c r="P8" s="9">
        <v>2</v>
      </c>
      <c r="Q8" s="9">
        <v>2</v>
      </c>
      <c r="R8" s="9">
        <v>1</v>
      </c>
      <c r="S8" s="9">
        <v>2</v>
      </c>
      <c r="T8" s="10">
        <f t="shared" si="3"/>
        <v>16</v>
      </c>
      <c r="W8" s="76">
        <v>6</v>
      </c>
      <c r="X8" s="76">
        <f t="shared" si="0"/>
        <v>0</v>
      </c>
      <c r="Y8" s="83">
        <f t="shared" si="1"/>
        <v>0</v>
      </c>
    </row>
    <row r="9" spans="1:25" ht="30" customHeight="1" x14ac:dyDescent="0.25">
      <c r="A9" s="3" t="s">
        <v>11</v>
      </c>
      <c r="B9" s="4" t="str">
        <f t="shared" si="2"/>
        <v>ГБОУ СОШ №507</v>
      </c>
      <c r="C9" s="5">
        <f t="shared" si="2"/>
        <v>11507</v>
      </c>
      <c r="D9" s="5" t="str">
        <f t="shared" si="2"/>
        <v>СОШ</v>
      </c>
      <c r="E9" s="11" t="str">
        <f t="shared" si="2"/>
        <v>5в</v>
      </c>
      <c r="F9" s="7">
        <f t="shared" si="2"/>
        <v>106</v>
      </c>
      <c r="G9" s="7">
        <f t="shared" si="2"/>
        <v>90</v>
      </c>
      <c r="H9" s="8">
        <f t="shared" si="4"/>
        <v>11507007</v>
      </c>
      <c r="I9" s="9">
        <v>1</v>
      </c>
      <c r="J9" s="9">
        <v>2</v>
      </c>
      <c r="K9" s="9">
        <v>1</v>
      </c>
      <c r="L9" s="9">
        <v>2</v>
      </c>
      <c r="M9" s="9">
        <v>2</v>
      </c>
      <c r="N9" s="9">
        <v>1</v>
      </c>
      <c r="O9" s="9">
        <v>0</v>
      </c>
      <c r="P9" s="9">
        <v>2</v>
      </c>
      <c r="Q9" s="9">
        <v>2</v>
      </c>
      <c r="R9" s="9">
        <v>2</v>
      </c>
      <c r="S9" s="9">
        <v>2</v>
      </c>
      <c r="T9" s="10">
        <f t="shared" si="3"/>
        <v>17</v>
      </c>
      <c r="W9" s="76">
        <v>7</v>
      </c>
      <c r="X9" s="76">
        <f t="shared" si="0"/>
        <v>0</v>
      </c>
      <c r="Y9" s="83">
        <f t="shared" si="1"/>
        <v>0</v>
      </c>
    </row>
    <row r="10" spans="1:25" ht="30" customHeight="1" x14ac:dyDescent="0.25">
      <c r="A10" s="3" t="s">
        <v>11</v>
      </c>
      <c r="B10" s="4" t="str">
        <f t="shared" si="2"/>
        <v>ГБОУ СОШ №507</v>
      </c>
      <c r="C10" s="5">
        <f t="shared" si="2"/>
        <v>11507</v>
      </c>
      <c r="D10" s="5" t="str">
        <f t="shared" si="2"/>
        <v>СОШ</v>
      </c>
      <c r="E10" s="11" t="str">
        <f t="shared" si="2"/>
        <v>5в</v>
      </c>
      <c r="F10" s="7">
        <f t="shared" si="2"/>
        <v>106</v>
      </c>
      <c r="G10" s="7">
        <f t="shared" si="2"/>
        <v>90</v>
      </c>
      <c r="H10" s="8">
        <f t="shared" si="4"/>
        <v>11507008</v>
      </c>
      <c r="I10" s="9">
        <v>0</v>
      </c>
      <c r="J10" s="9">
        <v>0</v>
      </c>
      <c r="K10" s="9">
        <v>1</v>
      </c>
      <c r="L10" s="9">
        <v>2</v>
      </c>
      <c r="M10" s="9">
        <v>1</v>
      </c>
      <c r="N10" s="9">
        <v>1</v>
      </c>
      <c r="O10" s="9">
        <v>1</v>
      </c>
      <c r="P10" s="9">
        <v>2</v>
      </c>
      <c r="Q10" s="9">
        <v>2</v>
      </c>
      <c r="R10" s="9">
        <v>0</v>
      </c>
      <c r="S10" s="9">
        <v>2</v>
      </c>
      <c r="T10" s="10">
        <f t="shared" si="3"/>
        <v>12</v>
      </c>
      <c r="W10" s="76">
        <v>8</v>
      </c>
      <c r="X10" s="76">
        <f t="shared" si="0"/>
        <v>3</v>
      </c>
      <c r="Y10" s="83">
        <f t="shared" si="1"/>
        <v>3.3333333333333333E-2</v>
      </c>
    </row>
    <row r="11" spans="1:25" ht="30" customHeight="1" x14ac:dyDescent="0.25">
      <c r="A11" s="3" t="s">
        <v>11</v>
      </c>
      <c r="B11" s="4" t="str">
        <f t="shared" si="2"/>
        <v>ГБОУ СОШ №507</v>
      </c>
      <c r="C11" s="5">
        <f t="shared" si="2"/>
        <v>11507</v>
      </c>
      <c r="D11" s="5" t="str">
        <f t="shared" si="2"/>
        <v>СОШ</v>
      </c>
      <c r="E11" s="11" t="str">
        <f t="shared" si="2"/>
        <v>5в</v>
      </c>
      <c r="F11" s="7">
        <f t="shared" si="2"/>
        <v>106</v>
      </c>
      <c r="G11" s="7">
        <f t="shared" si="2"/>
        <v>90</v>
      </c>
      <c r="H11" s="8">
        <f t="shared" si="4"/>
        <v>11507009</v>
      </c>
      <c r="I11" s="9">
        <v>0</v>
      </c>
      <c r="J11" s="9">
        <v>0</v>
      </c>
      <c r="K11" s="9">
        <v>1</v>
      </c>
      <c r="L11" s="9">
        <v>2</v>
      </c>
      <c r="M11" s="9">
        <v>0</v>
      </c>
      <c r="N11" s="9">
        <v>1</v>
      </c>
      <c r="O11" s="9">
        <v>1</v>
      </c>
      <c r="P11" s="9">
        <v>2</v>
      </c>
      <c r="Q11" s="9">
        <v>2</v>
      </c>
      <c r="R11" s="9">
        <v>2</v>
      </c>
      <c r="S11" s="9">
        <v>2</v>
      </c>
      <c r="T11" s="10">
        <f t="shared" si="3"/>
        <v>13</v>
      </c>
      <c r="W11" s="76">
        <v>9</v>
      </c>
      <c r="X11" s="76">
        <f t="shared" si="0"/>
        <v>5</v>
      </c>
      <c r="Y11" s="83">
        <f t="shared" si="1"/>
        <v>5.5555555555555552E-2</v>
      </c>
    </row>
    <row r="12" spans="1:25" ht="30" customHeight="1" x14ac:dyDescent="0.25">
      <c r="A12" s="3" t="s">
        <v>11</v>
      </c>
      <c r="B12" s="4" t="str">
        <f t="shared" si="2"/>
        <v>ГБОУ СОШ №507</v>
      </c>
      <c r="C12" s="5">
        <f t="shared" si="2"/>
        <v>11507</v>
      </c>
      <c r="D12" s="5" t="str">
        <f t="shared" si="2"/>
        <v>СОШ</v>
      </c>
      <c r="E12" s="11" t="str">
        <f t="shared" si="2"/>
        <v>5в</v>
      </c>
      <c r="F12" s="7">
        <f t="shared" si="2"/>
        <v>106</v>
      </c>
      <c r="G12" s="7">
        <f t="shared" si="2"/>
        <v>90</v>
      </c>
      <c r="H12" s="8">
        <f t="shared" si="4"/>
        <v>11507010</v>
      </c>
      <c r="I12" s="9">
        <v>0</v>
      </c>
      <c r="J12" s="9">
        <v>2</v>
      </c>
      <c r="K12" s="9">
        <v>0</v>
      </c>
      <c r="L12" s="9">
        <v>2</v>
      </c>
      <c r="M12" s="9">
        <v>0</v>
      </c>
      <c r="N12" s="9">
        <v>1</v>
      </c>
      <c r="O12" s="9">
        <v>1</v>
      </c>
      <c r="P12" s="9">
        <v>2</v>
      </c>
      <c r="Q12" s="9">
        <v>1</v>
      </c>
      <c r="R12" s="9">
        <v>2</v>
      </c>
      <c r="S12" s="9">
        <v>2</v>
      </c>
      <c r="T12" s="10">
        <f t="shared" si="3"/>
        <v>13</v>
      </c>
      <c r="W12" s="76">
        <v>10</v>
      </c>
      <c r="X12" s="76">
        <f t="shared" si="0"/>
        <v>7</v>
      </c>
      <c r="Y12" s="83">
        <f t="shared" si="1"/>
        <v>7.7777777777777779E-2</v>
      </c>
    </row>
    <row r="13" spans="1:25" ht="30" customHeight="1" x14ac:dyDescent="0.25">
      <c r="A13" s="3" t="s">
        <v>11</v>
      </c>
      <c r="B13" s="4" t="str">
        <f t="shared" si="2"/>
        <v>ГБОУ СОШ №507</v>
      </c>
      <c r="C13" s="5">
        <f t="shared" si="2"/>
        <v>11507</v>
      </c>
      <c r="D13" s="5" t="str">
        <f t="shared" si="2"/>
        <v>СОШ</v>
      </c>
      <c r="E13" s="11" t="str">
        <f t="shared" si="2"/>
        <v>5в</v>
      </c>
      <c r="F13" s="7">
        <f t="shared" si="2"/>
        <v>106</v>
      </c>
      <c r="G13" s="7">
        <f t="shared" si="2"/>
        <v>90</v>
      </c>
      <c r="H13" s="8">
        <f t="shared" si="4"/>
        <v>11507011</v>
      </c>
      <c r="I13" s="9">
        <v>0</v>
      </c>
      <c r="J13" s="9">
        <v>2</v>
      </c>
      <c r="K13" s="9">
        <v>1</v>
      </c>
      <c r="L13" s="9">
        <v>2</v>
      </c>
      <c r="M13" s="9">
        <v>2</v>
      </c>
      <c r="N13" s="9">
        <v>1</v>
      </c>
      <c r="O13" s="9">
        <v>1</v>
      </c>
      <c r="P13" s="9">
        <v>2</v>
      </c>
      <c r="Q13" s="9">
        <v>2</v>
      </c>
      <c r="R13" s="9">
        <v>2</v>
      </c>
      <c r="S13" s="9">
        <v>2</v>
      </c>
      <c r="T13" s="10">
        <f t="shared" si="3"/>
        <v>17</v>
      </c>
      <c r="W13" s="76">
        <v>11</v>
      </c>
      <c r="X13" s="76">
        <f t="shared" si="0"/>
        <v>8</v>
      </c>
      <c r="Y13" s="83">
        <f t="shared" si="1"/>
        <v>8.8888888888888892E-2</v>
      </c>
    </row>
    <row r="14" spans="1:25" ht="30" customHeight="1" x14ac:dyDescent="0.25">
      <c r="A14" s="3" t="s">
        <v>11</v>
      </c>
      <c r="B14" s="4" t="str">
        <f t="shared" si="2"/>
        <v>ГБОУ СОШ №507</v>
      </c>
      <c r="C14" s="5">
        <f t="shared" si="2"/>
        <v>11507</v>
      </c>
      <c r="D14" s="5" t="str">
        <f t="shared" si="2"/>
        <v>СОШ</v>
      </c>
      <c r="E14" s="11" t="str">
        <f t="shared" si="2"/>
        <v>5в</v>
      </c>
      <c r="F14" s="7">
        <f t="shared" si="2"/>
        <v>106</v>
      </c>
      <c r="G14" s="7">
        <f t="shared" si="2"/>
        <v>90</v>
      </c>
      <c r="H14" s="8">
        <f t="shared" si="4"/>
        <v>11507012</v>
      </c>
      <c r="I14" s="9">
        <v>2</v>
      </c>
      <c r="J14" s="9">
        <v>2</v>
      </c>
      <c r="K14" s="9">
        <v>0</v>
      </c>
      <c r="L14" s="9">
        <v>1</v>
      </c>
      <c r="M14" s="9">
        <v>1</v>
      </c>
      <c r="N14" s="9">
        <v>0</v>
      </c>
      <c r="O14" s="9">
        <v>1</v>
      </c>
      <c r="P14" s="9">
        <v>0</v>
      </c>
      <c r="Q14" s="9">
        <v>2</v>
      </c>
      <c r="R14" s="9">
        <v>0</v>
      </c>
      <c r="S14" s="9">
        <v>1</v>
      </c>
      <c r="T14" s="10">
        <f t="shared" si="3"/>
        <v>10</v>
      </c>
      <c r="W14" s="76">
        <v>12</v>
      </c>
      <c r="X14" s="76">
        <f t="shared" si="0"/>
        <v>7</v>
      </c>
      <c r="Y14" s="83">
        <f t="shared" si="1"/>
        <v>7.7777777777777779E-2</v>
      </c>
    </row>
    <row r="15" spans="1:25" ht="30" customHeight="1" x14ac:dyDescent="0.25">
      <c r="A15" s="3" t="s">
        <v>11</v>
      </c>
      <c r="B15" s="4" t="str">
        <f t="shared" si="2"/>
        <v>ГБОУ СОШ №507</v>
      </c>
      <c r="C15" s="5">
        <f t="shared" si="2"/>
        <v>11507</v>
      </c>
      <c r="D15" s="5" t="str">
        <f t="shared" si="2"/>
        <v>СОШ</v>
      </c>
      <c r="E15" s="11" t="str">
        <f t="shared" si="2"/>
        <v>5в</v>
      </c>
      <c r="F15" s="7">
        <f t="shared" si="2"/>
        <v>106</v>
      </c>
      <c r="G15" s="7">
        <f t="shared" si="2"/>
        <v>90</v>
      </c>
      <c r="H15" s="8">
        <f t="shared" si="4"/>
        <v>11507013</v>
      </c>
      <c r="I15" s="9">
        <v>0</v>
      </c>
      <c r="J15" s="9">
        <v>1</v>
      </c>
      <c r="K15" s="9">
        <v>1</v>
      </c>
      <c r="L15" s="9">
        <v>2</v>
      </c>
      <c r="M15" s="9">
        <v>2</v>
      </c>
      <c r="N15" s="9">
        <v>1</v>
      </c>
      <c r="O15" s="9">
        <v>1</v>
      </c>
      <c r="P15" s="9">
        <v>2</v>
      </c>
      <c r="Q15" s="9">
        <v>2</v>
      </c>
      <c r="R15" s="9">
        <v>2</v>
      </c>
      <c r="S15" s="9">
        <v>2</v>
      </c>
      <c r="T15" s="10">
        <f t="shared" si="3"/>
        <v>16</v>
      </c>
      <c r="W15" s="76">
        <v>13</v>
      </c>
      <c r="X15" s="76">
        <f t="shared" si="0"/>
        <v>10</v>
      </c>
      <c r="Y15" s="83">
        <f t="shared" si="1"/>
        <v>0.1111111111111111</v>
      </c>
    </row>
    <row r="16" spans="1:25" ht="30" customHeight="1" x14ac:dyDescent="0.25">
      <c r="A16" s="3" t="s">
        <v>11</v>
      </c>
      <c r="B16" s="4" t="str">
        <f t="shared" si="2"/>
        <v>ГБОУ СОШ №507</v>
      </c>
      <c r="C16" s="5">
        <f t="shared" si="2"/>
        <v>11507</v>
      </c>
      <c r="D16" s="5" t="str">
        <f t="shared" si="2"/>
        <v>СОШ</v>
      </c>
      <c r="E16" s="11" t="str">
        <f t="shared" si="2"/>
        <v>5в</v>
      </c>
      <c r="F16" s="7">
        <f t="shared" si="2"/>
        <v>106</v>
      </c>
      <c r="G16" s="7">
        <f t="shared" si="2"/>
        <v>90</v>
      </c>
      <c r="H16" s="8">
        <f t="shared" si="4"/>
        <v>11507014</v>
      </c>
      <c r="I16" s="9">
        <v>2</v>
      </c>
      <c r="J16" s="9">
        <v>2</v>
      </c>
      <c r="K16" s="9">
        <v>0</v>
      </c>
      <c r="L16" s="9">
        <v>2</v>
      </c>
      <c r="M16" s="9">
        <v>0</v>
      </c>
      <c r="N16" s="9">
        <v>1</v>
      </c>
      <c r="O16" s="9">
        <v>1</v>
      </c>
      <c r="P16" s="9">
        <v>2</v>
      </c>
      <c r="Q16" s="9">
        <v>2</v>
      </c>
      <c r="R16" s="9">
        <v>2</v>
      </c>
      <c r="S16" s="9">
        <v>2</v>
      </c>
      <c r="T16" s="10">
        <f t="shared" si="3"/>
        <v>16</v>
      </c>
      <c r="W16" s="76">
        <v>14</v>
      </c>
      <c r="X16" s="76">
        <f t="shared" si="0"/>
        <v>15</v>
      </c>
      <c r="Y16" s="83">
        <f t="shared" si="1"/>
        <v>0.16666666666666666</v>
      </c>
    </row>
    <row r="17" spans="1:25" ht="30" customHeight="1" x14ac:dyDescent="0.25">
      <c r="A17" s="3" t="s">
        <v>11</v>
      </c>
      <c r="B17" s="4" t="str">
        <f t="shared" si="2"/>
        <v>ГБОУ СОШ №507</v>
      </c>
      <c r="C17" s="5">
        <f t="shared" si="2"/>
        <v>11507</v>
      </c>
      <c r="D17" s="5" t="str">
        <f t="shared" si="2"/>
        <v>СОШ</v>
      </c>
      <c r="E17" s="11" t="str">
        <f t="shared" si="2"/>
        <v>5в</v>
      </c>
      <c r="F17" s="7">
        <f t="shared" si="2"/>
        <v>106</v>
      </c>
      <c r="G17" s="7">
        <f t="shared" si="2"/>
        <v>90</v>
      </c>
      <c r="H17" s="8">
        <f t="shared" si="4"/>
        <v>11507015</v>
      </c>
      <c r="I17" s="9">
        <v>0</v>
      </c>
      <c r="J17" s="9">
        <v>2</v>
      </c>
      <c r="K17" s="9">
        <v>1</v>
      </c>
      <c r="L17" s="9">
        <v>2</v>
      </c>
      <c r="M17" s="9">
        <v>2</v>
      </c>
      <c r="N17" s="9">
        <v>1</v>
      </c>
      <c r="O17" s="9">
        <v>1</v>
      </c>
      <c r="P17" s="9">
        <v>2</v>
      </c>
      <c r="Q17" s="9">
        <v>2</v>
      </c>
      <c r="R17" s="9">
        <v>2</v>
      </c>
      <c r="S17" s="9">
        <v>1</v>
      </c>
      <c r="T17" s="10">
        <f t="shared" si="3"/>
        <v>16</v>
      </c>
      <c r="W17" s="76">
        <v>15</v>
      </c>
      <c r="X17" s="76">
        <f t="shared" si="0"/>
        <v>13</v>
      </c>
      <c r="Y17" s="83">
        <f t="shared" si="1"/>
        <v>0.14444444444444443</v>
      </c>
    </row>
    <row r="18" spans="1:25" ht="30" customHeight="1" x14ac:dyDescent="0.25">
      <c r="A18" s="3" t="s">
        <v>11</v>
      </c>
      <c r="B18" s="4" t="str">
        <f t="shared" si="2"/>
        <v>ГБОУ СОШ №507</v>
      </c>
      <c r="C18" s="5">
        <f t="shared" si="2"/>
        <v>11507</v>
      </c>
      <c r="D18" s="5" t="str">
        <f t="shared" si="2"/>
        <v>СОШ</v>
      </c>
      <c r="E18" s="11" t="str">
        <f t="shared" si="2"/>
        <v>5в</v>
      </c>
      <c r="F18" s="7">
        <f t="shared" si="2"/>
        <v>106</v>
      </c>
      <c r="G18" s="7">
        <f t="shared" si="2"/>
        <v>90</v>
      </c>
      <c r="H18" s="8">
        <f t="shared" si="4"/>
        <v>11507016</v>
      </c>
      <c r="I18" s="9">
        <v>1</v>
      </c>
      <c r="J18" s="9">
        <v>2</v>
      </c>
      <c r="K18" s="9">
        <v>0</v>
      </c>
      <c r="L18" s="9">
        <v>2</v>
      </c>
      <c r="M18" s="9">
        <v>0</v>
      </c>
      <c r="N18" s="9">
        <v>1</v>
      </c>
      <c r="O18" s="9">
        <v>1</v>
      </c>
      <c r="P18" s="9">
        <v>2</v>
      </c>
      <c r="Q18" s="9">
        <v>2</v>
      </c>
      <c r="R18" s="9">
        <v>2</v>
      </c>
      <c r="S18" s="9">
        <v>2</v>
      </c>
      <c r="T18" s="10">
        <f t="shared" si="3"/>
        <v>15</v>
      </c>
      <c r="W18" s="76">
        <v>16</v>
      </c>
      <c r="X18" s="76">
        <f t="shared" si="0"/>
        <v>10</v>
      </c>
      <c r="Y18" s="83">
        <f t="shared" si="1"/>
        <v>0.1111111111111111</v>
      </c>
    </row>
    <row r="19" spans="1:25" ht="30" customHeight="1" x14ac:dyDescent="0.25">
      <c r="A19" s="3" t="s">
        <v>11</v>
      </c>
      <c r="B19" s="4" t="str">
        <f t="shared" si="2"/>
        <v>ГБОУ СОШ №507</v>
      </c>
      <c r="C19" s="5">
        <f t="shared" si="2"/>
        <v>11507</v>
      </c>
      <c r="D19" s="5" t="str">
        <f t="shared" si="2"/>
        <v>СОШ</v>
      </c>
      <c r="E19" s="11" t="str">
        <f t="shared" si="2"/>
        <v>5в</v>
      </c>
      <c r="F19" s="7">
        <f t="shared" si="2"/>
        <v>106</v>
      </c>
      <c r="G19" s="7">
        <f t="shared" si="2"/>
        <v>90</v>
      </c>
      <c r="H19" s="8">
        <f t="shared" si="4"/>
        <v>11507017</v>
      </c>
      <c r="I19" s="9">
        <v>2</v>
      </c>
      <c r="J19" s="9">
        <v>2</v>
      </c>
      <c r="K19" s="9">
        <v>1</v>
      </c>
      <c r="L19" s="9">
        <v>2</v>
      </c>
      <c r="M19" s="9">
        <v>2</v>
      </c>
      <c r="N19" s="9">
        <v>1</v>
      </c>
      <c r="O19" s="9">
        <v>1</v>
      </c>
      <c r="P19" s="9">
        <v>2</v>
      </c>
      <c r="Q19" s="9">
        <v>2</v>
      </c>
      <c r="R19" s="9">
        <v>2</v>
      </c>
      <c r="S19" s="9">
        <v>2</v>
      </c>
      <c r="T19" s="10">
        <f t="shared" si="3"/>
        <v>19</v>
      </c>
      <c r="W19" s="76">
        <v>17</v>
      </c>
      <c r="X19" s="76">
        <f t="shared" si="0"/>
        <v>8</v>
      </c>
      <c r="Y19" s="83">
        <f t="shared" si="1"/>
        <v>8.8888888888888892E-2</v>
      </c>
    </row>
    <row r="20" spans="1:25" ht="30" customHeight="1" x14ac:dyDescent="0.25">
      <c r="A20" s="3" t="s">
        <v>11</v>
      </c>
      <c r="B20" s="4" t="str">
        <f t="shared" ref="B20:G35" si="5">B19</f>
        <v>ГБОУ СОШ №507</v>
      </c>
      <c r="C20" s="5">
        <f t="shared" si="5"/>
        <v>11507</v>
      </c>
      <c r="D20" s="5" t="str">
        <f t="shared" si="5"/>
        <v>СОШ</v>
      </c>
      <c r="E20" s="11" t="str">
        <f t="shared" si="5"/>
        <v>5в</v>
      </c>
      <c r="F20" s="7">
        <f t="shared" si="5"/>
        <v>106</v>
      </c>
      <c r="G20" s="7">
        <f t="shared" si="5"/>
        <v>90</v>
      </c>
      <c r="H20" s="8">
        <f t="shared" si="4"/>
        <v>11507018</v>
      </c>
      <c r="I20" s="9">
        <v>2</v>
      </c>
      <c r="J20" s="9">
        <v>2</v>
      </c>
      <c r="K20" s="9">
        <v>1</v>
      </c>
      <c r="L20" s="9">
        <v>2</v>
      </c>
      <c r="M20" s="9">
        <v>1</v>
      </c>
      <c r="N20" s="9">
        <v>1</v>
      </c>
      <c r="O20" s="9">
        <v>1</v>
      </c>
      <c r="P20" s="9">
        <v>2</v>
      </c>
      <c r="Q20" s="9">
        <v>1</v>
      </c>
      <c r="R20" s="9">
        <v>2</v>
      </c>
      <c r="S20" s="9">
        <v>1</v>
      </c>
      <c r="T20" s="10">
        <f t="shared" si="3"/>
        <v>16</v>
      </c>
      <c r="W20" s="76">
        <v>18</v>
      </c>
      <c r="X20" s="76">
        <f t="shared" si="0"/>
        <v>2</v>
      </c>
      <c r="Y20" s="83">
        <f t="shared" si="1"/>
        <v>2.2222222222222223E-2</v>
      </c>
    </row>
    <row r="21" spans="1:25" ht="30" customHeight="1" x14ac:dyDescent="0.25">
      <c r="A21" s="3" t="s">
        <v>11</v>
      </c>
      <c r="B21" s="4" t="str">
        <f t="shared" si="5"/>
        <v>ГБОУ СОШ №507</v>
      </c>
      <c r="C21" s="5">
        <f t="shared" si="5"/>
        <v>11507</v>
      </c>
      <c r="D21" s="5" t="str">
        <f t="shared" si="5"/>
        <v>СОШ</v>
      </c>
      <c r="E21" s="11" t="str">
        <f t="shared" si="5"/>
        <v>5в</v>
      </c>
      <c r="F21" s="7">
        <f t="shared" si="5"/>
        <v>106</v>
      </c>
      <c r="G21" s="7">
        <f t="shared" si="5"/>
        <v>90</v>
      </c>
      <c r="H21" s="8">
        <f t="shared" si="4"/>
        <v>11507019</v>
      </c>
      <c r="I21" s="9">
        <v>0</v>
      </c>
      <c r="J21" s="9">
        <v>1</v>
      </c>
      <c r="K21" s="9">
        <v>0</v>
      </c>
      <c r="L21" s="9">
        <v>2</v>
      </c>
      <c r="M21" s="9">
        <v>2</v>
      </c>
      <c r="N21" s="9">
        <v>0</v>
      </c>
      <c r="O21" s="9">
        <v>1</v>
      </c>
      <c r="P21" s="9">
        <v>1</v>
      </c>
      <c r="Q21" s="9">
        <v>0</v>
      </c>
      <c r="R21" s="9">
        <v>1</v>
      </c>
      <c r="S21" s="9">
        <v>0</v>
      </c>
      <c r="T21" s="10">
        <f t="shared" si="3"/>
        <v>8</v>
      </c>
      <c r="W21" s="76">
        <v>19</v>
      </c>
      <c r="X21" s="76">
        <f t="shared" si="0"/>
        <v>1</v>
      </c>
      <c r="Y21" s="83">
        <f t="shared" si="1"/>
        <v>1.1111111111111112E-2</v>
      </c>
    </row>
    <row r="22" spans="1:25" ht="30" customHeight="1" x14ac:dyDescent="0.25">
      <c r="A22" s="3" t="s">
        <v>11</v>
      </c>
      <c r="B22" s="4" t="str">
        <f t="shared" si="5"/>
        <v>ГБОУ СОШ №507</v>
      </c>
      <c r="C22" s="5">
        <f t="shared" si="5"/>
        <v>11507</v>
      </c>
      <c r="D22" s="5" t="str">
        <f t="shared" si="5"/>
        <v>СОШ</v>
      </c>
      <c r="E22" s="11" t="str">
        <f t="shared" si="5"/>
        <v>5в</v>
      </c>
      <c r="F22" s="7">
        <f t="shared" si="5"/>
        <v>106</v>
      </c>
      <c r="G22" s="7">
        <f t="shared" si="5"/>
        <v>90</v>
      </c>
      <c r="H22" s="8">
        <f t="shared" si="4"/>
        <v>11507020</v>
      </c>
      <c r="I22" s="9">
        <v>1</v>
      </c>
      <c r="J22" s="9">
        <v>2</v>
      </c>
      <c r="K22" s="9">
        <v>1</v>
      </c>
      <c r="L22" s="9">
        <v>2</v>
      </c>
      <c r="M22" s="9">
        <v>1</v>
      </c>
      <c r="N22" s="9">
        <v>0</v>
      </c>
      <c r="O22" s="9">
        <v>1</v>
      </c>
      <c r="P22" s="9">
        <v>2</v>
      </c>
      <c r="Q22" s="9">
        <v>2</v>
      </c>
      <c r="R22" s="9">
        <v>1</v>
      </c>
      <c r="S22" s="9">
        <v>2</v>
      </c>
      <c r="T22" s="10">
        <f t="shared" si="3"/>
        <v>15</v>
      </c>
      <c r="W22" s="58"/>
      <c r="X22" s="90">
        <f>SUM(X2:X21)</f>
        <v>90</v>
      </c>
      <c r="Y22" s="91"/>
    </row>
    <row r="23" spans="1:25" ht="30" customHeight="1" x14ac:dyDescent="0.25">
      <c r="A23" s="3" t="s">
        <v>11</v>
      </c>
      <c r="B23" s="4" t="str">
        <f t="shared" si="5"/>
        <v>ГБОУ СОШ №507</v>
      </c>
      <c r="C23" s="5">
        <f t="shared" si="5"/>
        <v>11507</v>
      </c>
      <c r="D23" s="5" t="str">
        <f t="shared" si="5"/>
        <v>СОШ</v>
      </c>
      <c r="E23" s="11" t="str">
        <f t="shared" si="5"/>
        <v>5в</v>
      </c>
      <c r="F23" s="7">
        <f t="shared" si="5"/>
        <v>106</v>
      </c>
      <c r="G23" s="7">
        <f t="shared" si="5"/>
        <v>90</v>
      </c>
      <c r="H23" s="8">
        <f t="shared" si="4"/>
        <v>11507021</v>
      </c>
      <c r="I23" s="9">
        <v>0</v>
      </c>
      <c r="J23" s="9">
        <v>0</v>
      </c>
      <c r="K23" s="9">
        <v>1</v>
      </c>
      <c r="L23" s="9">
        <v>2</v>
      </c>
      <c r="M23" s="9">
        <v>1</v>
      </c>
      <c r="N23" s="9">
        <v>0</v>
      </c>
      <c r="O23" s="9">
        <v>0</v>
      </c>
      <c r="P23" s="9">
        <v>1</v>
      </c>
      <c r="Q23" s="9">
        <v>0</v>
      </c>
      <c r="R23" s="9">
        <v>2</v>
      </c>
      <c r="S23" s="9">
        <v>2</v>
      </c>
      <c r="T23" s="10">
        <f t="shared" si="3"/>
        <v>9</v>
      </c>
    </row>
    <row r="24" spans="1:25" ht="30" customHeight="1" x14ac:dyDescent="0.25">
      <c r="A24" s="3" t="s">
        <v>11</v>
      </c>
      <c r="B24" s="4" t="str">
        <f t="shared" si="5"/>
        <v>ГБОУ СОШ №507</v>
      </c>
      <c r="C24" s="5">
        <f t="shared" si="5"/>
        <v>11507</v>
      </c>
      <c r="D24" s="5" t="str">
        <f t="shared" si="5"/>
        <v>СОШ</v>
      </c>
      <c r="E24" s="11" t="str">
        <f t="shared" si="5"/>
        <v>5в</v>
      </c>
      <c r="F24" s="7">
        <f t="shared" si="5"/>
        <v>106</v>
      </c>
      <c r="G24" s="7">
        <f t="shared" si="5"/>
        <v>90</v>
      </c>
      <c r="H24" s="8">
        <f t="shared" si="4"/>
        <v>11507022</v>
      </c>
      <c r="I24" s="9">
        <v>2</v>
      </c>
      <c r="J24" s="9">
        <v>2</v>
      </c>
      <c r="K24" s="9">
        <v>1</v>
      </c>
      <c r="L24" s="9">
        <v>2</v>
      </c>
      <c r="M24" s="9">
        <v>1</v>
      </c>
      <c r="N24" s="9">
        <v>1</v>
      </c>
      <c r="O24" s="9">
        <v>1</v>
      </c>
      <c r="P24" s="9">
        <v>2</v>
      </c>
      <c r="Q24" s="9">
        <v>1</v>
      </c>
      <c r="R24" s="9">
        <v>2</v>
      </c>
      <c r="S24" s="9">
        <v>2</v>
      </c>
      <c r="T24" s="10">
        <f t="shared" si="3"/>
        <v>17</v>
      </c>
    </row>
    <row r="25" spans="1:25" ht="30" customHeight="1" x14ac:dyDescent="0.25">
      <c r="A25" s="3" t="s">
        <v>11</v>
      </c>
      <c r="B25" s="4" t="str">
        <f t="shared" si="5"/>
        <v>ГБОУ СОШ №507</v>
      </c>
      <c r="C25" s="5">
        <f t="shared" si="5"/>
        <v>11507</v>
      </c>
      <c r="D25" s="5" t="str">
        <f t="shared" si="5"/>
        <v>СОШ</v>
      </c>
      <c r="E25" s="11" t="str">
        <f t="shared" si="5"/>
        <v>5в</v>
      </c>
      <c r="F25" s="7">
        <f t="shared" si="5"/>
        <v>106</v>
      </c>
      <c r="G25" s="7">
        <f t="shared" si="5"/>
        <v>90</v>
      </c>
      <c r="H25" s="8">
        <f t="shared" si="4"/>
        <v>11507023</v>
      </c>
      <c r="I25" s="9">
        <v>0</v>
      </c>
      <c r="J25" s="9">
        <v>2</v>
      </c>
      <c r="K25" s="9">
        <v>0</v>
      </c>
      <c r="L25" s="9">
        <v>2</v>
      </c>
      <c r="M25" s="9">
        <v>1</v>
      </c>
      <c r="N25" s="9">
        <v>1</v>
      </c>
      <c r="O25" s="9">
        <v>1</v>
      </c>
      <c r="P25" s="9">
        <v>2</v>
      </c>
      <c r="Q25" s="9">
        <v>1</v>
      </c>
      <c r="R25" s="9">
        <v>1</v>
      </c>
      <c r="S25" s="9">
        <v>2</v>
      </c>
      <c r="T25" s="10">
        <f t="shared" si="3"/>
        <v>13</v>
      </c>
    </row>
    <row r="26" spans="1:25" ht="30" customHeight="1" x14ac:dyDescent="0.25">
      <c r="A26" s="3" t="s">
        <v>11</v>
      </c>
      <c r="B26" s="4" t="str">
        <f t="shared" si="5"/>
        <v>ГБОУ СОШ №507</v>
      </c>
      <c r="C26" s="5">
        <f t="shared" si="5"/>
        <v>11507</v>
      </c>
      <c r="D26" s="5" t="str">
        <f t="shared" si="5"/>
        <v>СОШ</v>
      </c>
      <c r="E26" s="11" t="str">
        <f t="shared" si="5"/>
        <v>5в</v>
      </c>
      <c r="F26" s="7">
        <f t="shared" si="5"/>
        <v>106</v>
      </c>
      <c r="G26" s="7">
        <f t="shared" si="5"/>
        <v>90</v>
      </c>
      <c r="H26" s="8">
        <f t="shared" si="4"/>
        <v>11507024</v>
      </c>
      <c r="I26" s="9">
        <v>0</v>
      </c>
      <c r="J26" s="9">
        <v>1</v>
      </c>
      <c r="K26" s="9">
        <v>0</v>
      </c>
      <c r="L26" s="9">
        <v>2</v>
      </c>
      <c r="M26" s="9">
        <v>1</v>
      </c>
      <c r="N26" s="9">
        <v>1</v>
      </c>
      <c r="O26" s="9">
        <v>1</v>
      </c>
      <c r="P26" s="9">
        <v>2</v>
      </c>
      <c r="Q26" s="9">
        <v>1</v>
      </c>
      <c r="R26" s="9">
        <v>0</v>
      </c>
      <c r="S26" s="9">
        <v>2</v>
      </c>
      <c r="T26" s="10">
        <f t="shared" si="3"/>
        <v>11</v>
      </c>
    </row>
    <row r="27" spans="1:25" ht="30" customHeight="1" x14ac:dyDescent="0.25">
      <c r="A27" s="3" t="s">
        <v>11</v>
      </c>
      <c r="B27" s="4" t="str">
        <f t="shared" si="5"/>
        <v>ГБОУ СОШ №507</v>
      </c>
      <c r="C27" s="5">
        <f t="shared" si="5"/>
        <v>11507</v>
      </c>
      <c r="D27" s="5" t="str">
        <f t="shared" si="5"/>
        <v>СОШ</v>
      </c>
      <c r="E27" s="13" t="s">
        <v>30</v>
      </c>
      <c r="F27" s="7">
        <f t="shared" si="5"/>
        <v>106</v>
      </c>
      <c r="G27" s="7">
        <f t="shared" si="5"/>
        <v>90</v>
      </c>
      <c r="H27" s="8">
        <f t="shared" si="4"/>
        <v>11507025</v>
      </c>
      <c r="I27" s="9">
        <v>0</v>
      </c>
      <c r="J27" s="9">
        <v>2</v>
      </c>
      <c r="K27" s="9">
        <v>1</v>
      </c>
      <c r="L27" s="9">
        <v>2</v>
      </c>
      <c r="M27" s="9">
        <v>1</v>
      </c>
      <c r="N27" s="9">
        <v>1</v>
      </c>
      <c r="O27" s="9">
        <v>1</v>
      </c>
      <c r="P27" s="9">
        <v>2</v>
      </c>
      <c r="Q27" s="9">
        <v>2</v>
      </c>
      <c r="R27" s="9">
        <v>1</v>
      </c>
      <c r="S27" s="9">
        <v>2</v>
      </c>
      <c r="T27" s="10">
        <f t="shared" si="3"/>
        <v>15</v>
      </c>
    </row>
    <row r="28" spans="1:25" ht="30" customHeight="1" x14ac:dyDescent="0.25">
      <c r="A28" s="3" t="s">
        <v>11</v>
      </c>
      <c r="B28" s="4" t="str">
        <f t="shared" si="5"/>
        <v>ГБОУ СОШ №507</v>
      </c>
      <c r="C28" s="5">
        <f t="shared" si="5"/>
        <v>11507</v>
      </c>
      <c r="D28" s="5" t="str">
        <f t="shared" si="5"/>
        <v>СОШ</v>
      </c>
      <c r="E28" s="11" t="str">
        <f t="shared" si="5"/>
        <v>5г</v>
      </c>
      <c r="F28" s="7">
        <f t="shared" si="5"/>
        <v>106</v>
      </c>
      <c r="G28" s="7">
        <f t="shared" si="5"/>
        <v>90</v>
      </c>
      <c r="H28" s="8">
        <f t="shared" si="4"/>
        <v>11507026</v>
      </c>
      <c r="I28" s="9">
        <v>0</v>
      </c>
      <c r="J28" s="9">
        <v>1</v>
      </c>
      <c r="K28" s="9">
        <v>1</v>
      </c>
      <c r="L28" s="9">
        <v>2</v>
      </c>
      <c r="M28" s="9">
        <v>1</v>
      </c>
      <c r="N28" s="9">
        <v>1</v>
      </c>
      <c r="O28" s="9">
        <v>1</v>
      </c>
      <c r="P28" s="9">
        <v>2</v>
      </c>
      <c r="Q28" s="9">
        <v>2</v>
      </c>
      <c r="R28" s="9">
        <v>2</v>
      </c>
      <c r="S28" s="9">
        <v>2</v>
      </c>
      <c r="T28" s="10">
        <f t="shared" si="3"/>
        <v>15</v>
      </c>
    </row>
    <row r="29" spans="1:25" ht="30" customHeight="1" x14ac:dyDescent="0.25">
      <c r="A29" s="3" t="s">
        <v>11</v>
      </c>
      <c r="B29" s="4" t="str">
        <f t="shared" si="5"/>
        <v>ГБОУ СОШ №507</v>
      </c>
      <c r="C29" s="5">
        <f t="shared" si="5"/>
        <v>11507</v>
      </c>
      <c r="D29" s="5" t="str">
        <f t="shared" si="5"/>
        <v>СОШ</v>
      </c>
      <c r="E29" s="11" t="str">
        <f t="shared" si="5"/>
        <v>5г</v>
      </c>
      <c r="F29" s="7">
        <f t="shared" si="5"/>
        <v>106</v>
      </c>
      <c r="G29" s="7">
        <f t="shared" si="5"/>
        <v>90</v>
      </c>
      <c r="H29" s="8">
        <f t="shared" si="4"/>
        <v>11507027</v>
      </c>
      <c r="I29" s="9">
        <v>1</v>
      </c>
      <c r="J29" s="9">
        <v>2</v>
      </c>
      <c r="K29" s="9">
        <v>1</v>
      </c>
      <c r="L29" s="9">
        <v>2</v>
      </c>
      <c r="M29" s="9">
        <v>1</v>
      </c>
      <c r="N29" s="9">
        <v>1</v>
      </c>
      <c r="O29" s="9">
        <v>0</v>
      </c>
      <c r="P29" s="9">
        <v>2</v>
      </c>
      <c r="Q29" s="9">
        <v>2</v>
      </c>
      <c r="R29" s="9">
        <v>1</v>
      </c>
      <c r="S29" s="9">
        <v>2</v>
      </c>
      <c r="T29" s="10">
        <f t="shared" si="3"/>
        <v>15</v>
      </c>
    </row>
    <row r="30" spans="1:25" ht="30" customHeight="1" x14ac:dyDescent="0.25">
      <c r="A30" s="3" t="s">
        <v>11</v>
      </c>
      <c r="B30" s="4" t="str">
        <f t="shared" si="5"/>
        <v>ГБОУ СОШ №507</v>
      </c>
      <c r="C30" s="5">
        <f t="shared" si="5"/>
        <v>11507</v>
      </c>
      <c r="D30" s="5" t="str">
        <f t="shared" si="5"/>
        <v>СОШ</v>
      </c>
      <c r="E30" s="11" t="str">
        <f t="shared" si="5"/>
        <v>5г</v>
      </c>
      <c r="F30" s="7">
        <f t="shared" si="5"/>
        <v>106</v>
      </c>
      <c r="G30" s="7">
        <f t="shared" si="5"/>
        <v>90</v>
      </c>
      <c r="H30" s="8">
        <f t="shared" si="4"/>
        <v>11507028</v>
      </c>
      <c r="I30" s="9">
        <v>0</v>
      </c>
      <c r="J30" s="9">
        <v>2</v>
      </c>
      <c r="K30" s="9">
        <v>1</v>
      </c>
      <c r="L30" s="9">
        <v>2</v>
      </c>
      <c r="M30" s="9">
        <v>1</v>
      </c>
      <c r="N30" s="9">
        <v>1</v>
      </c>
      <c r="O30" s="9">
        <v>1</v>
      </c>
      <c r="P30" s="9">
        <v>2</v>
      </c>
      <c r="Q30" s="9">
        <v>2</v>
      </c>
      <c r="R30" s="9">
        <v>2</v>
      </c>
      <c r="S30" s="9">
        <v>2</v>
      </c>
      <c r="T30" s="10">
        <f t="shared" si="3"/>
        <v>16</v>
      </c>
    </row>
    <row r="31" spans="1:25" ht="30" customHeight="1" x14ac:dyDescent="0.25">
      <c r="A31" s="3" t="s">
        <v>11</v>
      </c>
      <c r="B31" s="4" t="str">
        <f t="shared" si="5"/>
        <v>ГБОУ СОШ №507</v>
      </c>
      <c r="C31" s="5">
        <f t="shared" si="5"/>
        <v>11507</v>
      </c>
      <c r="D31" s="5" t="str">
        <f t="shared" si="5"/>
        <v>СОШ</v>
      </c>
      <c r="E31" s="11" t="str">
        <f t="shared" si="5"/>
        <v>5г</v>
      </c>
      <c r="F31" s="7">
        <f t="shared" si="5"/>
        <v>106</v>
      </c>
      <c r="G31" s="7">
        <f t="shared" si="5"/>
        <v>90</v>
      </c>
      <c r="H31" s="8">
        <f t="shared" si="4"/>
        <v>11507029</v>
      </c>
      <c r="I31" s="9">
        <v>2</v>
      </c>
      <c r="J31" s="9">
        <v>2</v>
      </c>
      <c r="K31" s="9">
        <v>1</v>
      </c>
      <c r="L31" s="9">
        <v>2</v>
      </c>
      <c r="M31" s="9">
        <v>1</v>
      </c>
      <c r="N31" s="9">
        <v>0</v>
      </c>
      <c r="O31" s="9">
        <v>1</v>
      </c>
      <c r="P31" s="9">
        <v>2</v>
      </c>
      <c r="Q31" s="9">
        <v>2</v>
      </c>
      <c r="R31" s="9">
        <v>2</v>
      </c>
      <c r="S31" s="9">
        <v>1</v>
      </c>
      <c r="T31" s="10">
        <f t="shared" si="3"/>
        <v>16</v>
      </c>
    </row>
    <row r="32" spans="1:25" ht="30" customHeight="1" x14ac:dyDescent="0.25">
      <c r="A32" s="3" t="s">
        <v>11</v>
      </c>
      <c r="B32" s="4" t="str">
        <f t="shared" si="5"/>
        <v>ГБОУ СОШ №507</v>
      </c>
      <c r="C32" s="5">
        <f t="shared" si="5"/>
        <v>11507</v>
      </c>
      <c r="D32" s="5" t="str">
        <f t="shared" si="5"/>
        <v>СОШ</v>
      </c>
      <c r="E32" s="11" t="str">
        <f t="shared" si="5"/>
        <v>5г</v>
      </c>
      <c r="F32" s="7">
        <f t="shared" si="5"/>
        <v>106</v>
      </c>
      <c r="G32" s="7">
        <f t="shared" si="5"/>
        <v>90</v>
      </c>
      <c r="H32" s="8">
        <f t="shared" si="4"/>
        <v>11507030</v>
      </c>
      <c r="I32" s="9">
        <v>0</v>
      </c>
      <c r="J32" s="9">
        <v>2</v>
      </c>
      <c r="K32" s="9">
        <v>1</v>
      </c>
      <c r="L32" s="9">
        <v>1</v>
      </c>
      <c r="M32" s="9">
        <v>1</v>
      </c>
      <c r="N32" s="9">
        <v>1</v>
      </c>
      <c r="O32" s="9">
        <v>1</v>
      </c>
      <c r="P32" s="9">
        <v>2</v>
      </c>
      <c r="Q32" s="9">
        <v>1</v>
      </c>
      <c r="R32" s="9">
        <v>2</v>
      </c>
      <c r="S32" s="9">
        <v>2</v>
      </c>
      <c r="T32" s="10">
        <f t="shared" si="3"/>
        <v>14</v>
      </c>
    </row>
    <row r="33" spans="1:20" ht="30" customHeight="1" x14ac:dyDescent="0.25">
      <c r="A33" s="3" t="s">
        <v>11</v>
      </c>
      <c r="B33" s="4" t="str">
        <f t="shared" si="5"/>
        <v>ГБОУ СОШ №507</v>
      </c>
      <c r="C33" s="5">
        <f t="shared" si="5"/>
        <v>11507</v>
      </c>
      <c r="D33" s="5" t="str">
        <f t="shared" si="5"/>
        <v>СОШ</v>
      </c>
      <c r="E33" s="11" t="str">
        <f t="shared" si="5"/>
        <v>5г</v>
      </c>
      <c r="F33" s="7">
        <f t="shared" si="5"/>
        <v>106</v>
      </c>
      <c r="G33" s="7">
        <f t="shared" si="5"/>
        <v>90</v>
      </c>
      <c r="H33" s="8">
        <f t="shared" si="4"/>
        <v>11507031</v>
      </c>
      <c r="I33" s="9">
        <v>0</v>
      </c>
      <c r="J33" s="9">
        <v>0</v>
      </c>
      <c r="K33" s="9">
        <v>1</v>
      </c>
      <c r="L33" s="9">
        <v>2</v>
      </c>
      <c r="M33" s="9">
        <v>1</v>
      </c>
      <c r="N33" s="9">
        <v>1</v>
      </c>
      <c r="O33" s="9">
        <v>0</v>
      </c>
      <c r="P33" s="9">
        <v>2</v>
      </c>
      <c r="Q33" s="9">
        <v>2</v>
      </c>
      <c r="R33" s="9">
        <v>1</v>
      </c>
      <c r="S33" s="9">
        <v>1</v>
      </c>
      <c r="T33" s="10">
        <f t="shared" si="3"/>
        <v>11</v>
      </c>
    </row>
    <row r="34" spans="1:20" ht="30" customHeight="1" x14ac:dyDescent="0.25">
      <c r="A34" s="3" t="s">
        <v>11</v>
      </c>
      <c r="B34" s="4" t="str">
        <f t="shared" si="5"/>
        <v>ГБОУ СОШ №507</v>
      </c>
      <c r="C34" s="5">
        <f t="shared" si="5"/>
        <v>11507</v>
      </c>
      <c r="D34" s="5" t="str">
        <f t="shared" si="5"/>
        <v>СОШ</v>
      </c>
      <c r="E34" s="11" t="str">
        <f t="shared" si="5"/>
        <v>5г</v>
      </c>
      <c r="F34" s="7">
        <f t="shared" si="5"/>
        <v>106</v>
      </c>
      <c r="G34" s="7">
        <f t="shared" si="5"/>
        <v>90</v>
      </c>
      <c r="H34" s="8">
        <f t="shared" si="4"/>
        <v>11507032</v>
      </c>
      <c r="I34" s="9">
        <v>0</v>
      </c>
      <c r="J34" s="9">
        <v>2</v>
      </c>
      <c r="K34" s="9">
        <v>1</v>
      </c>
      <c r="L34" s="9">
        <v>2</v>
      </c>
      <c r="M34" s="9">
        <v>1</v>
      </c>
      <c r="N34" s="9">
        <v>1</v>
      </c>
      <c r="O34" s="9">
        <v>1</v>
      </c>
      <c r="P34" s="9">
        <v>2</v>
      </c>
      <c r="Q34" s="9">
        <v>2</v>
      </c>
      <c r="R34" s="9">
        <v>1</v>
      </c>
      <c r="S34" s="9">
        <v>1</v>
      </c>
      <c r="T34" s="10">
        <f t="shared" si="3"/>
        <v>14</v>
      </c>
    </row>
    <row r="35" spans="1:20" ht="30" customHeight="1" x14ac:dyDescent="0.25">
      <c r="A35" s="3" t="s">
        <v>11</v>
      </c>
      <c r="B35" s="4" t="str">
        <f t="shared" si="5"/>
        <v>ГБОУ СОШ №507</v>
      </c>
      <c r="C35" s="5">
        <f t="shared" si="5"/>
        <v>11507</v>
      </c>
      <c r="D35" s="5" t="str">
        <f t="shared" si="5"/>
        <v>СОШ</v>
      </c>
      <c r="E35" s="11" t="str">
        <f t="shared" si="5"/>
        <v>5г</v>
      </c>
      <c r="F35" s="7">
        <f t="shared" si="5"/>
        <v>106</v>
      </c>
      <c r="G35" s="7">
        <f t="shared" si="5"/>
        <v>90</v>
      </c>
      <c r="H35" s="8">
        <f t="shared" si="4"/>
        <v>11507033</v>
      </c>
      <c r="I35" s="9">
        <v>0</v>
      </c>
      <c r="J35" s="9">
        <v>2</v>
      </c>
      <c r="K35" s="9">
        <v>1</v>
      </c>
      <c r="L35" s="9">
        <v>2</v>
      </c>
      <c r="M35" s="9">
        <v>1</v>
      </c>
      <c r="N35" s="9">
        <v>1</v>
      </c>
      <c r="O35" s="9">
        <v>1</v>
      </c>
      <c r="P35" s="9">
        <v>2</v>
      </c>
      <c r="Q35" s="9">
        <v>1</v>
      </c>
      <c r="R35" s="9">
        <v>1</v>
      </c>
      <c r="S35" s="9">
        <v>2</v>
      </c>
      <c r="T35" s="10">
        <f t="shared" si="3"/>
        <v>14</v>
      </c>
    </row>
    <row r="36" spans="1:20" ht="30" customHeight="1" x14ac:dyDescent="0.25">
      <c r="A36" s="3" t="s">
        <v>11</v>
      </c>
      <c r="B36" s="4" t="str">
        <f t="shared" ref="B36:G51" si="6">B35</f>
        <v>ГБОУ СОШ №507</v>
      </c>
      <c r="C36" s="5">
        <f t="shared" si="6"/>
        <v>11507</v>
      </c>
      <c r="D36" s="5" t="str">
        <f t="shared" si="6"/>
        <v>СОШ</v>
      </c>
      <c r="E36" s="11" t="str">
        <f t="shared" si="6"/>
        <v>5г</v>
      </c>
      <c r="F36" s="7">
        <f t="shared" si="6"/>
        <v>106</v>
      </c>
      <c r="G36" s="7">
        <f t="shared" si="6"/>
        <v>90</v>
      </c>
      <c r="H36" s="8">
        <f t="shared" si="4"/>
        <v>11507034</v>
      </c>
      <c r="I36" s="9">
        <v>0</v>
      </c>
      <c r="J36" s="9">
        <v>0</v>
      </c>
      <c r="K36" s="9">
        <v>1</v>
      </c>
      <c r="L36" s="9">
        <v>2</v>
      </c>
      <c r="M36" s="9">
        <v>1</v>
      </c>
      <c r="N36" s="9">
        <v>1</v>
      </c>
      <c r="O36" s="9">
        <v>0</v>
      </c>
      <c r="P36" s="9">
        <v>2</v>
      </c>
      <c r="Q36" s="9">
        <v>2</v>
      </c>
      <c r="R36" s="9">
        <v>2</v>
      </c>
      <c r="S36" s="9">
        <v>1</v>
      </c>
      <c r="T36" s="10">
        <f t="shared" si="3"/>
        <v>12</v>
      </c>
    </row>
    <row r="37" spans="1:20" ht="30" customHeight="1" x14ac:dyDescent="0.25">
      <c r="A37" s="3" t="s">
        <v>11</v>
      </c>
      <c r="B37" s="4" t="str">
        <f t="shared" si="6"/>
        <v>ГБОУ СОШ №507</v>
      </c>
      <c r="C37" s="5">
        <f t="shared" si="6"/>
        <v>11507</v>
      </c>
      <c r="D37" s="5" t="str">
        <f t="shared" si="6"/>
        <v>СОШ</v>
      </c>
      <c r="E37" s="11" t="str">
        <f t="shared" si="6"/>
        <v>5г</v>
      </c>
      <c r="F37" s="7">
        <f t="shared" si="6"/>
        <v>106</v>
      </c>
      <c r="G37" s="7">
        <f t="shared" si="6"/>
        <v>90</v>
      </c>
      <c r="H37" s="8">
        <f t="shared" si="4"/>
        <v>11507035</v>
      </c>
      <c r="I37" s="9">
        <v>0</v>
      </c>
      <c r="J37" s="9">
        <v>2</v>
      </c>
      <c r="K37" s="9">
        <v>0</v>
      </c>
      <c r="L37" s="9">
        <v>2</v>
      </c>
      <c r="M37" s="9">
        <v>1</v>
      </c>
      <c r="N37" s="9">
        <v>1</v>
      </c>
      <c r="O37" s="9">
        <v>0</v>
      </c>
      <c r="P37" s="9">
        <v>1</v>
      </c>
      <c r="Q37" s="9">
        <v>0</v>
      </c>
      <c r="R37" s="9">
        <v>2</v>
      </c>
      <c r="S37" s="9">
        <v>1</v>
      </c>
      <c r="T37" s="10">
        <f t="shared" si="3"/>
        <v>10</v>
      </c>
    </row>
    <row r="38" spans="1:20" ht="30" customHeight="1" x14ac:dyDescent="0.25">
      <c r="A38" s="3" t="s">
        <v>11</v>
      </c>
      <c r="B38" s="4" t="str">
        <f t="shared" si="6"/>
        <v>ГБОУ СОШ №507</v>
      </c>
      <c r="C38" s="5">
        <f t="shared" si="6"/>
        <v>11507</v>
      </c>
      <c r="D38" s="5" t="str">
        <f t="shared" si="6"/>
        <v>СОШ</v>
      </c>
      <c r="E38" s="11" t="str">
        <f t="shared" si="6"/>
        <v>5г</v>
      </c>
      <c r="F38" s="7">
        <f t="shared" si="6"/>
        <v>106</v>
      </c>
      <c r="G38" s="7">
        <f t="shared" si="6"/>
        <v>90</v>
      </c>
      <c r="H38" s="8">
        <f t="shared" si="4"/>
        <v>11507036</v>
      </c>
      <c r="I38" s="9">
        <v>2</v>
      </c>
      <c r="J38" s="9">
        <v>1</v>
      </c>
      <c r="K38" s="9">
        <v>1</v>
      </c>
      <c r="L38" s="9">
        <v>2</v>
      </c>
      <c r="M38" s="9">
        <v>1</v>
      </c>
      <c r="N38" s="9">
        <v>1</v>
      </c>
      <c r="O38" s="9">
        <v>0</v>
      </c>
      <c r="P38" s="9">
        <v>1</v>
      </c>
      <c r="Q38" s="9">
        <v>2</v>
      </c>
      <c r="R38" s="9">
        <v>0</v>
      </c>
      <c r="S38" s="9">
        <v>1</v>
      </c>
      <c r="T38" s="10">
        <f t="shared" si="3"/>
        <v>12</v>
      </c>
    </row>
    <row r="39" spans="1:20" ht="30" customHeight="1" x14ac:dyDescent="0.25">
      <c r="A39" s="3" t="s">
        <v>11</v>
      </c>
      <c r="B39" s="4" t="str">
        <f t="shared" si="6"/>
        <v>ГБОУ СОШ №507</v>
      </c>
      <c r="C39" s="5">
        <f t="shared" si="6"/>
        <v>11507</v>
      </c>
      <c r="D39" s="5" t="str">
        <f t="shared" si="6"/>
        <v>СОШ</v>
      </c>
      <c r="E39" s="11" t="str">
        <f t="shared" si="6"/>
        <v>5г</v>
      </c>
      <c r="F39" s="7">
        <f t="shared" si="6"/>
        <v>106</v>
      </c>
      <c r="G39" s="7">
        <f t="shared" si="6"/>
        <v>90</v>
      </c>
      <c r="H39" s="8">
        <f t="shared" si="4"/>
        <v>11507037</v>
      </c>
      <c r="I39" s="9">
        <v>0</v>
      </c>
      <c r="J39" s="9">
        <v>1</v>
      </c>
      <c r="K39" s="9">
        <v>0</v>
      </c>
      <c r="L39" s="9">
        <v>2</v>
      </c>
      <c r="M39" s="9">
        <v>1</v>
      </c>
      <c r="N39" s="9">
        <v>1</v>
      </c>
      <c r="O39" s="9">
        <v>1</v>
      </c>
      <c r="P39" s="9">
        <v>2</v>
      </c>
      <c r="Q39" s="9">
        <v>2</v>
      </c>
      <c r="R39" s="9">
        <v>2</v>
      </c>
      <c r="S39" s="9">
        <v>1</v>
      </c>
      <c r="T39" s="10">
        <f t="shared" si="3"/>
        <v>13</v>
      </c>
    </row>
    <row r="40" spans="1:20" ht="30" customHeight="1" x14ac:dyDescent="0.25">
      <c r="A40" s="3" t="s">
        <v>11</v>
      </c>
      <c r="B40" s="4" t="str">
        <f t="shared" si="6"/>
        <v>ГБОУ СОШ №507</v>
      </c>
      <c r="C40" s="5">
        <f t="shared" si="6"/>
        <v>11507</v>
      </c>
      <c r="D40" s="5" t="str">
        <f t="shared" si="6"/>
        <v>СОШ</v>
      </c>
      <c r="E40" s="11" t="str">
        <f t="shared" si="6"/>
        <v>5г</v>
      </c>
      <c r="F40" s="7">
        <f t="shared" si="6"/>
        <v>106</v>
      </c>
      <c r="G40" s="7">
        <f t="shared" si="6"/>
        <v>90</v>
      </c>
      <c r="H40" s="8">
        <f t="shared" si="4"/>
        <v>11507038</v>
      </c>
      <c r="I40" s="9">
        <v>0</v>
      </c>
      <c r="J40" s="9">
        <v>2</v>
      </c>
      <c r="K40" s="9">
        <v>0</v>
      </c>
      <c r="L40" s="9">
        <v>2</v>
      </c>
      <c r="M40" s="9">
        <v>2</v>
      </c>
      <c r="N40" s="9">
        <v>1</v>
      </c>
      <c r="O40" s="9">
        <v>1</v>
      </c>
      <c r="P40" s="9">
        <v>2</v>
      </c>
      <c r="Q40" s="9">
        <v>2</v>
      </c>
      <c r="R40" s="9">
        <v>2</v>
      </c>
      <c r="S40" s="9">
        <v>2</v>
      </c>
      <c r="T40" s="10">
        <f t="shared" si="3"/>
        <v>16</v>
      </c>
    </row>
    <row r="41" spans="1:20" ht="30" customHeight="1" x14ac:dyDescent="0.25">
      <c r="A41" s="3" t="s">
        <v>11</v>
      </c>
      <c r="B41" s="4" t="str">
        <f t="shared" si="6"/>
        <v>ГБОУ СОШ №507</v>
      </c>
      <c r="C41" s="5">
        <f t="shared" si="6"/>
        <v>11507</v>
      </c>
      <c r="D41" s="5" t="str">
        <f t="shared" si="6"/>
        <v>СОШ</v>
      </c>
      <c r="E41" s="11" t="str">
        <f t="shared" si="6"/>
        <v>5г</v>
      </c>
      <c r="F41" s="7">
        <f t="shared" si="6"/>
        <v>106</v>
      </c>
      <c r="G41" s="7">
        <f t="shared" si="6"/>
        <v>90</v>
      </c>
      <c r="H41" s="8">
        <f t="shared" si="4"/>
        <v>11507039</v>
      </c>
      <c r="I41" s="9">
        <v>2</v>
      </c>
      <c r="J41" s="9">
        <v>1</v>
      </c>
      <c r="K41" s="9">
        <v>1</v>
      </c>
      <c r="L41" s="9">
        <v>2</v>
      </c>
      <c r="M41" s="9">
        <v>1</v>
      </c>
      <c r="N41" s="9">
        <v>1</v>
      </c>
      <c r="O41" s="9">
        <v>1</v>
      </c>
      <c r="P41" s="9">
        <v>2</v>
      </c>
      <c r="Q41" s="9">
        <v>2</v>
      </c>
      <c r="R41" s="9">
        <v>2</v>
      </c>
      <c r="S41" s="9">
        <v>1</v>
      </c>
      <c r="T41" s="10">
        <f t="shared" si="3"/>
        <v>16</v>
      </c>
    </row>
    <row r="42" spans="1:20" ht="30" customHeight="1" x14ac:dyDescent="0.25">
      <c r="A42" s="3" t="s">
        <v>11</v>
      </c>
      <c r="B42" s="4" t="str">
        <f t="shared" si="6"/>
        <v>ГБОУ СОШ №507</v>
      </c>
      <c r="C42" s="5">
        <f t="shared" si="6"/>
        <v>11507</v>
      </c>
      <c r="D42" s="5" t="str">
        <f t="shared" si="6"/>
        <v>СОШ</v>
      </c>
      <c r="E42" s="11" t="str">
        <f t="shared" si="6"/>
        <v>5г</v>
      </c>
      <c r="F42" s="7">
        <f t="shared" si="6"/>
        <v>106</v>
      </c>
      <c r="G42" s="7">
        <f t="shared" si="6"/>
        <v>90</v>
      </c>
      <c r="H42" s="8">
        <f t="shared" si="4"/>
        <v>11507040</v>
      </c>
      <c r="I42" s="9">
        <v>0</v>
      </c>
      <c r="J42" s="9">
        <v>1</v>
      </c>
      <c r="K42" s="9">
        <v>1</v>
      </c>
      <c r="L42" s="9">
        <v>2</v>
      </c>
      <c r="M42" s="9">
        <v>1</v>
      </c>
      <c r="N42" s="9">
        <v>1</v>
      </c>
      <c r="O42" s="9">
        <v>1</v>
      </c>
      <c r="P42" s="9">
        <v>2</v>
      </c>
      <c r="Q42" s="9">
        <v>2</v>
      </c>
      <c r="R42" s="9">
        <v>2</v>
      </c>
      <c r="S42" s="9">
        <v>1</v>
      </c>
      <c r="T42" s="10">
        <f t="shared" si="3"/>
        <v>14</v>
      </c>
    </row>
    <row r="43" spans="1:20" ht="30" customHeight="1" x14ac:dyDescent="0.25">
      <c r="A43" s="3" t="s">
        <v>11</v>
      </c>
      <c r="B43" s="4" t="str">
        <f t="shared" si="6"/>
        <v>ГБОУ СОШ №507</v>
      </c>
      <c r="C43" s="5">
        <f t="shared" si="6"/>
        <v>11507</v>
      </c>
      <c r="D43" s="5" t="str">
        <f t="shared" si="6"/>
        <v>СОШ</v>
      </c>
      <c r="E43" s="11" t="str">
        <f t="shared" si="6"/>
        <v>5г</v>
      </c>
      <c r="F43" s="7">
        <f t="shared" si="6"/>
        <v>106</v>
      </c>
      <c r="G43" s="7">
        <f t="shared" si="6"/>
        <v>90</v>
      </c>
      <c r="H43" s="8">
        <f t="shared" si="4"/>
        <v>11507041</v>
      </c>
      <c r="I43" s="9">
        <v>0</v>
      </c>
      <c r="J43" s="9">
        <v>1</v>
      </c>
      <c r="K43" s="9">
        <v>1</v>
      </c>
      <c r="L43" s="9">
        <v>2</v>
      </c>
      <c r="M43" s="9">
        <v>2</v>
      </c>
      <c r="N43" s="9">
        <v>1</v>
      </c>
      <c r="O43" s="9">
        <v>1</v>
      </c>
      <c r="P43" s="9">
        <v>2</v>
      </c>
      <c r="Q43" s="9">
        <v>2</v>
      </c>
      <c r="R43" s="9">
        <v>2</v>
      </c>
      <c r="S43" s="9">
        <v>1</v>
      </c>
      <c r="T43" s="10">
        <f t="shared" si="3"/>
        <v>15</v>
      </c>
    </row>
    <row r="44" spans="1:20" ht="30" customHeight="1" x14ac:dyDescent="0.25">
      <c r="A44" s="3" t="s">
        <v>11</v>
      </c>
      <c r="B44" s="4" t="str">
        <f t="shared" si="6"/>
        <v>ГБОУ СОШ №507</v>
      </c>
      <c r="C44" s="5">
        <f t="shared" si="6"/>
        <v>11507</v>
      </c>
      <c r="D44" s="5" t="str">
        <f t="shared" si="6"/>
        <v>СОШ</v>
      </c>
      <c r="E44" s="11" t="str">
        <f t="shared" si="6"/>
        <v>5г</v>
      </c>
      <c r="F44" s="7">
        <f t="shared" si="6"/>
        <v>106</v>
      </c>
      <c r="G44" s="7">
        <f t="shared" si="6"/>
        <v>90</v>
      </c>
      <c r="H44" s="8">
        <f t="shared" si="4"/>
        <v>11507042</v>
      </c>
      <c r="I44" s="9">
        <v>2</v>
      </c>
      <c r="J44" s="9">
        <v>1</v>
      </c>
      <c r="K44" s="9">
        <v>1</v>
      </c>
      <c r="L44" s="9">
        <v>2</v>
      </c>
      <c r="M44" s="9">
        <v>2</v>
      </c>
      <c r="N44" s="9">
        <v>0</v>
      </c>
      <c r="O44" s="9">
        <v>0</v>
      </c>
      <c r="P44" s="9">
        <v>2</v>
      </c>
      <c r="Q44" s="9">
        <v>2</v>
      </c>
      <c r="R44" s="9">
        <v>2</v>
      </c>
      <c r="S44" s="9">
        <v>1</v>
      </c>
      <c r="T44" s="10">
        <f t="shared" si="3"/>
        <v>15</v>
      </c>
    </row>
    <row r="45" spans="1:20" ht="30" customHeight="1" x14ac:dyDescent="0.25">
      <c r="A45" s="3" t="s">
        <v>11</v>
      </c>
      <c r="B45" s="4" t="str">
        <f t="shared" si="6"/>
        <v>ГБОУ СОШ №507</v>
      </c>
      <c r="C45" s="5">
        <f t="shared" si="6"/>
        <v>11507</v>
      </c>
      <c r="D45" s="5" t="str">
        <f t="shared" si="6"/>
        <v>СОШ</v>
      </c>
      <c r="E45" s="11" t="str">
        <f t="shared" si="6"/>
        <v>5г</v>
      </c>
      <c r="F45" s="7">
        <f t="shared" si="6"/>
        <v>106</v>
      </c>
      <c r="G45" s="7">
        <f t="shared" si="6"/>
        <v>90</v>
      </c>
      <c r="H45" s="8">
        <f t="shared" si="4"/>
        <v>11507043</v>
      </c>
      <c r="I45" s="9">
        <v>0</v>
      </c>
      <c r="J45" s="9">
        <v>0</v>
      </c>
      <c r="K45" s="9">
        <v>0</v>
      </c>
      <c r="L45" s="9">
        <v>2</v>
      </c>
      <c r="M45" s="9">
        <v>0</v>
      </c>
      <c r="N45" s="9">
        <v>1</v>
      </c>
      <c r="O45" s="9">
        <v>1</v>
      </c>
      <c r="P45" s="9">
        <v>2</v>
      </c>
      <c r="Q45" s="9">
        <v>2</v>
      </c>
      <c r="R45" s="9">
        <v>2</v>
      </c>
      <c r="S45" s="9">
        <v>1</v>
      </c>
      <c r="T45" s="10">
        <f t="shared" si="3"/>
        <v>11</v>
      </c>
    </row>
    <row r="46" spans="1:20" ht="30" customHeight="1" x14ac:dyDescent="0.25">
      <c r="A46" s="3" t="s">
        <v>11</v>
      </c>
      <c r="B46" s="4" t="str">
        <f t="shared" si="6"/>
        <v>ГБОУ СОШ №507</v>
      </c>
      <c r="C46" s="5">
        <f t="shared" si="6"/>
        <v>11507</v>
      </c>
      <c r="D46" s="5" t="str">
        <f t="shared" si="6"/>
        <v>СОШ</v>
      </c>
      <c r="E46" s="11" t="str">
        <f t="shared" si="6"/>
        <v>5г</v>
      </c>
      <c r="F46" s="7">
        <f t="shared" si="6"/>
        <v>106</v>
      </c>
      <c r="G46" s="7">
        <f t="shared" si="6"/>
        <v>90</v>
      </c>
      <c r="H46" s="8">
        <f t="shared" si="4"/>
        <v>11507044</v>
      </c>
      <c r="I46" s="9">
        <v>0</v>
      </c>
      <c r="J46" s="9">
        <v>0</v>
      </c>
      <c r="K46" s="9">
        <v>0</v>
      </c>
      <c r="L46" s="9">
        <v>2</v>
      </c>
      <c r="M46" s="9">
        <v>1</v>
      </c>
      <c r="N46" s="9">
        <v>0</v>
      </c>
      <c r="O46" s="9">
        <v>0</v>
      </c>
      <c r="P46" s="9">
        <v>2</v>
      </c>
      <c r="Q46" s="9">
        <v>2</v>
      </c>
      <c r="R46" s="9">
        <v>2</v>
      </c>
      <c r="S46" s="9">
        <v>1</v>
      </c>
      <c r="T46" s="10">
        <f t="shared" si="3"/>
        <v>10</v>
      </c>
    </row>
    <row r="47" spans="1:20" ht="30" customHeight="1" x14ac:dyDescent="0.25">
      <c r="A47" s="3" t="s">
        <v>11</v>
      </c>
      <c r="B47" s="4" t="str">
        <f t="shared" si="6"/>
        <v>ГБОУ СОШ №507</v>
      </c>
      <c r="C47" s="5">
        <f t="shared" si="6"/>
        <v>11507</v>
      </c>
      <c r="D47" s="5" t="str">
        <f t="shared" si="6"/>
        <v>СОШ</v>
      </c>
      <c r="E47" s="11" t="str">
        <f t="shared" si="6"/>
        <v>5г</v>
      </c>
      <c r="F47" s="7">
        <f t="shared" si="6"/>
        <v>106</v>
      </c>
      <c r="G47" s="7">
        <f t="shared" si="6"/>
        <v>90</v>
      </c>
      <c r="H47" s="8">
        <f t="shared" si="4"/>
        <v>11507045</v>
      </c>
      <c r="I47" s="9">
        <v>0</v>
      </c>
      <c r="J47" s="9">
        <v>1</v>
      </c>
      <c r="K47" s="9">
        <v>1</v>
      </c>
      <c r="L47" s="9">
        <v>0</v>
      </c>
      <c r="M47" s="9">
        <v>2</v>
      </c>
      <c r="N47" s="9">
        <v>0</v>
      </c>
      <c r="O47" s="9">
        <v>0</v>
      </c>
      <c r="P47" s="9">
        <v>2</v>
      </c>
      <c r="Q47" s="9">
        <v>2</v>
      </c>
      <c r="R47" s="9">
        <v>2</v>
      </c>
      <c r="S47" s="9">
        <v>1</v>
      </c>
      <c r="T47" s="10">
        <f t="shared" si="3"/>
        <v>11</v>
      </c>
    </row>
    <row r="48" spans="1:20" ht="30" customHeight="1" x14ac:dyDescent="0.25">
      <c r="A48" s="3" t="s">
        <v>11</v>
      </c>
      <c r="B48" s="4" t="str">
        <f t="shared" si="6"/>
        <v>ГБОУ СОШ №507</v>
      </c>
      <c r="C48" s="5">
        <f t="shared" si="6"/>
        <v>11507</v>
      </c>
      <c r="D48" s="5" t="str">
        <f t="shared" si="6"/>
        <v>СОШ</v>
      </c>
      <c r="E48" s="11" t="str">
        <f t="shared" si="6"/>
        <v>5г</v>
      </c>
      <c r="F48" s="7">
        <f t="shared" si="6"/>
        <v>106</v>
      </c>
      <c r="G48" s="7">
        <f t="shared" si="6"/>
        <v>90</v>
      </c>
      <c r="H48" s="8">
        <f t="shared" si="4"/>
        <v>11507046</v>
      </c>
      <c r="I48" s="9">
        <v>1</v>
      </c>
      <c r="J48" s="9">
        <v>1</v>
      </c>
      <c r="K48" s="9">
        <v>1</v>
      </c>
      <c r="L48" s="9">
        <v>2</v>
      </c>
      <c r="M48" s="9">
        <v>1</v>
      </c>
      <c r="N48" s="9">
        <v>1</v>
      </c>
      <c r="O48" s="9">
        <v>0</v>
      </c>
      <c r="P48" s="9">
        <v>2</v>
      </c>
      <c r="Q48" s="9">
        <v>2</v>
      </c>
      <c r="R48" s="9">
        <v>0</v>
      </c>
      <c r="S48" s="9">
        <v>2</v>
      </c>
      <c r="T48" s="10">
        <f t="shared" si="3"/>
        <v>13</v>
      </c>
    </row>
    <row r="49" spans="1:20" ht="30" customHeight="1" x14ac:dyDescent="0.25">
      <c r="A49" s="3" t="s">
        <v>11</v>
      </c>
      <c r="B49" s="4" t="str">
        <f t="shared" si="6"/>
        <v>ГБОУ СОШ №507</v>
      </c>
      <c r="C49" s="5">
        <f t="shared" si="6"/>
        <v>11507</v>
      </c>
      <c r="D49" s="5" t="str">
        <f t="shared" si="6"/>
        <v>СОШ</v>
      </c>
      <c r="E49" s="13" t="s">
        <v>15</v>
      </c>
      <c r="F49" s="7">
        <f t="shared" si="6"/>
        <v>106</v>
      </c>
      <c r="G49" s="7">
        <f t="shared" si="6"/>
        <v>90</v>
      </c>
      <c r="H49" s="8">
        <f t="shared" si="4"/>
        <v>11507047</v>
      </c>
      <c r="I49" s="9">
        <v>1</v>
      </c>
      <c r="J49" s="9">
        <v>2</v>
      </c>
      <c r="K49" s="9">
        <v>1</v>
      </c>
      <c r="L49" s="9">
        <v>2</v>
      </c>
      <c r="M49" s="9">
        <v>2</v>
      </c>
      <c r="N49" s="9">
        <v>0</v>
      </c>
      <c r="O49" s="9">
        <v>1</v>
      </c>
      <c r="P49" s="9">
        <v>2</v>
      </c>
      <c r="Q49" s="9">
        <v>1</v>
      </c>
      <c r="R49" s="9">
        <v>2</v>
      </c>
      <c r="S49" s="9">
        <v>2</v>
      </c>
      <c r="T49" s="10">
        <f t="shared" si="3"/>
        <v>16</v>
      </c>
    </row>
    <row r="50" spans="1:20" ht="30" customHeight="1" x14ac:dyDescent="0.25">
      <c r="A50" s="3" t="s">
        <v>11</v>
      </c>
      <c r="B50" s="4" t="str">
        <f t="shared" si="6"/>
        <v>ГБОУ СОШ №507</v>
      </c>
      <c r="C50" s="5">
        <f t="shared" si="6"/>
        <v>11507</v>
      </c>
      <c r="D50" s="5" t="str">
        <f t="shared" si="6"/>
        <v>СОШ</v>
      </c>
      <c r="E50" s="11" t="str">
        <f t="shared" si="6"/>
        <v>5а</v>
      </c>
      <c r="F50" s="7">
        <f t="shared" si="6"/>
        <v>106</v>
      </c>
      <c r="G50" s="7">
        <f t="shared" si="6"/>
        <v>90</v>
      </c>
      <c r="H50" s="8">
        <f t="shared" si="4"/>
        <v>11507048</v>
      </c>
      <c r="I50" s="9">
        <v>2</v>
      </c>
      <c r="J50" s="9">
        <v>1</v>
      </c>
      <c r="K50" s="9">
        <v>0</v>
      </c>
      <c r="L50" s="9">
        <v>2</v>
      </c>
      <c r="M50" s="9">
        <v>2</v>
      </c>
      <c r="N50" s="9">
        <v>0</v>
      </c>
      <c r="O50" s="9">
        <v>1</v>
      </c>
      <c r="P50" s="9">
        <v>2</v>
      </c>
      <c r="Q50" s="9">
        <v>2</v>
      </c>
      <c r="R50" s="9">
        <v>2</v>
      </c>
      <c r="S50" s="9">
        <v>1</v>
      </c>
      <c r="T50" s="10">
        <f t="shared" si="3"/>
        <v>15</v>
      </c>
    </row>
    <row r="51" spans="1:20" ht="30" customHeight="1" x14ac:dyDescent="0.25">
      <c r="A51" s="3" t="s">
        <v>11</v>
      </c>
      <c r="B51" s="4" t="str">
        <f t="shared" si="6"/>
        <v>ГБОУ СОШ №507</v>
      </c>
      <c r="C51" s="5">
        <f t="shared" si="6"/>
        <v>11507</v>
      </c>
      <c r="D51" s="5" t="str">
        <f t="shared" si="6"/>
        <v>СОШ</v>
      </c>
      <c r="E51" s="11" t="str">
        <f t="shared" si="6"/>
        <v>5а</v>
      </c>
      <c r="F51" s="7">
        <f t="shared" si="6"/>
        <v>106</v>
      </c>
      <c r="G51" s="7">
        <f t="shared" si="6"/>
        <v>90</v>
      </c>
      <c r="H51" s="8">
        <f t="shared" si="4"/>
        <v>11507049</v>
      </c>
      <c r="I51" s="9">
        <v>0</v>
      </c>
      <c r="J51" s="9">
        <v>2</v>
      </c>
      <c r="K51" s="9">
        <v>0</v>
      </c>
      <c r="L51" s="9">
        <v>2</v>
      </c>
      <c r="M51" s="9">
        <v>0</v>
      </c>
      <c r="N51" s="9">
        <v>1</v>
      </c>
      <c r="O51" s="9">
        <v>1</v>
      </c>
      <c r="P51" s="9">
        <v>2</v>
      </c>
      <c r="Q51" s="9">
        <v>2</v>
      </c>
      <c r="R51" s="9">
        <v>2</v>
      </c>
      <c r="S51" s="9">
        <v>1</v>
      </c>
      <c r="T51" s="10">
        <f t="shared" si="3"/>
        <v>13</v>
      </c>
    </row>
    <row r="52" spans="1:20" ht="30" customHeight="1" x14ac:dyDescent="0.25">
      <c r="A52" s="3" t="s">
        <v>11</v>
      </c>
      <c r="B52" s="4" t="str">
        <f t="shared" ref="B52:G67" si="7">B51</f>
        <v>ГБОУ СОШ №507</v>
      </c>
      <c r="C52" s="5">
        <f t="shared" si="7"/>
        <v>11507</v>
      </c>
      <c r="D52" s="5" t="str">
        <f t="shared" si="7"/>
        <v>СОШ</v>
      </c>
      <c r="E52" s="11" t="str">
        <f t="shared" si="7"/>
        <v>5а</v>
      </c>
      <c r="F52" s="7">
        <f t="shared" si="7"/>
        <v>106</v>
      </c>
      <c r="G52" s="7">
        <f t="shared" si="7"/>
        <v>90</v>
      </c>
      <c r="H52" s="8">
        <f t="shared" si="4"/>
        <v>11507050</v>
      </c>
      <c r="I52" s="9">
        <v>1</v>
      </c>
      <c r="J52" s="9">
        <v>1</v>
      </c>
      <c r="K52" s="9">
        <v>1</v>
      </c>
      <c r="L52" s="9">
        <v>2</v>
      </c>
      <c r="M52" s="9">
        <v>1</v>
      </c>
      <c r="N52" s="9">
        <v>1</v>
      </c>
      <c r="O52" s="9">
        <v>0</v>
      </c>
      <c r="P52" s="9">
        <v>2</v>
      </c>
      <c r="Q52" s="9">
        <v>0</v>
      </c>
      <c r="R52" s="9">
        <v>0</v>
      </c>
      <c r="S52" s="9">
        <v>1</v>
      </c>
      <c r="T52" s="10">
        <f t="shared" si="3"/>
        <v>10</v>
      </c>
    </row>
    <row r="53" spans="1:20" ht="30" customHeight="1" x14ac:dyDescent="0.25">
      <c r="A53" s="3" t="s">
        <v>11</v>
      </c>
      <c r="B53" s="4" t="str">
        <f t="shared" si="7"/>
        <v>ГБОУ СОШ №507</v>
      </c>
      <c r="C53" s="5">
        <f t="shared" si="7"/>
        <v>11507</v>
      </c>
      <c r="D53" s="5" t="str">
        <f t="shared" si="7"/>
        <v>СОШ</v>
      </c>
      <c r="E53" s="11" t="str">
        <f t="shared" si="7"/>
        <v>5а</v>
      </c>
      <c r="F53" s="7">
        <f t="shared" si="7"/>
        <v>106</v>
      </c>
      <c r="G53" s="7">
        <f t="shared" si="7"/>
        <v>90</v>
      </c>
      <c r="H53" s="8">
        <f t="shared" si="4"/>
        <v>11507051</v>
      </c>
      <c r="I53" s="9">
        <v>1</v>
      </c>
      <c r="J53" s="9">
        <v>2</v>
      </c>
      <c r="K53" s="9">
        <v>1</v>
      </c>
      <c r="L53" s="9">
        <v>2</v>
      </c>
      <c r="M53" s="9">
        <v>2</v>
      </c>
      <c r="N53" s="9">
        <v>1</v>
      </c>
      <c r="O53" s="9">
        <v>1</v>
      </c>
      <c r="P53" s="9">
        <v>1</v>
      </c>
      <c r="Q53" s="9">
        <v>2</v>
      </c>
      <c r="R53" s="9">
        <v>2</v>
      </c>
      <c r="S53" s="9">
        <v>2</v>
      </c>
      <c r="T53" s="10">
        <f t="shared" si="3"/>
        <v>17</v>
      </c>
    </row>
    <row r="54" spans="1:20" ht="30" customHeight="1" x14ac:dyDescent="0.25">
      <c r="A54" s="3" t="s">
        <v>11</v>
      </c>
      <c r="B54" s="4" t="str">
        <f t="shared" si="7"/>
        <v>ГБОУ СОШ №507</v>
      </c>
      <c r="C54" s="5">
        <f t="shared" si="7"/>
        <v>11507</v>
      </c>
      <c r="D54" s="5" t="str">
        <f t="shared" si="7"/>
        <v>СОШ</v>
      </c>
      <c r="E54" s="11" t="str">
        <f t="shared" si="7"/>
        <v>5а</v>
      </c>
      <c r="F54" s="7">
        <f t="shared" si="7"/>
        <v>106</v>
      </c>
      <c r="G54" s="7">
        <f t="shared" si="7"/>
        <v>90</v>
      </c>
      <c r="H54" s="8">
        <f t="shared" si="4"/>
        <v>11507052</v>
      </c>
      <c r="I54" s="9">
        <v>0</v>
      </c>
      <c r="J54" s="9">
        <v>2</v>
      </c>
      <c r="K54" s="9">
        <v>1</v>
      </c>
      <c r="L54" s="9">
        <v>2</v>
      </c>
      <c r="M54" s="9">
        <v>2</v>
      </c>
      <c r="N54" s="9">
        <v>1</v>
      </c>
      <c r="O54" s="9">
        <v>0</v>
      </c>
      <c r="P54" s="9">
        <v>2</v>
      </c>
      <c r="Q54" s="9">
        <v>2</v>
      </c>
      <c r="R54" s="9">
        <v>2</v>
      </c>
      <c r="S54" s="9">
        <v>1</v>
      </c>
      <c r="T54" s="10">
        <f t="shared" si="3"/>
        <v>15</v>
      </c>
    </row>
    <row r="55" spans="1:20" ht="30" customHeight="1" x14ac:dyDescent="0.25">
      <c r="A55" s="3" t="s">
        <v>11</v>
      </c>
      <c r="B55" s="4" t="str">
        <f t="shared" si="7"/>
        <v>ГБОУ СОШ №507</v>
      </c>
      <c r="C55" s="5">
        <f t="shared" si="7"/>
        <v>11507</v>
      </c>
      <c r="D55" s="5" t="str">
        <f t="shared" si="7"/>
        <v>СОШ</v>
      </c>
      <c r="E55" s="11" t="str">
        <f t="shared" si="7"/>
        <v>5а</v>
      </c>
      <c r="F55" s="7">
        <f t="shared" si="7"/>
        <v>106</v>
      </c>
      <c r="G55" s="7">
        <f t="shared" si="7"/>
        <v>90</v>
      </c>
      <c r="H55" s="8">
        <f t="shared" si="4"/>
        <v>11507053</v>
      </c>
      <c r="I55" s="9">
        <v>0</v>
      </c>
      <c r="J55" s="9">
        <v>0</v>
      </c>
      <c r="K55" s="9">
        <v>0</v>
      </c>
      <c r="L55" s="9">
        <v>2</v>
      </c>
      <c r="M55" s="9">
        <v>1</v>
      </c>
      <c r="N55" s="9">
        <v>1</v>
      </c>
      <c r="O55" s="9">
        <v>1</v>
      </c>
      <c r="P55" s="9">
        <v>1</v>
      </c>
      <c r="Q55" s="9">
        <v>1</v>
      </c>
      <c r="R55" s="9">
        <v>1</v>
      </c>
      <c r="S55" s="9">
        <v>1</v>
      </c>
      <c r="T55" s="10">
        <f t="shared" si="3"/>
        <v>9</v>
      </c>
    </row>
    <row r="56" spans="1:20" ht="30" customHeight="1" x14ac:dyDescent="0.25">
      <c r="A56" s="3" t="s">
        <v>11</v>
      </c>
      <c r="B56" s="4" t="str">
        <f t="shared" si="7"/>
        <v>ГБОУ СОШ №507</v>
      </c>
      <c r="C56" s="5">
        <f t="shared" si="7"/>
        <v>11507</v>
      </c>
      <c r="D56" s="5" t="str">
        <f t="shared" si="7"/>
        <v>СОШ</v>
      </c>
      <c r="E56" s="11" t="str">
        <f t="shared" si="7"/>
        <v>5а</v>
      </c>
      <c r="F56" s="7">
        <f t="shared" si="7"/>
        <v>106</v>
      </c>
      <c r="G56" s="7">
        <f t="shared" si="7"/>
        <v>90</v>
      </c>
      <c r="H56" s="8">
        <f t="shared" si="4"/>
        <v>11507054</v>
      </c>
      <c r="I56" s="9">
        <v>0</v>
      </c>
      <c r="J56" s="9">
        <v>2</v>
      </c>
      <c r="K56" s="9">
        <v>0</v>
      </c>
      <c r="L56" s="9">
        <v>2</v>
      </c>
      <c r="M56" s="9">
        <v>1</v>
      </c>
      <c r="N56" s="9">
        <v>1</v>
      </c>
      <c r="O56" s="9">
        <v>1</v>
      </c>
      <c r="P56" s="9">
        <v>2</v>
      </c>
      <c r="Q56" s="9">
        <v>2</v>
      </c>
      <c r="R56" s="9">
        <v>1</v>
      </c>
      <c r="S56" s="9">
        <v>2</v>
      </c>
      <c r="T56" s="10">
        <f t="shared" si="3"/>
        <v>14</v>
      </c>
    </row>
    <row r="57" spans="1:20" ht="30" customHeight="1" x14ac:dyDescent="0.25">
      <c r="A57" s="3" t="s">
        <v>11</v>
      </c>
      <c r="B57" s="4" t="str">
        <f t="shared" si="7"/>
        <v>ГБОУ СОШ №507</v>
      </c>
      <c r="C57" s="5">
        <f t="shared" si="7"/>
        <v>11507</v>
      </c>
      <c r="D57" s="5" t="str">
        <f t="shared" si="7"/>
        <v>СОШ</v>
      </c>
      <c r="E57" s="11" t="str">
        <f t="shared" si="7"/>
        <v>5а</v>
      </c>
      <c r="F57" s="7">
        <f t="shared" si="7"/>
        <v>106</v>
      </c>
      <c r="G57" s="7">
        <f t="shared" si="7"/>
        <v>90</v>
      </c>
      <c r="H57" s="8">
        <f t="shared" si="4"/>
        <v>11507055</v>
      </c>
      <c r="I57" s="9">
        <v>1</v>
      </c>
      <c r="J57" s="9">
        <v>2</v>
      </c>
      <c r="K57" s="9">
        <v>0</v>
      </c>
      <c r="L57" s="9">
        <v>2</v>
      </c>
      <c r="M57" s="9">
        <v>1</v>
      </c>
      <c r="N57" s="9">
        <v>1</v>
      </c>
      <c r="O57" s="9">
        <v>1</v>
      </c>
      <c r="P57" s="9">
        <v>2</v>
      </c>
      <c r="Q57" s="9">
        <v>2</v>
      </c>
      <c r="R57" s="9">
        <v>1</v>
      </c>
      <c r="S57" s="9">
        <v>2</v>
      </c>
      <c r="T57" s="10">
        <f t="shared" si="3"/>
        <v>15</v>
      </c>
    </row>
    <row r="58" spans="1:20" ht="30" customHeight="1" x14ac:dyDescent="0.25">
      <c r="A58" s="3" t="s">
        <v>11</v>
      </c>
      <c r="B58" s="4" t="str">
        <f t="shared" si="7"/>
        <v>ГБОУ СОШ №507</v>
      </c>
      <c r="C58" s="5">
        <f t="shared" si="7"/>
        <v>11507</v>
      </c>
      <c r="D58" s="5" t="str">
        <f t="shared" si="7"/>
        <v>СОШ</v>
      </c>
      <c r="E58" s="11" t="str">
        <f t="shared" si="7"/>
        <v>5а</v>
      </c>
      <c r="F58" s="7">
        <f t="shared" si="7"/>
        <v>106</v>
      </c>
      <c r="G58" s="7">
        <f t="shared" si="7"/>
        <v>90</v>
      </c>
      <c r="H58" s="8">
        <f t="shared" si="4"/>
        <v>11507056</v>
      </c>
      <c r="I58" s="9">
        <v>2</v>
      </c>
      <c r="J58" s="9">
        <v>2</v>
      </c>
      <c r="K58" s="9">
        <v>0</v>
      </c>
      <c r="L58" s="9">
        <v>2</v>
      </c>
      <c r="M58" s="9">
        <v>1</v>
      </c>
      <c r="N58" s="9">
        <v>1</v>
      </c>
      <c r="O58" s="9">
        <v>1</v>
      </c>
      <c r="P58" s="9">
        <v>0</v>
      </c>
      <c r="Q58" s="9">
        <v>1</v>
      </c>
      <c r="R58" s="9">
        <v>1</v>
      </c>
      <c r="S58" s="9">
        <v>1</v>
      </c>
      <c r="T58" s="10">
        <f t="shared" si="3"/>
        <v>12</v>
      </c>
    </row>
    <row r="59" spans="1:20" ht="30" customHeight="1" x14ac:dyDescent="0.25">
      <c r="A59" s="3" t="s">
        <v>11</v>
      </c>
      <c r="B59" s="4" t="str">
        <f t="shared" si="7"/>
        <v>ГБОУ СОШ №507</v>
      </c>
      <c r="C59" s="5">
        <f t="shared" si="7"/>
        <v>11507</v>
      </c>
      <c r="D59" s="5" t="str">
        <f t="shared" si="7"/>
        <v>СОШ</v>
      </c>
      <c r="E59" s="11" t="str">
        <f t="shared" si="7"/>
        <v>5а</v>
      </c>
      <c r="F59" s="7">
        <f t="shared" si="7"/>
        <v>106</v>
      </c>
      <c r="G59" s="7">
        <f t="shared" si="7"/>
        <v>90</v>
      </c>
      <c r="H59" s="8">
        <f t="shared" si="4"/>
        <v>11507057</v>
      </c>
      <c r="I59" s="9">
        <v>0</v>
      </c>
      <c r="J59" s="9">
        <v>2</v>
      </c>
      <c r="K59" s="9">
        <v>0</v>
      </c>
      <c r="L59" s="9">
        <v>2</v>
      </c>
      <c r="M59" s="9">
        <v>1</v>
      </c>
      <c r="N59" s="9">
        <v>1</v>
      </c>
      <c r="O59" s="9">
        <v>1</v>
      </c>
      <c r="P59" s="9">
        <v>2</v>
      </c>
      <c r="Q59" s="9">
        <v>2</v>
      </c>
      <c r="R59" s="9">
        <v>1</v>
      </c>
      <c r="S59" s="9">
        <v>1</v>
      </c>
      <c r="T59" s="10">
        <f t="shared" si="3"/>
        <v>13</v>
      </c>
    </row>
    <row r="60" spans="1:20" ht="30" customHeight="1" x14ac:dyDescent="0.25">
      <c r="A60" s="3" t="s">
        <v>11</v>
      </c>
      <c r="B60" s="4" t="str">
        <f t="shared" si="7"/>
        <v>ГБОУ СОШ №507</v>
      </c>
      <c r="C60" s="5">
        <f t="shared" si="7"/>
        <v>11507</v>
      </c>
      <c r="D60" s="5" t="str">
        <f t="shared" si="7"/>
        <v>СОШ</v>
      </c>
      <c r="E60" s="11" t="str">
        <f t="shared" si="7"/>
        <v>5а</v>
      </c>
      <c r="F60" s="7">
        <f t="shared" si="7"/>
        <v>106</v>
      </c>
      <c r="G60" s="7">
        <f t="shared" si="7"/>
        <v>90</v>
      </c>
      <c r="H60" s="8">
        <f t="shared" si="4"/>
        <v>11507058</v>
      </c>
      <c r="I60" s="9">
        <v>1</v>
      </c>
      <c r="J60" s="9">
        <v>2</v>
      </c>
      <c r="K60" s="9">
        <v>0</v>
      </c>
      <c r="L60" s="9">
        <v>2</v>
      </c>
      <c r="M60" s="9">
        <v>1</v>
      </c>
      <c r="N60" s="9">
        <v>1</v>
      </c>
      <c r="O60" s="9">
        <v>1</v>
      </c>
      <c r="P60" s="9">
        <v>2</v>
      </c>
      <c r="Q60" s="9">
        <v>2</v>
      </c>
      <c r="R60" s="9">
        <v>1</v>
      </c>
      <c r="S60" s="9">
        <v>1</v>
      </c>
      <c r="T60" s="10">
        <f t="shared" si="3"/>
        <v>14</v>
      </c>
    </row>
    <row r="61" spans="1:20" ht="30" customHeight="1" x14ac:dyDescent="0.25">
      <c r="A61" s="3" t="s">
        <v>11</v>
      </c>
      <c r="B61" s="4" t="str">
        <f t="shared" si="7"/>
        <v>ГБОУ СОШ №507</v>
      </c>
      <c r="C61" s="5">
        <f t="shared" si="7"/>
        <v>11507</v>
      </c>
      <c r="D61" s="5" t="str">
        <f t="shared" si="7"/>
        <v>СОШ</v>
      </c>
      <c r="E61" s="11" t="str">
        <f t="shared" si="7"/>
        <v>5а</v>
      </c>
      <c r="F61" s="7">
        <f t="shared" si="7"/>
        <v>106</v>
      </c>
      <c r="G61" s="7">
        <f t="shared" si="7"/>
        <v>90</v>
      </c>
      <c r="H61" s="8">
        <f t="shared" si="4"/>
        <v>11507059</v>
      </c>
      <c r="I61" s="9">
        <v>1</v>
      </c>
      <c r="J61" s="9">
        <v>2</v>
      </c>
      <c r="K61" s="9">
        <v>0</v>
      </c>
      <c r="L61" s="9">
        <v>2</v>
      </c>
      <c r="M61" s="9">
        <v>2</v>
      </c>
      <c r="N61" s="9">
        <v>1</v>
      </c>
      <c r="O61" s="9">
        <v>1</v>
      </c>
      <c r="P61" s="9">
        <v>2</v>
      </c>
      <c r="Q61" s="9">
        <v>2</v>
      </c>
      <c r="R61" s="9">
        <v>1</v>
      </c>
      <c r="S61" s="9">
        <v>1</v>
      </c>
      <c r="T61" s="10">
        <f t="shared" si="3"/>
        <v>15</v>
      </c>
    </row>
    <row r="62" spans="1:20" ht="30" customHeight="1" x14ac:dyDescent="0.25">
      <c r="A62" s="3" t="s">
        <v>11</v>
      </c>
      <c r="B62" s="4" t="str">
        <f t="shared" si="7"/>
        <v>ГБОУ СОШ №507</v>
      </c>
      <c r="C62" s="5">
        <f t="shared" si="7"/>
        <v>11507</v>
      </c>
      <c r="D62" s="5" t="str">
        <f t="shared" si="7"/>
        <v>СОШ</v>
      </c>
      <c r="E62" s="11" t="str">
        <f t="shared" si="7"/>
        <v>5а</v>
      </c>
      <c r="F62" s="7">
        <f t="shared" si="7"/>
        <v>106</v>
      </c>
      <c r="G62" s="7">
        <f t="shared" si="7"/>
        <v>90</v>
      </c>
      <c r="H62" s="8">
        <f t="shared" si="4"/>
        <v>11507060</v>
      </c>
      <c r="I62" s="9">
        <v>0</v>
      </c>
      <c r="J62" s="9">
        <v>1</v>
      </c>
      <c r="K62" s="9">
        <v>0</v>
      </c>
      <c r="L62" s="9">
        <v>2</v>
      </c>
      <c r="M62" s="9">
        <v>0</v>
      </c>
      <c r="N62" s="9">
        <v>1</v>
      </c>
      <c r="O62" s="9">
        <v>0</v>
      </c>
      <c r="P62" s="9">
        <v>2</v>
      </c>
      <c r="Q62" s="9">
        <v>2</v>
      </c>
      <c r="R62" s="9">
        <v>1</v>
      </c>
      <c r="S62" s="9">
        <v>1</v>
      </c>
      <c r="T62" s="10">
        <f t="shared" si="3"/>
        <v>10</v>
      </c>
    </row>
    <row r="63" spans="1:20" ht="30" customHeight="1" x14ac:dyDescent="0.25">
      <c r="A63" s="3" t="s">
        <v>11</v>
      </c>
      <c r="B63" s="4" t="str">
        <f t="shared" si="7"/>
        <v>ГБОУ СОШ №507</v>
      </c>
      <c r="C63" s="5">
        <f t="shared" si="7"/>
        <v>11507</v>
      </c>
      <c r="D63" s="5" t="str">
        <f t="shared" si="7"/>
        <v>СОШ</v>
      </c>
      <c r="E63" s="11" t="str">
        <f t="shared" si="7"/>
        <v>5а</v>
      </c>
      <c r="F63" s="7">
        <f t="shared" si="7"/>
        <v>106</v>
      </c>
      <c r="G63" s="7">
        <f t="shared" si="7"/>
        <v>90</v>
      </c>
      <c r="H63" s="8">
        <f t="shared" si="4"/>
        <v>11507061</v>
      </c>
      <c r="I63" s="9">
        <v>0</v>
      </c>
      <c r="J63" s="9">
        <v>1</v>
      </c>
      <c r="K63" s="9">
        <v>1</v>
      </c>
      <c r="L63" s="9">
        <v>2</v>
      </c>
      <c r="M63" s="9">
        <v>1</v>
      </c>
      <c r="N63" s="9">
        <v>0</v>
      </c>
      <c r="O63" s="9">
        <v>1</v>
      </c>
      <c r="P63" s="9">
        <v>1</v>
      </c>
      <c r="Q63" s="9">
        <v>1</v>
      </c>
      <c r="R63" s="9">
        <v>0</v>
      </c>
      <c r="S63" s="9">
        <v>1</v>
      </c>
      <c r="T63" s="10">
        <f t="shared" si="3"/>
        <v>9</v>
      </c>
    </row>
    <row r="64" spans="1:20" ht="30" customHeight="1" x14ac:dyDescent="0.25">
      <c r="A64" s="3" t="s">
        <v>11</v>
      </c>
      <c r="B64" s="4" t="str">
        <f t="shared" si="7"/>
        <v>ГБОУ СОШ №507</v>
      </c>
      <c r="C64" s="5">
        <f t="shared" si="7"/>
        <v>11507</v>
      </c>
      <c r="D64" s="5" t="str">
        <f t="shared" si="7"/>
        <v>СОШ</v>
      </c>
      <c r="E64" s="11" t="str">
        <f t="shared" si="7"/>
        <v>5а</v>
      </c>
      <c r="F64" s="7">
        <f t="shared" si="7"/>
        <v>106</v>
      </c>
      <c r="G64" s="7">
        <f t="shared" si="7"/>
        <v>90</v>
      </c>
      <c r="H64" s="8">
        <f t="shared" si="4"/>
        <v>11507062</v>
      </c>
      <c r="I64" s="9">
        <v>2</v>
      </c>
      <c r="J64" s="9">
        <v>2</v>
      </c>
      <c r="K64" s="9">
        <v>1</v>
      </c>
      <c r="L64" s="9">
        <v>2</v>
      </c>
      <c r="M64" s="9">
        <v>2</v>
      </c>
      <c r="N64" s="9">
        <v>1</v>
      </c>
      <c r="O64" s="9">
        <v>1</v>
      </c>
      <c r="P64" s="9">
        <v>2</v>
      </c>
      <c r="Q64" s="9">
        <v>2</v>
      </c>
      <c r="R64" s="9">
        <v>2</v>
      </c>
      <c r="S64" s="9">
        <v>1</v>
      </c>
      <c r="T64" s="10">
        <f t="shared" si="3"/>
        <v>18</v>
      </c>
    </row>
    <row r="65" spans="1:20" ht="30" customHeight="1" x14ac:dyDescent="0.25">
      <c r="A65" s="3" t="s">
        <v>11</v>
      </c>
      <c r="B65" s="4" t="str">
        <f t="shared" si="7"/>
        <v>ГБОУ СОШ №507</v>
      </c>
      <c r="C65" s="5">
        <f t="shared" si="7"/>
        <v>11507</v>
      </c>
      <c r="D65" s="5" t="str">
        <f t="shared" si="7"/>
        <v>СОШ</v>
      </c>
      <c r="E65" s="11" t="str">
        <f t="shared" si="7"/>
        <v>5а</v>
      </c>
      <c r="F65" s="7">
        <f t="shared" si="7"/>
        <v>106</v>
      </c>
      <c r="G65" s="7">
        <f t="shared" si="7"/>
        <v>90</v>
      </c>
      <c r="H65" s="8">
        <f t="shared" si="4"/>
        <v>11507063</v>
      </c>
      <c r="I65" s="9">
        <v>0</v>
      </c>
      <c r="J65" s="9">
        <v>1</v>
      </c>
      <c r="K65" s="9">
        <v>0</v>
      </c>
      <c r="L65" s="9">
        <v>2</v>
      </c>
      <c r="M65" s="9">
        <v>0</v>
      </c>
      <c r="N65" s="9">
        <v>1</v>
      </c>
      <c r="O65" s="9">
        <v>1</v>
      </c>
      <c r="P65" s="9">
        <v>2</v>
      </c>
      <c r="Q65" s="9">
        <v>1</v>
      </c>
      <c r="R65" s="9">
        <v>2</v>
      </c>
      <c r="S65" s="9">
        <v>1</v>
      </c>
      <c r="T65" s="10">
        <f t="shared" si="3"/>
        <v>11</v>
      </c>
    </row>
    <row r="66" spans="1:20" ht="30" customHeight="1" x14ac:dyDescent="0.25">
      <c r="A66" s="3" t="s">
        <v>11</v>
      </c>
      <c r="B66" s="4" t="str">
        <f t="shared" si="7"/>
        <v>ГБОУ СОШ №507</v>
      </c>
      <c r="C66" s="5">
        <f t="shared" si="7"/>
        <v>11507</v>
      </c>
      <c r="D66" s="5" t="str">
        <f t="shared" si="7"/>
        <v>СОШ</v>
      </c>
      <c r="E66" s="11" t="str">
        <f t="shared" si="7"/>
        <v>5а</v>
      </c>
      <c r="F66" s="7">
        <f t="shared" si="7"/>
        <v>106</v>
      </c>
      <c r="G66" s="7">
        <f t="shared" si="7"/>
        <v>90</v>
      </c>
      <c r="H66" s="8">
        <f t="shared" si="4"/>
        <v>11507064</v>
      </c>
      <c r="I66" s="9">
        <v>1</v>
      </c>
      <c r="J66" s="9">
        <v>2</v>
      </c>
      <c r="K66" s="9">
        <v>1</v>
      </c>
      <c r="L66" s="9">
        <v>2</v>
      </c>
      <c r="M66" s="9">
        <v>2</v>
      </c>
      <c r="N66" s="9">
        <v>1</v>
      </c>
      <c r="O66" s="9">
        <v>1</v>
      </c>
      <c r="P66" s="9">
        <v>1</v>
      </c>
      <c r="Q66" s="9">
        <v>1</v>
      </c>
      <c r="R66" s="9">
        <v>1</v>
      </c>
      <c r="S66" s="9">
        <v>1</v>
      </c>
      <c r="T66" s="10">
        <f t="shared" si="3"/>
        <v>14</v>
      </c>
    </row>
    <row r="67" spans="1:20" ht="30" customHeight="1" x14ac:dyDescent="0.25">
      <c r="A67" s="3" t="s">
        <v>11</v>
      </c>
      <c r="B67" s="4" t="str">
        <f t="shared" si="7"/>
        <v>ГБОУ СОШ №507</v>
      </c>
      <c r="C67" s="5">
        <f t="shared" si="7"/>
        <v>11507</v>
      </c>
      <c r="D67" s="5" t="str">
        <f t="shared" si="7"/>
        <v>СОШ</v>
      </c>
      <c r="E67" s="11" t="str">
        <f t="shared" si="7"/>
        <v>5а</v>
      </c>
      <c r="F67" s="7">
        <f t="shared" si="7"/>
        <v>106</v>
      </c>
      <c r="G67" s="7">
        <f t="shared" si="7"/>
        <v>90</v>
      </c>
      <c r="H67" s="8">
        <f t="shared" si="4"/>
        <v>11507065</v>
      </c>
      <c r="I67" s="9">
        <v>2</v>
      </c>
      <c r="J67" s="9">
        <v>2</v>
      </c>
      <c r="K67" s="9">
        <v>1</v>
      </c>
      <c r="L67" s="9">
        <v>2</v>
      </c>
      <c r="M67" s="9">
        <v>2</v>
      </c>
      <c r="N67" s="9">
        <v>1</v>
      </c>
      <c r="O67" s="9">
        <v>1</v>
      </c>
      <c r="P67" s="9">
        <v>2</v>
      </c>
      <c r="Q67" s="9">
        <v>2</v>
      </c>
      <c r="R67" s="9">
        <v>1</v>
      </c>
      <c r="S67" s="9">
        <v>1</v>
      </c>
      <c r="T67" s="10">
        <f t="shared" si="3"/>
        <v>17</v>
      </c>
    </row>
    <row r="68" spans="1:20" ht="30" customHeight="1" x14ac:dyDescent="0.25">
      <c r="A68" s="3" t="s">
        <v>11</v>
      </c>
      <c r="B68" s="4" t="str">
        <f t="shared" ref="B68:G83" si="8">B67</f>
        <v>ГБОУ СОШ №507</v>
      </c>
      <c r="C68" s="5">
        <f t="shared" si="8"/>
        <v>11507</v>
      </c>
      <c r="D68" s="5" t="str">
        <f t="shared" si="8"/>
        <v>СОШ</v>
      </c>
      <c r="E68" s="11" t="str">
        <f t="shared" si="8"/>
        <v>5а</v>
      </c>
      <c r="F68" s="7">
        <f t="shared" si="8"/>
        <v>106</v>
      </c>
      <c r="G68" s="7">
        <f t="shared" si="8"/>
        <v>90</v>
      </c>
      <c r="H68" s="8">
        <f t="shared" si="4"/>
        <v>11507066</v>
      </c>
      <c r="I68" s="9">
        <v>0</v>
      </c>
      <c r="J68" s="9">
        <v>1</v>
      </c>
      <c r="K68" s="9">
        <v>0</v>
      </c>
      <c r="L68" s="9">
        <v>2</v>
      </c>
      <c r="M68" s="9">
        <v>2</v>
      </c>
      <c r="N68" s="9">
        <v>1</v>
      </c>
      <c r="O68" s="9">
        <v>1</v>
      </c>
      <c r="P68" s="9">
        <v>2</v>
      </c>
      <c r="Q68" s="9">
        <v>2</v>
      </c>
      <c r="R68" s="9">
        <v>2</v>
      </c>
      <c r="S68" s="9">
        <v>2</v>
      </c>
      <c r="T68" s="10">
        <f t="shared" ref="T68:T92" si="9">IF(COUNTBLANK(I68:S68)&gt;=1,"Не писал",SUM(I68:S68))</f>
        <v>15</v>
      </c>
    </row>
    <row r="69" spans="1:20" ht="30" customHeight="1" x14ac:dyDescent="0.25">
      <c r="A69" s="3" t="s">
        <v>11</v>
      </c>
      <c r="B69" s="4" t="str">
        <f t="shared" si="8"/>
        <v>ГБОУ СОШ №507</v>
      </c>
      <c r="C69" s="5">
        <f t="shared" si="8"/>
        <v>11507</v>
      </c>
      <c r="D69" s="5" t="str">
        <f t="shared" si="8"/>
        <v>СОШ</v>
      </c>
      <c r="E69" s="11" t="str">
        <f t="shared" si="8"/>
        <v>5а</v>
      </c>
      <c r="F69" s="7">
        <f t="shared" si="8"/>
        <v>106</v>
      </c>
      <c r="G69" s="7">
        <f t="shared" si="8"/>
        <v>90</v>
      </c>
      <c r="H69" s="8">
        <f t="shared" ref="H69:H92" si="10">H68+1</f>
        <v>11507067</v>
      </c>
      <c r="I69" s="9">
        <v>0</v>
      </c>
      <c r="J69" s="9">
        <v>2</v>
      </c>
      <c r="K69" s="9">
        <v>1</v>
      </c>
      <c r="L69" s="9">
        <v>2</v>
      </c>
      <c r="M69" s="9">
        <v>2</v>
      </c>
      <c r="N69" s="9">
        <v>0</v>
      </c>
      <c r="O69" s="9">
        <v>0</v>
      </c>
      <c r="P69" s="9">
        <v>2</v>
      </c>
      <c r="Q69" s="9">
        <v>2</v>
      </c>
      <c r="R69" s="9">
        <v>2</v>
      </c>
      <c r="S69" s="9">
        <v>1</v>
      </c>
      <c r="T69" s="10">
        <f t="shared" si="9"/>
        <v>14</v>
      </c>
    </row>
    <row r="70" spans="1:20" ht="30" customHeight="1" x14ac:dyDescent="0.25">
      <c r="A70" s="3" t="s">
        <v>11</v>
      </c>
      <c r="B70" s="4" t="str">
        <f t="shared" si="8"/>
        <v>ГБОУ СОШ №507</v>
      </c>
      <c r="C70" s="5">
        <f t="shared" si="8"/>
        <v>11507</v>
      </c>
      <c r="D70" s="5" t="str">
        <f t="shared" si="8"/>
        <v>СОШ</v>
      </c>
      <c r="E70" s="11" t="str">
        <f t="shared" si="8"/>
        <v>5а</v>
      </c>
      <c r="F70" s="7">
        <f t="shared" si="8"/>
        <v>106</v>
      </c>
      <c r="G70" s="7">
        <f t="shared" si="8"/>
        <v>90</v>
      </c>
      <c r="H70" s="8">
        <f t="shared" si="10"/>
        <v>11507068</v>
      </c>
      <c r="I70" s="9">
        <v>0</v>
      </c>
      <c r="J70" s="9">
        <v>1</v>
      </c>
      <c r="K70" s="9">
        <v>1</v>
      </c>
      <c r="L70" s="9">
        <v>2</v>
      </c>
      <c r="M70" s="9">
        <v>1</v>
      </c>
      <c r="N70" s="9">
        <v>1</v>
      </c>
      <c r="O70" s="9">
        <v>1</v>
      </c>
      <c r="P70" s="9">
        <v>2</v>
      </c>
      <c r="Q70" s="9">
        <v>2</v>
      </c>
      <c r="R70" s="9">
        <v>2</v>
      </c>
      <c r="S70" s="9">
        <v>1</v>
      </c>
      <c r="T70" s="10">
        <f t="shared" si="9"/>
        <v>14</v>
      </c>
    </row>
    <row r="71" spans="1:20" ht="30" customHeight="1" x14ac:dyDescent="0.25">
      <c r="A71" s="3" t="s">
        <v>11</v>
      </c>
      <c r="B71" s="4" t="str">
        <f t="shared" si="8"/>
        <v>ГБОУ СОШ №507</v>
      </c>
      <c r="C71" s="5">
        <f t="shared" si="8"/>
        <v>11507</v>
      </c>
      <c r="D71" s="5" t="str">
        <f t="shared" si="8"/>
        <v>СОШ</v>
      </c>
      <c r="E71" s="11" t="str">
        <f t="shared" si="8"/>
        <v>5а</v>
      </c>
      <c r="F71" s="7">
        <f t="shared" si="8"/>
        <v>106</v>
      </c>
      <c r="G71" s="7">
        <f t="shared" si="8"/>
        <v>90</v>
      </c>
      <c r="H71" s="8">
        <f t="shared" si="10"/>
        <v>11507069</v>
      </c>
      <c r="I71" s="9">
        <v>2</v>
      </c>
      <c r="J71" s="9">
        <v>2</v>
      </c>
      <c r="K71" s="9">
        <v>1</v>
      </c>
      <c r="L71" s="9">
        <v>2</v>
      </c>
      <c r="M71" s="9">
        <v>2</v>
      </c>
      <c r="N71" s="9">
        <v>1</v>
      </c>
      <c r="O71" s="9">
        <v>1</v>
      </c>
      <c r="P71" s="9">
        <v>2</v>
      </c>
      <c r="Q71" s="9">
        <v>2</v>
      </c>
      <c r="R71" s="9">
        <v>1</v>
      </c>
      <c r="S71" s="9">
        <v>1</v>
      </c>
      <c r="T71" s="10">
        <f t="shared" si="9"/>
        <v>17</v>
      </c>
    </row>
    <row r="72" spans="1:20" ht="30" customHeight="1" x14ac:dyDescent="0.25">
      <c r="A72" s="3" t="s">
        <v>11</v>
      </c>
      <c r="B72" s="4" t="str">
        <f t="shared" si="8"/>
        <v>ГБОУ СОШ №507</v>
      </c>
      <c r="C72" s="5">
        <f t="shared" si="8"/>
        <v>11507</v>
      </c>
      <c r="D72" s="5" t="str">
        <f t="shared" si="8"/>
        <v>СОШ</v>
      </c>
      <c r="E72" s="11" t="str">
        <f t="shared" si="8"/>
        <v>5а</v>
      </c>
      <c r="F72" s="7">
        <f t="shared" si="8"/>
        <v>106</v>
      </c>
      <c r="G72" s="7">
        <f t="shared" si="8"/>
        <v>90</v>
      </c>
      <c r="H72" s="8">
        <f t="shared" si="10"/>
        <v>11507070</v>
      </c>
      <c r="I72" s="9">
        <v>2</v>
      </c>
      <c r="J72" s="9">
        <v>1</v>
      </c>
      <c r="K72" s="9">
        <v>0</v>
      </c>
      <c r="L72" s="9">
        <v>2</v>
      </c>
      <c r="M72" s="9">
        <v>0</v>
      </c>
      <c r="N72" s="9">
        <v>1</v>
      </c>
      <c r="O72" s="9">
        <v>1</v>
      </c>
      <c r="P72" s="9">
        <v>2</v>
      </c>
      <c r="Q72" s="9">
        <v>2</v>
      </c>
      <c r="R72" s="9">
        <v>2</v>
      </c>
      <c r="S72" s="9">
        <v>1</v>
      </c>
      <c r="T72" s="10">
        <f t="shared" si="9"/>
        <v>14</v>
      </c>
    </row>
    <row r="73" spans="1:20" ht="30" customHeight="1" x14ac:dyDescent="0.25">
      <c r="A73" s="3" t="s">
        <v>11</v>
      </c>
      <c r="B73" s="4" t="str">
        <f t="shared" si="8"/>
        <v>ГБОУ СОШ №507</v>
      </c>
      <c r="C73" s="5">
        <f t="shared" si="8"/>
        <v>11507</v>
      </c>
      <c r="D73" s="5" t="str">
        <f t="shared" si="8"/>
        <v>СОШ</v>
      </c>
      <c r="E73" s="13" t="s">
        <v>16</v>
      </c>
      <c r="F73" s="7">
        <f t="shared" si="8"/>
        <v>106</v>
      </c>
      <c r="G73" s="7">
        <f t="shared" si="8"/>
        <v>90</v>
      </c>
      <c r="H73" s="8">
        <f t="shared" si="10"/>
        <v>11507071</v>
      </c>
      <c r="I73" s="9">
        <v>2</v>
      </c>
      <c r="J73" s="9">
        <v>2</v>
      </c>
      <c r="K73" s="9">
        <v>0</v>
      </c>
      <c r="L73" s="9">
        <v>2</v>
      </c>
      <c r="M73" s="9">
        <v>2</v>
      </c>
      <c r="N73" s="9">
        <v>0</v>
      </c>
      <c r="O73" s="9">
        <v>0</v>
      </c>
      <c r="P73" s="9">
        <v>2</v>
      </c>
      <c r="Q73" s="9">
        <v>1</v>
      </c>
      <c r="R73" s="9">
        <v>2</v>
      </c>
      <c r="S73" s="9">
        <v>1</v>
      </c>
      <c r="T73" s="10">
        <f t="shared" si="9"/>
        <v>14</v>
      </c>
    </row>
    <row r="74" spans="1:20" ht="30" customHeight="1" x14ac:dyDescent="0.25">
      <c r="A74" s="3" t="s">
        <v>11</v>
      </c>
      <c r="B74" s="4" t="str">
        <f t="shared" si="8"/>
        <v>ГБОУ СОШ №507</v>
      </c>
      <c r="C74" s="5">
        <f t="shared" si="8"/>
        <v>11507</v>
      </c>
      <c r="D74" s="5" t="str">
        <f t="shared" si="8"/>
        <v>СОШ</v>
      </c>
      <c r="E74" s="11" t="str">
        <f t="shared" si="8"/>
        <v>5б</v>
      </c>
      <c r="F74" s="7">
        <f t="shared" si="8"/>
        <v>106</v>
      </c>
      <c r="G74" s="7">
        <f t="shared" si="8"/>
        <v>90</v>
      </c>
      <c r="H74" s="8">
        <f t="shared" si="10"/>
        <v>11507072</v>
      </c>
      <c r="I74" s="9">
        <v>2</v>
      </c>
      <c r="J74" s="9">
        <v>2</v>
      </c>
      <c r="K74" s="9">
        <v>1</v>
      </c>
      <c r="L74" s="9">
        <v>2</v>
      </c>
      <c r="M74" s="9">
        <v>2</v>
      </c>
      <c r="N74" s="9">
        <v>1</v>
      </c>
      <c r="O74" s="9">
        <v>0</v>
      </c>
      <c r="P74" s="9">
        <v>1</v>
      </c>
      <c r="Q74" s="9">
        <v>2</v>
      </c>
      <c r="R74" s="9">
        <v>2</v>
      </c>
      <c r="S74" s="9">
        <v>2</v>
      </c>
      <c r="T74" s="10">
        <f t="shared" si="9"/>
        <v>17</v>
      </c>
    </row>
    <row r="75" spans="1:20" ht="30" customHeight="1" x14ac:dyDescent="0.25">
      <c r="A75" s="3" t="s">
        <v>11</v>
      </c>
      <c r="B75" s="4" t="str">
        <f t="shared" si="8"/>
        <v>ГБОУ СОШ №507</v>
      </c>
      <c r="C75" s="5">
        <f t="shared" si="8"/>
        <v>11507</v>
      </c>
      <c r="D75" s="5" t="str">
        <f t="shared" si="8"/>
        <v>СОШ</v>
      </c>
      <c r="E75" s="11" t="str">
        <f t="shared" si="8"/>
        <v>5б</v>
      </c>
      <c r="F75" s="7">
        <f t="shared" si="8"/>
        <v>106</v>
      </c>
      <c r="G75" s="7">
        <f t="shared" si="8"/>
        <v>90</v>
      </c>
      <c r="H75" s="8">
        <f t="shared" si="10"/>
        <v>11507073</v>
      </c>
      <c r="I75" s="9">
        <v>0</v>
      </c>
      <c r="J75" s="9">
        <v>0</v>
      </c>
      <c r="K75" s="9">
        <v>0</v>
      </c>
      <c r="L75" s="9">
        <v>2</v>
      </c>
      <c r="M75" s="9">
        <v>0</v>
      </c>
      <c r="N75" s="9">
        <v>0</v>
      </c>
      <c r="O75" s="9">
        <v>0</v>
      </c>
      <c r="P75" s="9">
        <v>1</v>
      </c>
      <c r="Q75" s="9">
        <v>1</v>
      </c>
      <c r="R75" s="9">
        <v>0</v>
      </c>
      <c r="S75" s="9">
        <v>0</v>
      </c>
      <c r="T75" s="10">
        <f t="shared" si="9"/>
        <v>4</v>
      </c>
    </row>
    <row r="76" spans="1:20" ht="30" customHeight="1" x14ac:dyDescent="0.25">
      <c r="A76" s="3" t="s">
        <v>11</v>
      </c>
      <c r="B76" s="4" t="str">
        <f t="shared" si="8"/>
        <v>ГБОУ СОШ №507</v>
      </c>
      <c r="C76" s="5">
        <f t="shared" si="8"/>
        <v>11507</v>
      </c>
      <c r="D76" s="5" t="str">
        <f t="shared" si="8"/>
        <v>СОШ</v>
      </c>
      <c r="E76" s="11" t="str">
        <f t="shared" si="8"/>
        <v>5б</v>
      </c>
      <c r="F76" s="7">
        <f t="shared" si="8"/>
        <v>106</v>
      </c>
      <c r="G76" s="7">
        <f t="shared" si="8"/>
        <v>90</v>
      </c>
      <c r="H76" s="8">
        <f t="shared" si="10"/>
        <v>11507074</v>
      </c>
      <c r="I76" s="9">
        <v>2</v>
      </c>
      <c r="J76" s="9">
        <v>0</v>
      </c>
      <c r="K76" s="9">
        <v>0</v>
      </c>
      <c r="L76" s="9">
        <v>2</v>
      </c>
      <c r="M76" s="9">
        <v>2</v>
      </c>
      <c r="N76" s="9">
        <v>1</v>
      </c>
      <c r="O76" s="9">
        <v>1</v>
      </c>
      <c r="P76" s="9">
        <v>2</v>
      </c>
      <c r="Q76" s="9">
        <v>1</v>
      </c>
      <c r="R76" s="9">
        <v>0</v>
      </c>
      <c r="S76" s="9">
        <v>0</v>
      </c>
      <c r="T76" s="10">
        <f t="shared" si="9"/>
        <v>11</v>
      </c>
    </row>
    <row r="77" spans="1:20" ht="30" customHeight="1" x14ac:dyDescent="0.25">
      <c r="A77" s="3" t="s">
        <v>11</v>
      </c>
      <c r="B77" s="4" t="str">
        <f t="shared" si="8"/>
        <v>ГБОУ СОШ №507</v>
      </c>
      <c r="C77" s="5">
        <f t="shared" si="8"/>
        <v>11507</v>
      </c>
      <c r="D77" s="5" t="str">
        <f t="shared" si="8"/>
        <v>СОШ</v>
      </c>
      <c r="E77" s="11" t="str">
        <f t="shared" si="8"/>
        <v>5б</v>
      </c>
      <c r="F77" s="7">
        <f t="shared" si="8"/>
        <v>106</v>
      </c>
      <c r="G77" s="7">
        <f t="shared" si="8"/>
        <v>90</v>
      </c>
      <c r="H77" s="8">
        <f t="shared" si="10"/>
        <v>11507075</v>
      </c>
      <c r="I77" s="9">
        <v>1</v>
      </c>
      <c r="J77" s="9">
        <v>1</v>
      </c>
      <c r="K77" s="9">
        <v>1</v>
      </c>
      <c r="L77" s="9">
        <v>2</v>
      </c>
      <c r="M77" s="9">
        <v>2</v>
      </c>
      <c r="N77" s="9">
        <v>0</v>
      </c>
      <c r="O77" s="9">
        <v>1</v>
      </c>
      <c r="P77" s="9">
        <v>1</v>
      </c>
      <c r="Q77" s="9">
        <v>1</v>
      </c>
      <c r="R77" s="9">
        <v>0</v>
      </c>
      <c r="S77" s="9">
        <v>1</v>
      </c>
      <c r="T77" s="10">
        <f t="shared" si="9"/>
        <v>11</v>
      </c>
    </row>
    <row r="78" spans="1:20" ht="30" customHeight="1" x14ac:dyDescent="0.25">
      <c r="A78" s="3" t="s">
        <v>11</v>
      </c>
      <c r="B78" s="4" t="str">
        <f t="shared" si="8"/>
        <v>ГБОУ СОШ №507</v>
      </c>
      <c r="C78" s="5">
        <f t="shared" si="8"/>
        <v>11507</v>
      </c>
      <c r="D78" s="5" t="str">
        <f t="shared" si="8"/>
        <v>СОШ</v>
      </c>
      <c r="E78" s="11" t="str">
        <f t="shared" si="8"/>
        <v>5б</v>
      </c>
      <c r="F78" s="7">
        <f t="shared" si="8"/>
        <v>106</v>
      </c>
      <c r="G78" s="7">
        <f t="shared" si="8"/>
        <v>90</v>
      </c>
      <c r="H78" s="8">
        <f t="shared" si="10"/>
        <v>11507076</v>
      </c>
      <c r="I78" s="9">
        <v>2</v>
      </c>
      <c r="J78" s="9">
        <v>1</v>
      </c>
      <c r="K78" s="9">
        <v>0</v>
      </c>
      <c r="L78" s="9">
        <v>2</v>
      </c>
      <c r="M78" s="9">
        <v>1</v>
      </c>
      <c r="N78" s="9">
        <v>1</v>
      </c>
      <c r="O78" s="9">
        <v>0</v>
      </c>
      <c r="P78" s="9">
        <v>1</v>
      </c>
      <c r="Q78" s="9">
        <v>1</v>
      </c>
      <c r="R78" s="9">
        <v>0</v>
      </c>
      <c r="S78" s="9">
        <v>2</v>
      </c>
      <c r="T78" s="10">
        <f t="shared" si="9"/>
        <v>11</v>
      </c>
    </row>
    <row r="79" spans="1:20" ht="30" customHeight="1" x14ac:dyDescent="0.25">
      <c r="A79" s="3" t="s">
        <v>11</v>
      </c>
      <c r="B79" s="4" t="str">
        <f t="shared" si="8"/>
        <v>ГБОУ СОШ №507</v>
      </c>
      <c r="C79" s="5">
        <f t="shared" si="8"/>
        <v>11507</v>
      </c>
      <c r="D79" s="5" t="str">
        <f t="shared" si="8"/>
        <v>СОШ</v>
      </c>
      <c r="E79" s="11" t="str">
        <f t="shared" si="8"/>
        <v>5б</v>
      </c>
      <c r="F79" s="7">
        <f t="shared" si="8"/>
        <v>106</v>
      </c>
      <c r="G79" s="7">
        <f t="shared" si="8"/>
        <v>90</v>
      </c>
      <c r="H79" s="8">
        <f t="shared" si="10"/>
        <v>11507077</v>
      </c>
      <c r="I79" s="9">
        <v>2</v>
      </c>
      <c r="J79" s="9">
        <v>1</v>
      </c>
      <c r="K79" s="9">
        <v>1</v>
      </c>
      <c r="L79" s="9">
        <v>2</v>
      </c>
      <c r="M79" s="9">
        <v>2</v>
      </c>
      <c r="N79" s="9">
        <v>1</v>
      </c>
      <c r="O79" s="9">
        <v>0</v>
      </c>
      <c r="P79" s="9">
        <v>1</v>
      </c>
      <c r="Q79" s="9">
        <v>1</v>
      </c>
      <c r="R79" s="9">
        <v>2</v>
      </c>
      <c r="S79" s="9">
        <v>2</v>
      </c>
      <c r="T79" s="10">
        <f t="shared" si="9"/>
        <v>15</v>
      </c>
    </row>
    <row r="80" spans="1:20" ht="30" customHeight="1" x14ac:dyDescent="0.25">
      <c r="A80" s="3" t="s">
        <v>11</v>
      </c>
      <c r="B80" s="4" t="str">
        <f t="shared" si="8"/>
        <v>ГБОУ СОШ №507</v>
      </c>
      <c r="C80" s="5">
        <f t="shared" si="8"/>
        <v>11507</v>
      </c>
      <c r="D80" s="5" t="str">
        <f t="shared" si="8"/>
        <v>СОШ</v>
      </c>
      <c r="E80" s="11" t="str">
        <f t="shared" si="8"/>
        <v>5б</v>
      </c>
      <c r="F80" s="7">
        <f t="shared" si="8"/>
        <v>106</v>
      </c>
      <c r="G80" s="7">
        <f t="shared" si="8"/>
        <v>90</v>
      </c>
      <c r="H80" s="8">
        <f t="shared" si="10"/>
        <v>11507078</v>
      </c>
      <c r="I80" s="9">
        <v>0</v>
      </c>
      <c r="J80" s="9">
        <v>1</v>
      </c>
      <c r="K80" s="9">
        <v>0</v>
      </c>
      <c r="L80" s="9">
        <v>1</v>
      </c>
      <c r="M80" s="9">
        <v>1</v>
      </c>
      <c r="N80" s="9">
        <v>0</v>
      </c>
      <c r="O80" s="9">
        <v>1</v>
      </c>
      <c r="P80" s="9">
        <v>2</v>
      </c>
      <c r="Q80" s="9">
        <v>2</v>
      </c>
      <c r="R80" s="9">
        <v>0</v>
      </c>
      <c r="S80" s="9">
        <v>1</v>
      </c>
      <c r="T80" s="10">
        <f t="shared" si="9"/>
        <v>9</v>
      </c>
    </row>
    <row r="81" spans="1:20" ht="30" customHeight="1" x14ac:dyDescent="0.25">
      <c r="A81" s="3" t="s">
        <v>11</v>
      </c>
      <c r="B81" s="4" t="str">
        <f t="shared" si="8"/>
        <v>ГБОУ СОШ №507</v>
      </c>
      <c r="C81" s="5">
        <f t="shared" si="8"/>
        <v>11507</v>
      </c>
      <c r="D81" s="5" t="str">
        <f t="shared" si="8"/>
        <v>СОШ</v>
      </c>
      <c r="E81" s="11" t="str">
        <f t="shared" si="8"/>
        <v>5б</v>
      </c>
      <c r="F81" s="7">
        <f t="shared" si="8"/>
        <v>106</v>
      </c>
      <c r="G81" s="7">
        <f t="shared" si="8"/>
        <v>90</v>
      </c>
      <c r="H81" s="8">
        <f t="shared" si="10"/>
        <v>11507079</v>
      </c>
      <c r="I81" s="9">
        <v>2</v>
      </c>
      <c r="J81" s="9">
        <v>2</v>
      </c>
      <c r="K81" s="9">
        <v>1</v>
      </c>
      <c r="L81" s="9">
        <v>2</v>
      </c>
      <c r="M81" s="9">
        <v>2</v>
      </c>
      <c r="N81" s="9">
        <v>1</v>
      </c>
      <c r="O81" s="9">
        <v>1</v>
      </c>
      <c r="P81" s="9">
        <v>2</v>
      </c>
      <c r="Q81" s="9">
        <v>2</v>
      </c>
      <c r="R81" s="9">
        <v>1</v>
      </c>
      <c r="S81" s="9">
        <v>2</v>
      </c>
      <c r="T81" s="10">
        <f t="shared" si="9"/>
        <v>18</v>
      </c>
    </row>
    <row r="82" spans="1:20" ht="30" customHeight="1" x14ac:dyDescent="0.25">
      <c r="A82" s="3" t="s">
        <v>11</v>
      </c>
      <c r="B82" s="4" t="str">
        <f t="shared" si="8"/>
        <v>ГБОУ СОШ №507</v>
      </c>
      <c r="C82" s="5">
        <f t="shared" si="8"/>
        <v>11507</v>
      </c>
      <c r="D82" s="5" t="str">
        <f t="shared" si="8"/>
        <v>СОШ</v>
      </c>
      <c r="E82" s="11" t="str">
        <f t="shared" si="8"/>
        <v>5б</v>
      </c>
      <c r="F82" s="7">
        <f t="shared" si="8"/>
        <v>106</v>
      </c>
      <c r="G82" s="7">
        <f t="shared" si="8"/>
        <v>90</v>
      </c>
      <c r="H82" s="8">
        <f t="shared" si="10"/>
        <v>11507080</v>
      </c>
      <c r="I82" s="9">
        <v>2</v>
      </c>
      <c r="J82" s="9">
        <v>0</v>
      </c>
      <c r="K82" s="9">
        <v>0</v>
      </c>
      <c r="L82" s="9">
        <v>2</v>
      </c>
      <c r="M82" s="9">
        <v>0</v>
      </c>
      <c r="N82" s="9">
        <v>1</v>
      </c>
      <c r="O82" s="9">
        <v>0</v>
      </c>
      <c r="P82" s="9">
        <v>1</v>
      </c>
      <c r="Q82" s="9">
        <v>1</v>
      </c>
      <c r="R82" s="9">
        <v>0</v>
      </c>
      <c r="S82" s="9">
        <v>1</v>
      </c>
      <c r="T82" s="10">
        <f t="shared" si="9"/>
        <v>8</v>
      </c>
    </row>
    <row r="83" spans="1:20" ht="30" customHeight="1" x14ac:dyDescent="0.25">
      <c r="A83" s="3" t="s">
        <v>11</v>
      </c>
      <c r="B83" s="4" t="str">
        <f t="shared" si="8"/>
        <v>ГБОУ СОШ №507</v>
      </c>
      <c r="C83" s="5">
        <f t="shared" si="8"/>
        <v>11507</v>
      </c>
      <c r="D83" s="5" t="str">
        <f t="shared" si="8"/>
        <v>СОШ</v>
      </c>
      <c r="E83" s="11" t="str">
        <f t="shared" si="8"/>
        <v>5б</v>
      </c>
      <c r="F83" s="7">
        <f t="shared" si="8"/>
        <v>106</v>
      </c>
      <c r="G83" s="7">
        <f t="shared" si="8"/>
        <v>90</v>
      </c>
      <c r="H83" s="8">
        <f t="shared" si="10"/>
        <v>11507081</v>
      </c>
      <c r="I83" s="9">
        <v>2</v>
      </c>
      <c r="J83" s="9">
        <v>2</v>
      </c>
      <c r="K83" s="9">
        <v>0</v>
      </c>
      <c r="L83" s="9">
        <v>2</v>
      </c>
      <c r="M83" s="9">
        <v>2</v>
      </c>
      <c r="N83" s="9">
        <v>0</v>
      </c>
      <c r="O83" s="9">
        <v>1</v>
      </c>
      <c r="P83" s="9">
        <v>1</v>
      </c>
      <c r="Q83" s="9">
        <v>1</v>
      </c>
      <c r="R83" s="9">
        <v>2</v>
      </c>
      <c r="S83" s="9">
        <v>1</v>
      </c>
      <c r="T83" s="10">
        <f t="shared" si="9"/>
        <v>14</v>
      </c>
    </row>
    <row r="84" spans="1:20" ht="30" customHeight="1" x14ac:dyDescent="0.25">
      <c r="A84" s="3" t="s">
        <v>11</v>
      </c>
      <c r="B84" s="4" t="str">
        <f t="shared" ref="B84:G92" si="11">B83</f>
        <v>ГБОУ СОШ №507</v>
      </c>
      <c r="C84" s="5">
        <f t="shared" si="11"/>
        <v>11507</v>
      </c>
      <c r="D84" s="5" t="str">
        <f t="shared" si="11"/>
        <v>СОШ</v>
      </c>
      <c r="E84" s="11" t="str">
        <f t="shared" si="11"/>
        <v>5б</v>
      </c>
      <c r="F84" s="7">
        <f t="shared" si="11"/>
        <v>106</v>
      </c>
      <c r="G84" s="7">
        <f t="shared" si="11"/>
        <v>90</v>
      </c>
      <c r="H84" s="8">
        <f t="shared" si="10"/>
        <v>11507082</v>
      </c>
      <c r="I84" s="9">
        <v>2</v>
      </c>
      <c r="J84" s="9">
        <v>2</v>
      </c>
      <c r="K84" s="9">
        <v>1</v>
      </c>
      <c r="L84" s="9">
        <v>2</v>
      </c>
      <c r="M84" s="9">
        <v>2</v>
      </c>
      <c r="N84" s="9">
        <v>1</v>
      </c>
      <c r="O84" s="9">
        <v>0</v>
      </c>
      <c r="P84" s="9">
        <v>1</v>
      </c>
      <c r="Q84" s="9">
        <v>1</v>
      </c>
      <c r="R84" s="9">
        <v>1</v>
      </c>
      <c r="S84" s="9">
        <v>1</v>
      </c>
      <c r="T84" s="10">
        <f t="shared" si="9"/>
        <v>14</v>
      </c>
    </row>
    <row r="85" spans="1:20" ht="30" customHeight="1" x14ac:dyDescent="0.25">
      <c r="A85" s="3" t="s">
        <v>11</v>
      </c>
      <c r="B85" s="4" t="str">
        <f t="shared" si="11"/>
        <v>ГБОУ СОШ №507</v>
      </c>
      <c r="C85" s="5">
        <f t="shared" si="11"/>
        <v>11507</v>
      </c>
      <c r="D85" s="5" t="str">
        <f t="shared" si="11"/>
        <v>СОШ</v>
      </c>
      <c r="E85" s="11" t="str">
        <f t="shared" si="11"/>
        <v>5б</v>
      </c>
      <c r="F85" s="7">
        <f t="shared" si="11"/>
        <v>106</v>
      </c>
      <c r="G85" s="7">
        <f t="shared" si="11"/>
        <v>90</v>
      </c>
      <c r="H85" s="8">
        <f t="shared" si="10"/>
        <v>11507083</v>
      </c>
      <c r="I85" s="9">
        <v>0</v>
      </c>
      <c r="J85" s="9">
        <v>1</v>
      </c>
      <c r="K85" s="9">
        <v>0</v>
      </c>
      <c r="L85" s="9">
        <v>2</v>
      </c>
      <c r="M85" s="9">
        <v>2</v>
      </c>
      <c r="N85" s="9">
        <v>1</v>
      </c>
      <c r="O85" s="9">
        <v>0</v>
      </c>
      <c r="P85" s="9">
        <v>2</v>
      </c>
      <c r="Q85" s="9">
        <v>2</v>
      </c>
      <c r="R85" s="9">
        <v>1</v>
      </c>
      <c r="S85" s="9">
        <v>1</v>
      </c>
      <c r="T85" s="10">
        <f t="shared" si="9"/>
        <v>12</v>
      </c>
    </row>
    <row r="86" spans="1:20" ht="30" customHeight="1" x14ac:dyDescent="0.25">
      <c r="A86" s="3" t="s">
        <v>11</v>
      </c>
      <c r="B86" s="4" t="str">
        <f t="shared" si="11"/>
        <v>ГБОУ СОШ №507</v>
      </c>
      <c r="C86" s="5">
        <f t="shared" si="11"/>
        <v>11507</v>
      </c>
      <c r="D86" s="5" t="str">
        <f t="shared" si="11"/>
        <v>СОШ</v>
      </c>
      <c r="E86" s="11" t="str">
        <f t="shared" si="11"/>
        <v>5б</v>
      </c>
      <c r="F86" s="7">
        <f t="shared" si="11"/>
        <v>106</v>
      </c>
      <c r="G86" s="7">
        <f t="shared" si="11"/>
        <v>90</v>
      </c>
      <c r="H86" s="8">
        <f t="shared" si="10"/>
        <v>11507084</v>
      </c>
      <c r="I86" s="9">
        <v>2</v>
      </c>
      <c r="J86" s="9">
        <v>2</v>
      </c>
      <c r="K86" s="9">
        <v>1</v>
      </c>
      <c r="L86" s="9">
        <v>2</v>
      </c>
      <c r="M86" s="9">
        <v>2</v>
      </c>
      <c r="N86" s="9">
        <v>1</v>
      </c>
      <c r="O86" s="9">
        <v>1</v>
      </c>
      <c r="P86" s="9">
        <v>2</v>
      </c>
      <c r="Q86" s="9">
        <v>1</v>
      </c>
      <c r="R86" s="9">
        <v>1</v>
      </c>
      <c r="S86" s="9">
        <v>2</v>
      </c>
      <c r="T86" s="10">
        <f t="shared" si="9"/>
        <v>17</v>
      </c>
    </row>
    <row r="87" spans="1:20" ht="30" customHeight="1" x14ac:dyDescent="0.25">
      <c r="A87" s="3" t="s">
        <v>11</v>
      </c>
      <c r="B87" s="4" t="str">
        <f t="shared" si="11"/>
        <v>ГБОУ СОШ №507</v>
      </c>
      <c r="C87" s="5">
        <f t="shared" si="11"/>
        <v>11507</v>
      </c>
      <c r="D87" s="5" t="str">
        <f t="shared" si="11"/>
        <v>СОШ</v>
      </c>
      <c r="E87" s="11" t="str">
        <f t="shared" si="11"/>
        <v>5б</v>
      </c>
      <c r="F87" s="7">
        <f t="shared" si="11"/>
        <v>106</v>
      </c>
      <c r="G87" s="7">
        <f t="shared" si="11"/>
        <v>90</v>
      </c>
      <c r="H87" s="8">
        <f t="shared" si="10"/>
        <v>11507085</v>
      </c>
      <c r="I87" s="9">
        <v>2</v>
      </c>
      <c r="J87" s="9">
        <v>1</v>
      </c>
      <c r="K87" s="9">
        <v>1</v>
      </c>
      <c r="L87" s="9">
        <v>2</v>
      </c>
      <c r="M87" s="9">
        <v>1</v>
      </c>
      <c r="N87" s="9">
        <v>1</v>
      </c>
      <c r="O87" s="9">
        <v>1</v>
      </c>
      <c r="P87" s="9">
        <v>1</v>
      </c>
      <c r="Q87" s="9">
        <v>2</v>
      </c>
      <c r="R87" s="9">
        <v>0</v>
      </c>
      <c r="S87" s="9">
        <v>0</v>
      </c>
      <c r="T87" s="10">
        <f t="shared" si="9"/>
        <v>12</v>
      </c>
    </row>
    <row r="88" spans="1:20" ht="30" customHeight="1" x14ac:dyDescent="0.25">
      <c r="A88" s="3" t="s">
        <v>11</v>
      </c>
      <c r="B88" s="4" t="str">
        <f t="shared" si="11"/>
        <v>ГБОУ СОШ №507</v>
      </c>
      <c r="C88" s="5">
        <f t="shared" si="11"/>
        <v>11507</v>
      </c>
      <c r="D88" s="5" t="str">
        <f t="shared" si="11"/>
        <v>СОШ</v>
      </c>
      <c r="E88" s="11" t="str">
        <f t="shared" si="11"/>
        <v>5б</v>
      </c>
      <c r="F88" s="7">
        <f t="shared" si="11"/>
        <v>106</v>
      </c>
      <c r="G88" s="7">
        <f t="shared" si="11"/>
        <v>90</v>
      </c>
      <c r="H88" s="8">
        <f t="shared" si="10"/>
        <v>11507086</v>
      </c>
      <c r="I88" s="9">
        <v>2</v>
      </c>
      <c r="J88" s="9">
        <v>1</v>
      </c>
      <c r="K88" s="9">
        <v>0</v>
      </c>
      <c r="L88" s="9">
        <v>1</v>
      </c>
      <c r="M88" s="9">
        <v>1</v>
      </c>
      <c r="N88" s="9">
        <v>1</v>
      </c>
      <c r="O88" s="9">
        <v>0</v>
      </c>
      <c r="P88" s="9">
        <v>1</v>
      </c>
      <c r="Q88" s="9">
        <v>1</v>
      </c>
      <c r="R88" s="9">
        <v>1</v>
      </c>
      <c r="S88" s="9">
        <v>1</v>
      </c>
      <c r="T88" s="10">
        <f t="shared" si="9"/>
        <v>10</v>
      </c>
    </row>
    <row r="89" spans="1:20" ht="30" customHeight="1" x14ac:dyDescent="0.25">
      <c r="A89" s="3" t="s">
        <v>11</v>
      </c>
      <c r="B89" s="4" t="str">
        <f t="shared" si="11"/>
        <v>ГБОУ СОШ №507</v>
      </c>
      <c r="C89" s="5">
        <f t="shared" si="11"/>
        <v>11507</v>
      </c>
      <c r="D89" s="5" t="str">
        <f t="shared" si="11"/>
        <v>СОШ</v>
      </c>
      <c r="E89" s="11" t="str">
        <f t="shared" si="11"/>
        <v>5б</v>
      </c>
      <c r="F89" s="7">
        <f t="shared" si="11"/>
        <v>106</v>
      </c>
      <c r="G89" s="7">
        <f t="shared" si="11"/>
        <v>90</v>
      </c>
      <c r="H89" s="8">
        <f t="shared" si="10"/>
        <v>11507087</v>
      </c>
      <c r="I89" s="9">
        <v>0</v>
      </c>
      <c r="J89" s="9">
        <v>2</v>
      </c>
      <c r="K89" s="9">
        <v>1</v>
      </c>
      <c r="L89" s="9">
        <v>2</v>
      </c>
      <c r="M89" s="9">
        <v>2</v>
      </c>
      <c r="N89" s="9">
        <v>0</v>
      </c>
      <c r="O89" s="9">
        <v>1</v>
      </c>
      <c r="P89" s="9">
        <v>1</v>
      </c>
      <c r="Q89" s="9">
        <v>1</v>
      </c>
      <c r="R89" s="9">
        <v>1</v>
      </c>
      <c r="S89" s="9">
        <v>1</v>
      </c>
      <c r="T89" s="10">
        <f t="shared" si="9"/>
        <v>12</v>
      </c>
    </row>
    <row r="90" spans="1:20" ht="30" customHeight="1" x14ac:dyDescent="0.25">
      <c r="A90" s="3" t="s">
        <v>11</v>
      </c>
      <c r="B90" s="4" t="str">
        <f t="shared" si="11"/>
        <v>ГБОУ СОШ №507</v>
      </c>
      <c r="C90" s="5">
        <f t="shared" si="11"/>
        <v>11507</v>
      </c>
      <c r="D90" s="5" t="str">
        <f t="shared" si="11"/>
        <v>СОШ</v>
      </c>
      <c r="E90" s="11" t="str">
        <f t="shared" si="11"/>
        <v>5б</v>
      </c>
      <c r="F90" s="7">
        <f t="shared" si="11"/>
        <v>106</v>
      </c>
      <c r="G90" s="7">
        <f t="shared" si="11"/>
        <v>90</v>
      </c>
      <c r="H90" s="8">
        <f t="shared" si="10"/>
        <v>11507088</v>
      </c>
      <c r="I90" s="9">
        <v>1</v>
      </c>
      <c r="J90" s="9">
        <v>2</v>
      </c>
      <c r="K90" s="9">
        <v>0</v>
      </c>
      <c r="L90" s="9">
        <v>1</v>
      </c>
      <c r="M90" s="9">
        <v>1</v>
      </c>
      <c r="N90" s="9">
        <v>0</v>
      </c>
      <c r="O90" s="9">
        <v>0</v>
      </c>
      <c r="P90" s="9">
        <v>1</v>
      </c>
      <c r="Q90" s="9">
        <v>2</v>
      </c>
      <c r="R90" s="9">
        <v>0</v>
      </c>
      <c r="S90" s="9">
        <v>1</v>
      </c>
      <c r="T90" s="10">
        <f t="shared" si="9"/>
        <v>9</v>
      </c>
    </row>
    <row r="91" spans="1:20" ht="30" customHeight="1" x14ac:dyDescent="0.25">
      <c r="A91" s="3" t="s">
        <v>11</v>
      </c>
      <c r="B91" s="4" t="str">
        <f t="shared" si="11"/>
        <v>ГБОУ СОШ №507</v>
      </c>
      <c r="C91" s="5">
        <f t="shared" si="11"/>
        <v>11507</v>
      </c>
      <c r="D91" s="5" t="str">
        <f t="shared" si="11"/>
        <v>СОШ</v>
      </c>
      <c r="E91" s="11" t="str">
        <f t="shared" si="11"/>
        <v>5б</v>
      </c>
      <c r="F91" s="7">
        <f t="shared" si="11"/>
        <v>106</v>
      </c>
      <c r="G91" s="7">
        <f t="shared" si="11"/>
        <v>90</v>
      </c>
      <c r="H91" s="8">
        <f t="shared" si="10"/>
        <v>11507089</v>
      </c>
      <c r="I91" s="9">
        <v>0</v>
      </c>
      <c r="J91" s="9">
        <v>2</v>
      </c>
      <c r="K91" s="9">
        <v>0</v>
      </c>
      <c r="L91" s="9">
        <v>2</v>
      </c>
      <c r="M91" s="9">
        <v>1</v>
      </c>
      <c r="N91" s="9">
        <v>1</v>
      </c>
      <c r="O91" s="9">
        <v>1</v>
      </c>
      <c r="P91" s="9">
        <v>2</v>
      </c>
      <c r="Q91" s="9">
        <v>2</v>
      </c>
      <c r="R91" s="9">
        <v>2</v>
      </c>
      <c r="S91" s="9">
        <v>1</v>
      </c>
      <c r="T91" s="10">
        <f t="shared" si="9"/>
        <v>14</v>
      </c>
    </row>
    <row r="92" spans="1:20" ht="30" customHeight="1" x14ac:dyDescent="0.25">
      <c r="A92" s="3" t="s">
        <v>11</v>
      </c>
      <c r="B92" s="4" t="str">
        <f t="shared" si="11"/>
        <v>ГБОУ СОШ №507</v>
      </c>
      <c r="C92" s="5">
        <f t="shared" si="11"/>
        <v>11507</v>
      </c>
      <c r="D92" s="5" t="str">
        <f t="shared" si="11"/>
        <v>СОШ</v>
      </c>
      <c r="E92" s="11" t="str">
        <f t="shared" si="11"/>
        <v>5б</v>
      </c>
      <c r="F92" s="7">
        <f t="shared" si="11"/>
        <v>106</v>
      </c>
      <c r="G92" s="7">
        <f t="shared" si="11"/>
        <v>90</v>
      </c>
      <c r="H92" s="8">
        <f t="shared" si="10"/>
        <v>11507090</v>
      </c>
      <c r="I92" s="9">
        <v>0</v>
      </c>
      <c r="J92" s="9">
        <v>1</v>
      </c>
      <c r="K92" s="9">
        <v>0</v>
      </c>
      <c r="L92" s="9">
        <v>2</v>
      </c>
      <c r="M92" s="9">
        <v>2</v>
      </c>
      <c r="N92" s="9">
        <v>1</v>
      </c>
      <c r="O92" s="9">
        <v>1</v>
      </c>
      <c r="P92" s="9">
        <v>2</v>
      </c>
      <c r="Q92" s="9">
        <v>2</v>
      </c>
      <c r="R92" s="9">
        <v>1</v>
      </c>
      <c r="S92" s="9">
        <v>1</v>
      </c>
      <c r="T92" s="10">
        <f t="shared" si="9"/>
        <v>13</v>
      </c>
    </row>
    <row r="93" spans="1:20" s="58" customFormat="1" x14ac:dyDescent="0.25">
      <c r="A93" s="58" t="s">
        <v>118</v>
      </c>
      <c r="I93" s="58">
        <v>2</v>
      </c>
      <c r="J93" s="58">
        <v>2</v>
      </c>
      <c r="K93" s="58">
        <v>1</v>
      </c>
      <c r="L93" s="58">
        <v>2</v>
      </c>
      <c r="M93" s="58">
        <v>2</v>
      </c>
      <c r="N93" s="58">
        <v>1</v>
      </c>
      <c r="O93" s="58">
        <v>1</v>
      </c>
      <c r="P93" s="58">
        <v>2</v>
      </c>
      <c r="Q93" s="58">
        <v>2</v>
      </c>
      <c r="R93" s="58">
        <v>2</v>
      </c>
      <c r="S93" s="58">
        <v>2</v>
      </c>
      <c r="T93" s="58">
        <f>SUM(I93:S93)</f>
        <v>19</v>
      </c>
    </row>
    <row r="94" spans="1:20" x14ac:dyDescent="0.25">
      <c r="B94" s="4" t="s">
        <v>51</v>
      </c>
      <c r="C94" s="7">
        <v>106</v>
      </c>
      <c r="D94" s="7">
        <v>90</v>
      </c>
      <c r="I94" s="79">
        <f>SUM(I3:I92)/(90*I93)</f>
        <v>0.40555555555555556</v>
      </c>
      <c r="J94" s="79">
        <f t="shared" ref="J94:T94" si="12">SUM(J3:J92)/(90*J93)</f>
        <v>0.69444444444444442</v>
      </c>
      <c r="K94" s="79">
        <f t="shared" si="12"/>
        <v>0.55555555555555558</v>
      </c>
      <c r="L94" s="79">
        <f t="shared" si="12"/>
        <v>0.94444444444444442</v>
      </c>
      <c r="M94" s="79">
        <f t="shared" si="12"/>
        <v>0.60555555555555551</v>
      </c>
      <c r="N94" s="79">
        <f t="shared" si="12"/>
        <v>0.76666666666666672</v>
      </c>
      <c r="O94" s="79">
        <f t="shared" si="12"/>
        <v>0.7</v>
      </c>
      <c r="P94" s="79">
        <f t="shared" si="12"/>
        <v>0.8666666666666667</v>
      </c>
      <c r="Q94" s="79">
        <f t="shared" si="12"/>
        <v>0.80555555555555558</v>
      </c>
      <c r="R94" s="79">
        <f t="shared" si="12"/>
        <v>0.66666666666666663</v>
      </c>
      <c r="S94" s="79">
        <f t="shared" si="12"/>
        <v>0.67222222222222228</v>
      </c>
      <c r="T94" s="79">
        <f t="shared" si="12"/>
        <v>0.70233918128654971</v>
      </c>
    </row>
  </sheetData>
  <mergeCells count="9">
    <mergeCell ref="G1:G2"/>
    <mergeCell ref="H1:H2"/>
    <mergeCell ref="T1:T2"/>
    <mergeCell ref="A1:A2"/>
    <mergeCell ref="B1:B2"/>
    <mergeCell ref="C1:C2"/>
    <mergeCell ref="D1:D2"/>
    <mergeCell ref="E1:E2"/>
    <mergeCell ref="F1:F2"/>
  </mergeCells>
  <dataValidations count="4">
    <dataValidation type="list" allowBlank="1" showInputMessage="1" showErrorMessage="1" sqref="I3:J92 L3:M92 P3:S92">
      <formula1>балл2</formula1>
    </dataValidation>
    <dataValidation allowBlank="1" showErrorMessage="1" sqref="E3:G92 C94:D94"/>
    <dataValidation type="list" allowBlank="1" showInputMessage="1" showErrorMessage="1" sqref="K3:K92 N3:O92">
      <formula1>балл1</formula1>
    </dataValidation>
    <dataValidation type="list" allowBlank="1" showInputMessage="1" showErrorMessage="1" sqref="B3">
      <formula1>Название</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dimension ref="A1:Y58"/>
  <sheetViews>
    <sheetView zoomScale="70" zoomScaleNormal="70" workbookViewId="0">
      <selection activeCell="W1" sqref="W1:Y22"/>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s>
  <sheetData>
    <row r="1" spans="1:25" ht="59.25" customHeight="1"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c r="W1" s="58" t="s">
        <v>158</v>
      </c>
      <c r="X1" s="58" t="s">
        <v>159</v>
      </c>
      <c r="Y1" s="58" t="s">
        <v>160</v>
      </c>
    </row>
    <row r="2" spans="1:25" ht="44.25" customHeight="1"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COUNTIF(T$3:T$56,W2)</f>
        <v>0</v>
      </c>
      <c r="Y2" s="83">
        <f>X2/$X$22</f>
        <v>0</v>
      </c>
    </row>
    <row r="3" spans="1:25" ht="30" customHeight="1" x14ac:dyDescent="0.25">
      <c r="A3" s="3" t="s">
        <v>11</v>
      </c>
      <c r="B3" s="4" t="s">
        <v>52</v>
      </c>
      <c r="C3" s="5">
        <f>VLOOKUP(B3,[21]Списки!$C$1:$E$70,2,FALSE)</f>
        <v>11508</v>
      </c>
      <c r="D3" s="5" t="str">
        <f>VLOOKUP(B3,[21]Списки!$C$1:$E$70,3,FALSE)</f>
        <v>СОШ с углуб.</v>
      </c>
      <c r="E3" s="6" t="s">
        <v>15</v>
      </c>
      <c r="F3" s="7">
        <v>64</v>
      </c>
      <c r="G3" s="7">
        <v>54</v>
      </c>
      <c r="H3" s="8">
        <f>C3*1000+1</f>
        <v>11508001</v>
      </c>
      <c r="I3" s="9">
        <v>2</v>
      </c>
      <c r="J3" s="9">
        <v>2</v>
      </c>
      <c r="K3" s="9">
        <v>0</v>
      </c>
      <c r="L3" s="9">
        <v>1</v>
      </c>
      <c r="M3" s="9">
        <v>0</v>
      </c>
      <c r="N3" s="9">
        <v>1</v>
      </c>
      <c r="O3" s="9">
        <v>1</v>
      </c>
      <c r="P3" s="9">
        <v>2</v>
      </c>
      <c r="Q3" s="9">
        <v>2</v>
      </c>
      <c r="R3" s="9">
        <v>2</v>
      </c>
      <c r="S3" s="9">
        <v>2</v>
      </c>
      <c r="T3" s="10">
        <f>IF(COUNTBLANK(I3:S3)&gt;=1,"Не писал",SUM(I3:S3))</f>
        <v>15</v>
      </c>
      <c r="W3" s="76">
        <v>1</v>
      </c>
      <c r="X3" s="76">
        <f t="shared" ref="X3:X21" si="0">COUNTIF(T$3:T$56,W3)</f>
        <v>0</v>
      </c>
      <c r="Y3" s="83">
        <f t="shared" ref="Y3:Y21" si="1">X3/$X$22</f>
        <v>0</v>
      </c>
    </row>
    <row r="4" spans="1:25" ht="30" customHeight="1" x14ac:dyDescent="0.25">
      <c r="A4" s="3" t="s">
        <v>11</v>
      </c>
      <c r="B4" s="4" t="str">
        <f t="shared" ref="B4:G19" si="2">B3</f>
        <v>ГБОУ СОШ №508</v>
      </c>
      <c r="C4" s="5">
        <f t="shared" si="2"/>
        <v>11508</v>
      </c>
      <c r="D4" s="5" t="str">
        <f t="shared" si="2"/>
        <v>СОШ с углуб.</v>
      </c>
      <c r="E4" s="11" t="str">
        <f t="shared" si="2"/>
        <v>5а</v>
      </c>
      <c r="F4" s="7">
        <f t="shared" si="2"/>
        <v>64</v>
      </c>
      <c r="G4" s="7">
        <f t="shared" si="2"/>
        <v>54</v>
      </c>
      <c r="H4" s="8">
        <f>H3+1</f>
        <v>11508002</v>
      </c>
      <c r="I4" s="9">
        <v>2</v>
      </c>
      <c r="J4" s="9">
        <v>2</v>
      </c>
      <c r="K4" s="9">
        <v>1</v>
      </c>
      <c r="L4" s="9">
        <v>2</v>
      </c>
      <c r="M4" s="9">
        <v>1</v>
      </c>
      <c r="N4" s="9">
        <v>1</v>
      </c>
      <c r="O4" s="9">
        <v>1</v>
      </c>
      <c r="P4" s="9">
        <v>2</v>
      </c>
      <c r="Q4" s="9">
        <v>2</v>
      </c>
      <c r="R4" s="9">
        <v>2</v>
      </c>
      <c r="S4" s="9">
        <v>2</v>
      </c>
      <c r="T4" s="10">
        <f t="shared" ref="T4:T56" si="3">IF(COUNTBLANK(I4:S4)&gt;=1,"Не писал",SUM(I4:S4))</f>
        <v>18</v>
      </c>
      <c r="W4" s="76">
        <v>2</v>
      </c>
      <c r="X4" s="76">
        <f t="shared" si="0"/>
        <v>0</v>
      </c>
      <c r="Y4" s="83">
        <f t="shared" si="1"/>
        <v>0</v>
      </c>
    </row>
    <row r="5" spans="1:25" ht="30" customHeight="1" x14ac:dyDescent="0.25">
      <c r="A5" s="3" t="s">
        <v>11</v>
      </c>
      <c r="B5" s="4" t="str">
        <f t="shared" si="2"/>
        <v>ГБОУ СОШ №508</v>
      </c>
      <c r="C5" s="5">
        <f t="shared" si="2"/>
        <v>11508</v>
      </c>
      <c r="D5" s="5" t="str">
        <f t="shared" si="2"/>
        <v>СОШ с углуб.</v>
      </c>
      <c r="E5" s="11" t="str">
        <f t="shared" si="2"/>
        <v>5а</v>
      </c>
      <c r="F5" s="7">
        <f t="shared" si="2"/>
        <v>64</v>
      </c>
      <c r="G5" s="7">
        <f t="shared" si="2"/>
        <v>54</v>
      </c>
      <c r="H5" s="8">
        <f t="shared" ref="H5:H56" si="4">H4+1</f>
        <v>11508003</v>
      </c>
      <c r="I5" s="9">
        <v>2</v>
      </c>
      <c r="J5" s="9">
        <v>2</v>
      </c>
      <c r="K5" s="9">
        <v>1</v>
      </c>
      <c r="L5" s="9">
        <v>2</v>
      </c>
      <c r="M5" s="9">
        <v>2</v>
      </c>
      <c r="N5" s="9">
        <v>1</v>
      </c>
      <c r="O5" s="9">
        <v>1</v>
      </c>
      <c r="P5" s="9">
        <v>2</v>
      </c>
      <c r="Q5" s="9">
        <v>2</v>
      </c>
      <c r="R5" s="9">
        <v>2</v>
      </c>
      <c r="S5" s="9">
        <v>2</v>
      </c>
      <c r="T5" s="10">
        <f t="shared" si="3"/>
        <v>19</v>
      </c>
      <c r="W5" s="76">
        <v>3</v>
      </c>
      <c r="X5" s="76">
        <f t="shared" si="0"/>
        <v>0</v>
      </c>
      <c r="Y5" s="83">
        <f t="shared" si="1"/>
        <v>0</v>
      </c>
    </row>
    <row r="6" spans="1:25" ht="30" customHeight="1" x14ac:dyDescent="0.25">
      <c r="A6" s="3" t="s">
        <v>11</v>
      </c>
      <c r="B6" s="4" t="str">
        <f t="shared" si="2"/>
        <v>ГБОУ СОШ №508</v>
      </c>
      <c r="C6" s="5">
        <f t="shared" si="2"/>
        <v>11508</v>
      </c>
      <c r="D6" s="5" t="str">
        <f t="shared" si="2"/>
        <v>СОШ с углуб.</v>
      </c>
      <c r="E6" s="11" t="str">
        <f t="shared" si="2"/>
        <v>5а</v>
      </c>
      <c r="F6" s="7">
        <f t="shared" si="2"/>
        <v>64</v>
      </c>
      <c r="G6" s="7">
        <f t="shared" si="2"/>
        <v>54</v>
      </c>
      <c r="H6" s="8">
        <f t="shared" si="4"/>
        <v>11508004</v>
      </c>
      <c r="I6" s="9">
        <v>2</v>
      </c>
      <c r="J6" s="9">
        <v>1</v>
      </c>
      <c r="K6" s="9">
        <v>1</v>
      </c>
      <c r="L6" s="9">
        <v>2</v>
      </c>
      <c r="M6" s="9">
        <v>1</v>
      </c>
      <c r="N6" s="9">
        <v>0</v>
      </c>
      <c r="O6" s="9">
        <v>1</v>
      </c>
      <c r="P6" s="9">
        <v>2</v>
      </c>
      <c r="Q6" s="9">
        <v>2</v>
      </c>
      <c r="R6" s="9">
        <v>2</v>
      </c>
      <c r="S6" s="9">
        <v>2</v>
      </c>
      <c r="T6" s="10">
        <f t="shared" si="3"/>
        <v>16</v>
      </c>
      <c r="W6" s="76">
        <v>4</v>
      </c>
      <c r="X6" s="76">
        <f t="shared" si="0"/>
        <v>0</v>
      </c>
      <c r="Y6" s="83">
        <f t="shared" si="1"/>
        <v>0</v>
      </c>
    </row>
    <row r="7" spans="1:25" ht="30" customHeight="1" x14ac:dyDescent="0.25">
      <c r="A7" s="3" t="s">
        <v>11</v>
      </c>
      <c r="B7" s="4" t="str">
        <f t="shared" si="2"/>
        <v>ГБОУ СОШ №508</v>
      </c>
      <c r="C7" s="5">
        <f t="shared" si="2"/>
        <v>11508</v>
      </c>
      <c r="D7" s="5" t="str">
        <f t="shared" si="2"/>
        <v>СОШ с углуб.</v>
      </c>
      <c r="E7" s="11" t="str">
        <f t="shared" si="2"/>
        <v>5а</v>
      </c>
      <c r="F7" s="7">
        <f t="shared" si="2"/>
        <v>64</v>
      </c>
      <c r="G7" s="7">
        <f t="shared" si="2"/>
        <v>54</v>
      </c>
      <c r="H7" s="8">
        <f t="shared" si="4"/>
        <v>11508005</v>
      </c>
      <c r="I7" s="9">
        <v>2</v>
      </c>
      <c r="J7" s="9">
        <v>1</v>
      </c>
      <c r="K7" s="9">
        <v>1</v>
      </c>
      <c r="L7" s="9">
        <v>2</v>
      </c>
      <c r="M7" s="9">
        <v>2</v>
      </c>
      <c r="N7" s="9">
        <v>0</v>
      </c>
      <c r="O7" s="9">
        <v>0</v>
      </c>
      <c r="P7" s="9">
        <v>2</v>
      </c>
      <c r="Q7" s="9">
        <v>2</v>
      </c>
      <c r="R7" s="9">
        <v>2</v>
      </c>
      <c r="S7" s="9">
        <v>2</v>
      </c>
      <c r="T7" s="10">
        <f t="shared" si="3"/>
        <v>16</v>
      </c>
      <c r="W7" s="76">
        <v>5</v>
      </c>
      <c r="X7" s="76">
        <f t="shared" si="0"/>
        <v>1</v>
      </c>
      <c r="Y7" s="83">
        <f t="shared" si="1"/>
        <v>1.8518518518518517E-2</v>
      </c>
    </row>
    <row r="8" spans="1:25" ht="30" customHeight="1" x14ac:dyDescent="0.25">
      <c r="A8" s="3" t="s">
        <v>11</v>
      </c>
      <c r="B8" s="4" t="str">
        <f t="shared" si="2"/>
        <v>ГБОУ СОШ №508</v>
      </c>
      <c r="C8" s="5">
        <f t="shared" si="2"/>
        <v>11508</v>
      </c>
      <c r="D8" s="5" t="str">
        <f t="shared" si="2"/>
        <v>СОШ с углуб.</v>
      </c>
      <c r="E8" s="11" t="str">
        <f t="shared" si="2"/>
        <v>5а</v>
      </c>
      <c r="F8" s="7">
        <f t="shared" si="2"/>
        <v>64</v>
      </c>
      <c r="G8" s="7">
        <f t="shared" si="2"/>
        <v>54</v>
      </c>
      <c r="H8" s="8">
        <f t="shared" si="4"/>
        <v>11508006</v>
      </c>
      <c r="I8" s="9">
        <v>0</v>
      </c>
      <c r="J8" s="9">
        <v>1</v>
      </c>
      <c r="K8" s="9">
        <v>0</v>
      </c>
      <c r="L8" s="9">
        <v>2</v>
      </c>
      <c r="M8" s="9">
        <v>1</v>
      </c>
      <c r="N8" s="9">
        <v>0</v>
      </c>
      <c r="O8" s="9">
        <v>0</v>
      </c>
      <c r="P8" s="9">
        <v>2</v>
      </c>
      <c r="Q8" s="9">
        <v>2</v>
      </c>
      <c r="R8" s="9">
        <v>2</v>
      </c>
      <c r="S8" s="9">
        <v>2</v>
      </c>
      <c r="T8" s="10">
        <f t="shared" si="3"/>
        <v>12</v>
      </c>
      <c r="W8" s="76">
        <v>6</v>
      </c>
      <c r="X8" s="76">
        <f t="shared" si="0"/>
        <v>0</v>
      </c>
      <c r="Y8" s="83">
        <f t="shared" si="1"/>
        <v>0</v>
      </c>
    </row>
    <row r="9" spans="1:25" ht="30" customHeight="1" x14ac:dyDescent="0.25">
      <c r="A9" s="3" t="s">
        <v>11</v>
      </c>
      <c r="B9" s="4" t="str">
        <f t="shared" si="2"/>
        <v>ГБОУ СОШ №508</v>
      </c>
      <c r="C9" s="5">
        <f t="shared" si="2"/>
        <v>11508</v>
      </c>
      <c r="D9" s="5" t="str">
        <f t="shared" si="2"/>
        <v>СОШ с углуб.</v>
      </c>
      <c r="E9" s="11" t="str">
        <f t="shared" si="2"/>
        <v>5а</v>
      </c>
      <c r="F9" s="7">
        <f t="shared" si="2"/>
        <v>64</v>
      </c>
      <c r="G9" s="7">
        <f t="shared" si="2"/>
        <v>54</v>
      </c>
      <c r="H9" s="8">
        <f t="shared" si="4"/>
        <v>11508007</v>
      </c>
      <c r="I9" s="9">
        <v>2</v>
      </c>
      <c r="J9" s="9">
        <v>1</v>
      </c>
      <c r="K9" s="9">
        <v>0</v>
      </c>
      <c r="L9" s="9">
        <v>2</v>
      </c>
      <c r="M9" s="9">
        <v>2</v>
      </c>
      <c r="N9" s="9">
        <v>0</v>
      </c>
      <c r="O9" s="9">
        <v>0</v>
      </c>
      <c r="P9" s="9">
        <v>0</v>
      </c>
      <c r="Q9" s="9">
        <v>1</v>
      </c>
      <c r="R9" s="9">
        <v>2</v>
      </c>
      <c r="S9" s="9">
        <v>2</v>
      </c>
      <c r="T9" s="10">
        <f t="shared" si="3"/>
        <v>12</v>
      </c>
      <c r="W9" s="76">
        <v>7</v>
      </c>
      <c r="X9" s="76">
        <f t="shared" si="0"/>
        <v>1</v>
      </c>
      <c r="Y9" s="83">
        <f t="shared" si="1"/>
        <v>1.8518518518518517E-2</v>
      </c>
    </row>
    <row r="10" spans="1:25" ht="30" customHeight="1" x14ac:dyDescent="0.25">
      <c r="A10" s="3" t="s">
        <v>11</v>
      </c>
      <c r="B10" s="4" t="str">
        <f t="shared" si="2"/>
        <v>ГБОУ СОШ №508</v>
      </c>
      <c r="C10" s="5">
        <f t="shared" si="2"/>
        <v>11508</v>
      </c>
      <c r="D10" s="5" t="str">
        <f t="shared" si="2"/>
        <v>СОШ с углуб.</v>
      </c>
      <c r="E10" s="11" t="str">
        <f t="shared" si="2"/>
        <v>5а</v>
      </c>
      <c r="F10" s="7">
        <f t="shared" si="2"/>
        <v>64</v>
      </c>
      <c r="G10" s="7">
        <f t="shared" si="2"/>
        <v>54</v>
      </c>
      <c r="H10" s="8">
        <f t="shared" si="4"/>
        <v>11508008</v>
      </c>
      <c r="I10" s="9">
        <v>0</v>
      </c>
      <c r="J10" s="9">
        <v>2</v>
      </c>
      <c r="K10" s="9">
        <v>1</v>
      </c>
      <c r="L10" s="9">
        <v>2</v>
      </c>
      <c r="M10" s="9">
        <v>1</v>
      </c>
      <c r="N10" s="9">
        <v>0</v>
      </c>
      <c r="O10" s="9">
        <v>0</v>
      </c>
      <c r="P10" s="9">
        <v>1</v>
      </c>
      <c r="Q10" s="9">
        <v>1</v>
      </c>
      <c r="R10" s="9">
        <v>2</v>
      </c>
      <c r="S10" s="9">
        <v>2</v>
      </c>
      <c r="T10" s="10">
        <f t="shared" si="3"/>
        <v>12</v>
      </c>
      <c r="W10" s="76">
        <v>8</v>
      </c>
      <c r="X10" s="76">
        <f t="shared" si="0"/>
        <v>3</v>
      </c>
      <c r="Y10" s="83">
        <f t="shared" si="1"/>
        <v>5.5555555555555552E-2</v>
      </c>
    </row>
    <row r="11" spans="1:25" ht="30" customHeight="1" x14ac:dyDescent="0.25">
      <c r="A11" s="3" t="s">
        <v>11</v>
      </c>
      <c r="B11" s="4" t="str">
        <f t="shared" si="2"/>
        <v>ГБОУ СОШ №508</v>
      </c>
      <c r="C11" s="5">
        <f t="shared" si="2"/>
        <v>11508</v>
      </c>
      <c r="D11" s="5" t="str">
        <f t="shared" si="2"/>
        <v>СОШ с углуб.</v>
      </c>
      <c r="E11" s="11" t="str">
        <f t="shared" si="2"/>
        <v>5а</v>
      </c>
      <c r="F11" s="7">
        <f t="shared" si="2"/>
        <v>64</v>
      </c>
      <c r="G11" s="7">
        <f t="shared" si="2"/>
        <v>54</v>
      </c>
      <c r="H11" s="8">
        <f t="shared" si="4"/>
        <v>11508009</v>
      </c>
      <c r="I11" s="9">
        <v>1</v>
      </c>
      <c r="J11" s="9">
        <v>0</v>
      </c>
      <c r="K11" s="9">
        <v>1</v>
      </c>
      <c r="L11" s="9">
        <v>2</v>
      </c>
      <c r="M11" s="9">
        <v>2</v>
      </c>
      <c r="N11" s="9">
        <v>1</v>
      </c>
      <c r="O11" s="9">
        <v>0</v>
      </c>
      <c r="P11" s="9">
        <v>2</v>
      </c>
      <c r="Q11" s="9">
        <v>2</v>
      </c>
      <c r="R11" s="9">
        <v>2</v>
      </c>
      <c r="S11" s="9">
        <v>2</v>
      </c>
      <c r="T11" s="10">
        <f t="shared" si="3"/>
        <v>15</v>
      </c>
      <c r="W11" s="76">
        <v>9</v>
      </c>
      <c r="X11" s="76">
        <f t="shared" si="0"/>
        <v>3</v>
      </c>
      <c r="Y11" s="83">
        <f t="shared" si="1"/>
        <v>5.5555555555555552E-2</v>
      </c>
    </row>
    <row r="12" spans="1:25" ht="30" customHeight="1" x14ac:dyDescent="0.25">
      <c r="A12" s="3" t="s">
        <v>11</v>
      </c>
      <c r="B12" s="4" t="str">
        <f t="shared" si="2"/>
        <v>ГБОУ СОШ №508</v>
      </c>
      <c r="C12" s="5">
        <f t="shared" si="2"/>
        <v>11508</v>
      </c>
      <c r="D12" s="5" t="str">
        <f t="shared" si="2"/>
        <v>СОШ с углуб.</v>
      </c>
      <c r="E12" s="11" t="str">
        <f t="shared" si="2"/>
        <v>5а</v>
      </c>
      <c r="F12" s="7">
        <f t="shared" si="2"/>
        <v>64</v>
      </c>
      <c r="G12" s="7">
        <f t="shared" si="2"/>
        <v>54</v>
      </c>
      <c r="H12" s="8">
        <f t="shared" si="4"/>
        <v>11508010</v>
      </c>
      <c r="I12" s="9">
        <v>2</v>
      </c>
      <c r="J12" s="9">
        <v>2</v>
      </c>
      <c r="K12" s="9">
        <v>1</v>
      </c>
      <c r="L12" s="9">
        <v>2</v>
      </c>
      <c r="M12" s="9">
        <v>2</v>
      </c>
      <c r="N12" s="9">
        <v>1</v>
      </c>
      <c r="O12" s="9">
        <v>1</v>
      </c>
      <c r="P12" s="9">
        <v>2</v>
      </c>
      <c r="Q12" s="9">
        <v>2</v>
      </c>
      <c r="R12" s="9">
        <v>2</v>
      </c>
      <c r="S12" s="9">
        <v>2</v>
      </c>
      <c r="T12" s="10">
        <f t="shared" si="3"/>
        <v>19</v>
      </c>
      <c r="W12" s="76">
        <v>10</v>
      </c>
      <c r="X12" s="76">
        <f t="shared" si="0"/>
        <v>4</v>
      </c>
      <c r="Y12" s="83">
        <f t="shared" si="1"/>
        <v>7.407407407407407E-2</v>
      </c>
    </row>
    <row r="13" spans="1:25" ht="30" customHeight="1" x14ac:dyDescent="0.25">
      <c r="A13" s="3" t="s">
        <v>11</v>
      </c>
      <c r="B13" s="4" t="str">
        <f t="shared" si="2"/>
        <v>ГБОУ СОШ №508</v>
      </c>
      <c r="C13" s="5">
        <f t="shared" si="2"/>
        <v>11508</v>
      </c>
      <c r="D13" s="5" t="str">
        <f t="shared" si="2"/>
        <v>СОШ с углуб.</v>
      </c>
      <c r="E13" s="11" t="str">
        <f t="shared" si="2"/>
        <v>5а</v>
      </c>
      <c r="F13" s="7">
        <f t="shared" si="2"/>
        <v>64</v>
      </c>
      <c r="G13" s="7">
        <f t="shared" si="2"/>
        <v>54</v>
      </c>
      <c r="H13" s="8">
        <f t="shared" si="4"/>
        <v>11508011</v>
      </c>
      <c r="I13" s="9">
        <v>0</v>
      </c>
      <c r="J13" s="9">
        <v>1</v>
      </c>
      <c r="K13" s="9">
        <v>0</v>
      </c>
      <c r="L13" s="9">
        <v>2</v>
      </c>
      <c r="M13" s="9">
        <v>2</v>
      </c>
      <c r="N13" s="9">
        <v>1</v>
      </c>
      <c r="O13" s="9">
        <v>0</v>
      </c>
      <c r="P13" s="9">
        <v>2</v>
      </c>
      <c r="Q13" s="9">
        <v>2</v>
      </c>
      <c r="R13" s="9">
        <v>2</v>
      </c>
      <c r="S13" s="9">
        <v>2</v>
      </c>
      <c r="T13" s="10">
        <f t="shared" si="3"/>
        <v>14</v>
      </c>
      <c r="W13" s="76">
        <v>11</v>
      </c>
      <c r="X13" s="76">
        <f t="shared" si="0"/>
        <v>2</v>
      </c>
      <c r="Y13" s="83">
        <f t="shared" si="1"/>
        <v>3.7037037037037035E-2</v>
      </c>
    </row>
    <row r="14" spans="1:25" ht="30" customHeight="1" x14ac:dyDescent="0.25">
      <c r="A14" s="3" t="s">
        <v>11</v>
      </c>
      <c r="B14" s="4" t="str">
        <f t="shared" si="2"/>
        <v>ГБОУ СОШ №508</v>
      </c>
      <c r="C14" s="5">
        <f t="shared" si="2"/>
        <v>11508</v>
      </c>
      <c r="D14" s="5" t="str">
        <f t="shared" si="2"/>
        <v>СОШ с углуб.</v>
      </c>
      <c r="E14" s="11" t="str">
        <f t="shared" si="2"/>
        <v>5а</v>
      </c>
      <c r="F14" s="7">
        <f t="shared" si="2"/>
        <v>64</v>
      </c>
      <c r="G14" s="7">
        <f t="shared" si="2"/>
        <v>54</v>
      </c>
      <c r="H14" s="8">
        <f t="shared" si="4"/>
        <v>11508012</v>
      </c>
      <c r="I14" s="9">
        <v>2</v>
      </c>
      <c r="J14" s="9">
        <v>2</v>
      </c>
      <c r="K14" s="9">
        <v>0</v>
      </c>
      <c r="L14" s="9">
        <v>2</v>
      </c>
      <c r="M14" s="9">
        <v>2</v>
      </c>
      <c r="N14" s="9">
        <v>0</v>
      </c>
      <c r="O14" s="9">
        <v>1</v>
      </c>
      <c r="P14" s="9">
        <v>1</v>
      </c>
      <c r="Q14" s="9">
        <v>2</v>
      </c>
      <c r="R14" s="9">
        <v>2</v>
      </c>
      <c r="S14" s="9">
        <v>0</v>
      </c>
      <c r="T14" s="10">
        <f t="shared" si="3"/>
        <v>14</v>
      </c>
      <c r="W14" s="76">
        <v>12</v>
      </c>
      <c r="X14" s="76">
        <f t="shared" si="0"/>
        <v>8</v>
      </c>
      <c r="Y14" s="83">
        <f t="shared" si="1"/>
        <v>0.14814814814814814</v>
      </c>
    </row>
    <row r="15" spans="1:25" ht="30" customHeight="1" x14ac:dyDescent="0.25">
      <c r="A15" s="3" t="s">
        <v>11</v>
      </c>
      <c r="B15" s="4" t="str">
        <f t="shared" si="2"/>
        <v>ГБОУ СОШ №508</v>
      </c>
      <c r="C15" s="5">
        <f t="shared" si="2"/>
        <v>11508</v>
      </c>
      <c r="D15" s="5" t="str">
        <f t="shared" si="2"/>
        <v>СОШ с углуб.</v>
      </c>
      <c r="E15" s="11" t="str">
        <f t="shared" si="2"/>
        <v>5а</v>
      </c>
      <c r="F15" s="7">
        <f t="shared" si="2"/>
        <v>64</v>
      </c>
      <c r="G15" s="7">
        <f t="shared" si="2"/>
        <v>54</v>
      </c>
      <c r="H15" s="8">
        <f t="shared" si="4"/>
        <v>11508013</v>
      </c>
      <c r="I15" s="9">
        <v>0</v>
      </c>
      <c r="J15" s="9">
        <v>2</v>
      </c>
      <c r="K15" s="9">
        <v>1</v>
      </c>
      <c r="L15" s="9">
        <v>2</v>
      </c>
      <c r="M15" s="9">
        <v>1</v>
      </c>
      <c r="N15" s="9">
        <v>0</v>
      </c>
      <c r="O15" s="9">
        <v>0</v>
      </c>
      <c r="P15" s="9">
        <v>2</v>
      </c>
      <c r="Q15" s="9">
        <v>2</v>
      </c>
      <c r="R15" s="9">
        <v>2</v>
      </c>
      <c r="S15" s="9">
        <v>2</v>
      </c>
      <c r="T15" s="10">
        <f t="shared" si="3"/>
        <v>14</v>
      </c>
      <c r="W15" s="76">
        <v>13</v>
      </c>
      <c r="X15" s="76">
        <f t="shared" si="0"/>
        <v>3</v>
      </c>
      <c r="Y15" s="83">
        <f t="shared" si="1"/>
        <v>5.5555555555555552E-2</v>
      </c>
    </row>
    <row r="16" spans="1:25" ht="30" customHeight="1" x14ac:dyDescent="0.25">
      <c r="A16" s="3" t="s">
        <v>11</v>
      </c>
      <c r="B16" s="4" t="str">
        <f t="shared" si="2"/>
        <v>ГБОУ СОШ №508</v>
      </c>
      <c r="C16" s="5">
        <f t="shared" si="2"/>
        <v>11508</v>
      </c>
      <c r="D16" s="5" t="str">
        <f t="shared" si="2"/>
        <v>СОШ с углуб.</v>
      </c>
      <c r="E16" s="11" t="str">
        <f t="shared" si="2"/>
        <v>5а</v>
      </c>
      <c r="F16" s="7">
        <f t="shared" si="2"/>
        <v>64</v>
      </c>
      <c r="G16" s="7">
        <f t="shared" si="2"/>
        <v>54</v>
      </c>
      <c r="H16" s="8">
        <f t="shared" si="4"/>
        <v>11508014</v>
      </c>
      <c r="I16" s="9">
        <v>1</v>
      </c>
      <c r="J16" s="9">
        <v>2</v>
      </c>
      <c r="K16" s="9">
        <v>1</v>
      </c>
      <c r="L16" s="9">
        <v>2</v>
      </c>
      <c r="M16" s="9">
        <v>2</v>
      </c>
      <c r="N16" s="9">
        <v>1</v>
      </c>
      <c r="O16" s="9">
        <v>0</v>
      </c>
      <c r="P16" s="9">
        <v>2</v>
      </c>
      <c r="Q16" s="9">
        <v>2</v>
      </c>
      <c r="R16" s="9">
        <v>2</v>
      </c>
      <c r="S16" s="9">
        <v>2</v>
      </c>
      <c r="T16" s="10">
        <f t="shared" si="3"/>
        <v>17</v>
      </c>
      <c r="W16" s="76">
        <v>14</v>
      </c>
      <c r="X16" s="76">
        <f t="shared" si="0"/>
        <v>10</v>
      </c>
      <c r="Y16" s="83">
        <f t="shared" si="1"/>
        <v>0.18518518518518517</v>
      </c>
    </row>
    <row r="17" spans="1:25" ht="30" customHeight="1" x14ac:dyDescent="0.25">
      <c r="A17" s="3" t="s">
        <v>11</v>
      </c>
      <c r="B17" s="4" t="str">
        <f t="shared" si="2"/>
        <v>ГБОУ СОШ №508</v>
      </c>
      <c r="C17" s="5">
        <f t="shared" si="2"/>
        <v>11508</v>
      </c>
      <c r="D17" s="5" t="str">
        <f t="shared" si="2"/>
        <v>СОШ с углуб.</v>
      </c>
      <c r="E17" s="11" t="str">
        <f t="shared" si="2"/>
        <v>5а</v>
      </c>
      <c r="F17" s="7">
        <f t="shared" si="2"/>
        <v>64</v>
      </c>
      <c r="G17" s="7">
        <f t="shared" si="2"/>
        <v>54</v>
      </c>
      <c r="H17" s="8">
        <f t="shared" si="4"/>
        <v>11508015</v>
      </c>
      <c r="I17" s="9">
        <v>0</v>
      </c>
      <c r="J17" s="9">
        <v>1</v>
      </c>
      <c r="K17" s="9">
        <v>1</v>
      </c>
      <c r="L17" s="9">
        <v>2</v>
      </c>
      <c r="M17" s="9">
        <v>1</v>
      </c>
      <c r="N17" s="9">
        <v>1</v>
      </c>
      <c r="O17" s="9">
        <v>0</v>
      </c>
      <c r="P17" s="9">
        <v>2</v>
      </c>
      <c r="Q17" s="9">
        <v>2</v>
      </c>
      <c r="R17" s="9">
        <v>2</v>
      </c>
      <c r="S17" s="9">
        <v>2</v>
      </c>
      <c r="T17" s="10">
        <f t="shared" si="3"/>
        <v>14</v>
      </c>
      <c r="W17" s="76">
        <v>15</v>
      </c>
      <c r="X17" s="76">
        <f t="shared" si="0"/>
        <v>7</v>
      </c>
      <c r="Y17" s="83">
        <f t="shared" si="1"/>
        <v>0.12962962962962962</v>
      </c>
    </row>
    <row r="18" spans="1:25" ht="30" customHeight="1" x14ac:dyDescent="0.25">
      <c r="A18" s="3" t="s">
        <v>11</v>
      </c>
      <c r="B18" s="4" t="str">
        <f t="shared" si="2"/>
        <v>ГБОУ СОШ №508</v>
      </c>
      <c r="C18" s="5">
        <f t="shared" si="2"/>
        <v>11508</v>
      </c>
      <c r="D18" s="5" t="str">
        <f t="shared" si="2"/>
        <v>СОШ с углуб.</v>
      </c>
      <c r="E18" s="11" t="str">
        <f t="shared" si="2"/>
        <v>5а</v>
      </c>
      <c r="F18" s="7">
        <f t="shared" si="2"/>
        <v>64</v>
      </c>
      <c r="G18" s="7">
        <f t="shared" si="2"/>
        <v>54</v>
      </c>
      <c r="H18" s="8">
        <f t="shared" si="4"/>
        <v>11508016</v>
      </c>
      <c r="I18" s="9">
        <v>0</v>
      </c>
      <c r="J18" s="9">
        <v>0</v>
      </c>
      <c r="K18" s="9">
        <v>1</v>
      </c>
      <c r="L18" s="9">
        <v>2</v>
      </c>
      <c r="M18" s="9">
        <v>1</v>
      </c>
      <c r="N18" s="9">
        <v>1</v>
      </c>
      <c r="O18" s="9">
        <v>0</v>
      </c>
      <c r="P18" s="9">
        <v>1</v>
      </c>
      <c r="Q18" s="9">
        <v>2</v>
      </c>
      <c r="R18" s="9">
        <v>2</v>
      </c>
      <c r="S18" s="9">
        <v>2</v>
      </c>
      <c r="T18" s="10">
        <f t="shared" si="3"/>
        <v>12</v>
      </c>
      <c r="W18" s="76">
        <v>16</v>
      </c>
      <c r="X18" s="76">
        <f t="shared" si="0"/>
        <v>5</v>
      </c>
      <c r="Y18" s="83">
        <f t="shared" si="1"/>
        <v>9.2592592592592587E-2</v>
      </c>
    </row>
    <row r="19" spans="1:25" ht="30" customHeight="1" x14ac:dyDescent="0.25">
      <c r="A19" s="3" t="s">
        <v>11</v>
      </c>
      <c r="B19" s="4" t="str">
        <f t="shared" si="2"/>
        <v>ГБОУ СОШ №508</v>
      </c>
      <c r="C19" s="5">
        <f t="shared" si="2"/>
        <v>11508</v>
      </c>
      <c r="D19" s="5" t="str">
        <f t="shared" si="2"/>
        <v>СОШ с углуб.</v>
      </c>
      <c r="E19" s="11" t="str">
        <f t="shared" si="2"/>
        <v>5а</v>
      </c>
      <c r="F19" s="7">
        <f t="shared" si="2"/>
        <v>64</v>
      </c>
      <c r="G19" s="7">
        <f t="shared" si="2"/>
        <v>54</v>
      </c>
      <c r="H19" s="8">
        <f t="shared" si="4"/>
        <v>11508017</v>
      </c>
      <c r="I19" s="9">
        <v>0</v>
      </c>
      <c r="J19" s="9">
        <v>1</v>
      </c>
      <c r="K19" s="9">
        <v>0</v>
      </c>
      <c r="L19" s="9">
        <v>2</v>
      </c>
      <c r="M19" s="9">
        <v>1</v>
      </c>
      <c r="N19" s="9">
        <v>0</v>
      </c>
      <c r="O19" s="9">
        <v>0</v>
      </c>
      <c r="P19" s="9">
        <v>1</v>
      </c>
      <c r="Q19" s="9">
        <v>1</v>
      </c>
      <c r="R19" s="9">
        <v>2</v>
      </c>
      <c r="S19" s="9">
        <v>2</v>
      </c>
      <c r="T19" s="10">
        <f t="shared" si="3"/>
        <v>10</v>
      </c>
      <c r="W19" s="76">
        <v>17</v>
      </c>
      <c r="X19" s="76">
        <f t="shared" si="0"/>
        <v>3</v>
      </c>
      <c r="Y19" s="83">
        <f t="shared" si="1"/>
        <v>5.5555555555555552E-2</v>
      </c>
    </row>
    <row r="20" spans="1:25" ht="30" customHeight="1" x14ac:dyDescent="0.25">
      <c r="A20" s="3" t="s">
        <v>11</v>
      </c>
      <c r="B20" s="4" t="str">
        <f t="shared" ref="B20:G35" si="5">B19</f>
        <v>ГБОУ СОШ №508</v>
      </c>
      <c r="C20" s="5">
        <f t="shared" si="5"/>
        <v>11508</v>
      </c>
      <c r="D20" s="5" t="str">
        <f t="shared" si="5"/>
        <v>СОШ с углуб.</v>
      </c>
      <c r="E20" s="11" t="str">
        <f t="shared" si="5"/>
        <v>5а</v>
      </c>
      <c r="F20" s="7">
        <f t="shared" si="5"/>
        <v>64</v>
      </c>
      <c r="G20" s="7">
        <f t="shared" si="5"/>
        <v>54</v>
      </c>
      <c r="H20" s="8">
        <f t="shared" si="4"/>
        <v>11508018</v>
      </c>
      <c r="I20" s="9">
        <v>1</v>
      </c>
      <c r="J20" s="9">
        <v>1</v>
      </c>
      <c r="K20" s="9">
        <v>0</v>
      </c>
      <c r="L20" s="9">
        <v>2</v>
      </c>
      <c r="M20" s="9">
        <v>1</v>
      </c>
      <c r="N20" s="9">
        <v>1</v>
      </c>
      <c r="O20" s="9">
        <v>0</v>
      </c>
      <c r="P20" s="9">
        <v>2</v>
      </c>
      <c r="Q20" s="9">
        <v>2</v>
      </c>
      <c r="R20" s="9">
        <v>2</v>
      </c>
      <c r="S20" s="9">
        <v>2</v>
      </c>
      <c r="T20" s="10">
        <f t="shared" si="3"/>
        <v>14</v>
      </c>
      <c r="W20" s="76">
        <v>18</v>
      </c>
      <c r="X20" s="76">
        <f t="shared" si="0"/>
        <v>1</v>
      </c>
      <c r="Y20" s="83">
        <f t="shared" si="1"/>
        <v>1.8518518518518517E-2</v>
      </c>
    </row>
    <row r="21" spans="1:25" ht="30" customHeight="1" x14ac:dyDescent="0.25">
      <c r="A21" s="3" t="s">
        <v>11</v>
      </c>
      <c r="B21" s="4" t="str">
        <f t="shared" si="5"/>
        <v>ГБОУ СОШ №508</v>
      </c>
      <c r="C21" s="5">
        <f t="shared" si="5"/>
        <v>11508</v>
      </c>
      <c r="D21" s="5" t="str">
        <f t="shared" si="5"/>
        <v>СОШ с углуб.</v>
      </c>
      <c r="E21" s="11" t="str">
        <f t="shared" si="5"/>
        <v>5а</v>
      </c>
      <c r="F21" s="7">
        <f t="shared" si="5"/>
        <v>64</v>
      </c>
      <c r="G21" s="7">
        <f t="shared" si="5"/>
        <v>54</v>
      </c>
      <c r="H21" s="8">
        <f t="shared" si="4"/>
        <v>11508019</v>
      </c>
      <c r="I21" s="9">
        <v>1</v>
      </c>
      <c r="J21" s="9">
        <v>2</v>
      </c>
      <c r="K21" s="9">
        <v>0</v>
      </c>
      <c r="L21" s="9">
        <v>2</v>
      </c>
      <c r="M21" s="9">
        <v>2</v>
      </c>
      <c r="N21" s="9">
        <v>1</v>
      </c>
      <c r="O21" s="9">
        <v>0</v>
      </c>
      <c r="P21" s="9">
        <v>2</v>
      </c>
      <c r="Q21" s="9">
        <v>2</v>
      </c>
      <c r="R21" s="9">
        <v>2</v>
      </c>
      <c r="S21" s="9">
        <v>2</v>
      </c>
      <c r="T21" s="10">
        <f t="shared" si="3"/>
        <v>16</v>
      </c>
      <c r="W21" s="76">
        <v>19</v>
      </c>
      <c r="X21" s="76">
        <f t="shared" si="0"/>
        <v>3</v>
      </c>
      <c r="Y21" s="83">
        <f t="shared" si="1"/>
        <v>5.5555555555555552E-2</v>
      </c>
    </row>
    <row r="22" spans="1:25" ht="30" customHeight="1" x14ac:dyDescent="0.25">
      <c r="A22" s="3" t="s">
        <v>11</v>
      </c>
      <c r="B22" s="4" t="str">
        <f t="shared" si="5"/>
        <v>ГБОУ СОШ №508</v>
      </c>
      <c r="C22" s="5">
        <f t="shared" si="5"/>
        <v>11508</v>
      </c>
      <c r="D22" s="5" t="str">
        <f t="shared" si="5"/>
        <v>СОШ с углуб.</v>
      </c>
      <c r="E22" s="11" t="str">
        <f t="shared" si="5"/>
        <v>5а</v>
      </c>
      <c r="F22" s="7">
        <f t="shared" si="5"/>
        <v>64</v>
      </c>
      <c r="G22" s="7">
        <f t="shared" si="5"/>
        <v>54</v>
      </c>
      <c r="H22" s="8">
        <f t="shared" si="4"/>
        <v>11508020</v>
      </c>
      <c r="I22" s="9">
        <v>0</v>
      </c>
      <c r="J22" s="9">
        <v>1</v>
      </c>
      <c r="K22" s="9">
        <v>0</v>
      </c>
      <c r="L22" s="9">
        <v>2</v>
      </c>
      <c r="M22" s="9">
        <v>1</v>
      </c>
      <c r="N22" s="9">
        <v>0</v>
      </c>
      <c r="O22" s="9">
        <v>1</v>
      </c>
      <c r="P22" s="9">
        <v>2</v>
      </c>
      <c r="Q22" s="9">
        <v>0</v>
      </c>
      <c r="R22" s="9">
        <v>0</v>
      </c>
      <c r="S22" s="9">
        <v>2</v>
      </c>
      <c r="T22" s="10">
        <f t="shared" si="3"/>
        <v>9</v>
      </c>
      <c r="W22" s="58"/>
      <c r="X22" s="90">
        <f>SUM(X2:X21)</f>
        <v>54</v>
      </c>
      <c r="Y22" s="91"/>
    </row>
    <row r="23" spans="1:25" ht="30" customHeight="1" x14ac:dyDescent="0.25">
      <c r="A23" s="3" t="s">
        <v>11</v>
      </c>
      <c r="B23" s="4" t="str">
        <f t="shared" si="5"/>
        <v>ГБОУ СОШ №508</v>
      </c>
      <c r="C23" s="5">
        <f t="shared" si="5"/>
        <v>11508</v>
      </c>
      <c r="D23" s="5" t="str">
        <f t="shared" si="5"/>
        <v>СОШ с углуб.</v>
      </c>
      <c r="E23" s="11" t="str">
        <f t="shared" si="5"/>
        <v>5а</v>
      </c>
      <c r="F23" s="7">
        <f t="shared" si="5"/>
        <v>64</v>
      </c>
      <c r="G23" s="7">
        <f t="shared" si="5"/>
        <v>54</v>
      </c>
      <c r="H23" s="8">
        <f t="shared" si="4"/>
        <v>11508021</v>
      </c>
      <c r="I23" s="9">
        <v>0</v>
      </c>
      <c r="J23" s="9">
        <v>0</v>
      </c>
      <c r="K23" s="9">
        <v>0</v>
      </c>
      <c r="L23" s="9">
        <v>2</v>
      </c>
      <c r="M23" s="9">
        <v>2</v>
      </c>
      <c r="N23" s="9">
        <v>0</v>
      </c>
      <c r="O23" s="9">
        <v>0</v>
      </c>
      <c r="P23" s="9">
        <v>2</v>
      </c>
      <c r="Q23" s="9">
        <v>2</v>
      </c>
      <c r="R23" s="9">
        <v>2</v>
      </c>
      <c r="S23" s="9">
        <v>2</v>
      </c>
      <c r="T23" s="10">
        <f t="shared" si="3"/>
        <v>12</v>
      </c>
    </row>
    <row r="24" spans="1:25" ht="30" customHeight="1" x14ac:dyDescent="0.25">
      <c r="A24" s="3" t="s">
        <v>11</v>
      </c>
      <c r="B24" s="4" t="str">
        <f t="shared" si="5"/>
        <v>ГБОУ СОШ №508</v>
      </c>
      <c r="C24" s="5">
        <f t="shared" si="5"/>
        <v>11508</v>
      </c>
      <c r="D24" s="5" t="str">
        <f t="shared" si="5"/>
        <v>СОШ с углуб.</v>
      </c>
      <c r="E24" s="11" t="str">
        <f t="shared" si="5"/>
        <v>5а</v>
      </c>
      <c r="F24" s="7">
        <f t="shared" si="5"/>
        <v>64</v>
      </c>
      <c r="G24" s="7">
        <f t="shared" si="5"/>
        <v>54</v>
      </c>
      <c r="H24" s="8">
        <f t="shared" si="4"/>
        <v>11508022</v>
      </c>
      <c r="I24" s="9">
        <v>2</v>
      </c>
      <c r="J24" s="9">
        <v>0</v>
      </c>
      <c r="K24" s="9">
        <v>1</v>
      </c>
      <c r="L24" s="9">
        <v>2</v>
      </c>
      <c r="M24" s="9">
        <v>2</v>
      </c>
      <c r="N24" s="9">
        <v>0</v>
      </c>
      <c r="O24" s="9">
        <v>0</v>
      </c>
      <c r="P24" s="9">
        <v>2</v>
      </c>
      <c r="Q24" s="9">
        <v>2</v>
      </c>
      <c r="R24" s="9">
        <v>2</v>
      </c>
      <c r="S24" s="9">
        <v>2</v>
      </c>
      <c r="T24" s="10">
        <f t="shared" si="3"/>
        <v>15</v>
      </c>
    </row>
    <row r="25" spans="1:25" ht="30" customHeight="1" x14ac:dyDescent="0.25">
      <c r="A25" s="3" t="s">
        <v>11</v>
      </c>
      <c r="B25" s="4" t="str">
        <f t="shared" si="5"/>
        <v>ГБОУ СОШ №508</v>
      </c>
      <c r="C25" s="5">
        <f t="shared" si="5"/>
        <v>11508</v>
      </c>
      <c r="D25" s="5" t="str">
        <f t="shared" si="5"/>
        <v>СОШ с углуб.</v>
      </c>
      <c r="E25" s="11" t="str">
        <f t="shared" si="5"/>
        <v>5а</v>
      </c>
      <c r="F25" s="7">
        <f t="shared" si="5"/>
        <v>64</v>
      </c>
      <c r="G25" s="7">
        <f t="shared" si="5"/>
        <v>54</v>
      </c>
      <c r="H25" s="8">
        <f t="shared" si="4"/>
        <v>11508023</v>
      </c>
      <c r="I25" s="9">
        <v>0</v>
      </c>
      <c r="J25" s="9">
        <v>1</v>
      </c>
      <c r="K25" s="9">
        <v>1</v>
      </c>
      <c r="L25" s="9">
        <v>2</v>
      </c>
      <c r="M25" s="9">
        <v>0</v>
      </c>
      <c r="N25" s="9">
        <v>1</v>
      </c>
      <c r="O25" s="9">
        <v>1</v>
      </c>
      <c r="P25" s="9">
        <v>2</v>
      </c>
      <c r="Q25" s="9">
        <v>2</v>
      </c>
      <c r="R25" s="9">
        <v>2</v>
      </c>
      <c r="S25" s="9">
        <v>2</v>
      </c>
      <c r="T25" s="10">
        <f t="shared" si="3"/>
        <v>14</v>
      </c>
    </row>
    <row r="26" spans="1:25" ht="30" customHeight="1" x14ac:dyDescent="0.25">
      <c r="A26" s="3" t="s">
        <v>11</v>
      </c>
      <c r="B26" s="4" t="str">
        <f t="shared" si="5"/>
        <v>ГБОУ СОШ №508</v>
      </c>
      <c r="C26" s="5">
        <f t="shared" si="5"/>
        <v>11508</v>
      </c>
      <c r="D26" s="5" t="str">
        <f t="shared" si="5"/>
        <v>СОШ с углуб.</v>
      </c>
      <c r="E26" s="11" t="str">
        <f t="shared" si="5"/>
        <v>5а</v>
      </c>
      <c r="F26" s="7">
        <f t="shared" si="5"/>
        <v>64</v>
      </c>
      <c r="G26" s="7">
        <f t="shared" si="5"/>
        <v>54</v>
      </c>
      <c r="H26" s="8">
        <f t="shared" si="4"/>
        <v>11508024</v>
      </c>
      <c r="I26" s="9">
        <v>0</v>
      </c>
      <c r="J26" s="9">
        <v>0</v>
      </c>
      <c r="K26" s="9">
        <v>0</v>
      </c>
      <c r="L26" s="9">
        <v>2</v>
      </c>
      <c r="M26" s="9">
        <v>2</v>
      </c>
      <c r="N26" s="9">
        <v>0</v>
      </c>
      <c r="O26" s="9">
        <v>0</v>
      </c>
      <c r="P26" s="9">
        <v>1</v>
      </c>
      <c r="Q26" s="9">
        <v>2</v>
      </c>
      <c r="R26" s="9">
        <v>0</v>
      </c>
      <c r="S26" s="9">
        <v>2</v>
      </c>
      <c r="T26" s="10">
        <f t="shared" si="3"/>
        <v>9</v>
      </c>
    </row>
    <row r="27" spans="1:25" ht="30" customHeight="1" x14ac:dyDescent="0.25">
      <c r="A27" s="3" t="s">
        <v>11</v>
      </c>
      <c r="B27" s="4" t="str">
        <f t="shared" si="5"/>
        <v>ГБОУ СОШ №508</v>
      </c>
      <c r="C27" s="5">
        <f t="shared" si="5"/>
        <v>11508</v>
      </c>
      <c r="D27" s="5" t="str">
        <f t="shared" si="5"/>
        <v>СОШ с углуб.</v>
      </c>
      <c r="E27" s="11" t="str">
        <f t="shared" si="5"/>
        <v>5а</v>
      </c>
      <c r="F27" s="7">
        <f t="shared" si="5"/>
        <v>64</v>
      </c>
      <c r="G27" s="7">
        <f t="shared" si="5"/>
        <v>54</v>
      </c>
      <c r="H27" s="8">
        <f t="shared" si="4"/>
        <v>11508025</v>
      </c>
      <c r="I27" s="9">
        <v>1</v>
      </c>
      <c r="J27" s="9">
        <v>1</v>
      </c>
      <c r="K27" s="9">
        <v>1</v>
      </c>
      <c r="L27" s="9">
        <v>2</v>
      </c>
      <c r="M27" s="9">
        <v>1</v>
      </c>
      <c r="N27" s="9">
        <v>0</v>
      </c>
      <c r="O27" s="9">
        <v>0</v>
      </c>
      <c r="P27" s="9">
        <v>2</v>
      </c>
      <c r="Q27" s="9">
        <v>2</v>
      </c>
      <c r="R27" s="9">
        <v>0</v>
      </c>
      <c r="S27" s="9">
        <v>0</v>
      </c>
      <c r="T27" s="10">
        <f t="shared" si="3"/>
        <v>10</v>
      </c>
    </row>
    <row r="28" spans="1:25" ht="30" customHeight="1" x14ac:dyDescent="0.25">
      <c r="A28" s="3" t="s">
        <v>11</v>
      </c>
      <c r="B28" s="4" t="str">
        <f t="shared" si="5"/>
        <v>ГБОУ СОШ №508</v>
      </c>
      <c r="C28" s="5">
        <f t="shared" si="5"/>
        <v>11508</v>
      </c>
      <c r="D28" s="5" t="str">
        <f t="shared" si="5"/>
        <v>СОШ с углуб.</v>
      </c>
      <c r="E28" s="11" t="str">
        <f t="shared" si="5"/>
        <v>5а</v>
      </c>
      <c r="F28" s="7">
        <f t="shared" si="5"/>
        <v>64</v>
      </c>
      <c r="G28" s="7">
        <f t="shared" si="5"/>
        <v>54</v>
      </c>
      <c r="H28" s="8">
        <f t="shared" si="4"/>
        <v>11508026</v>
      </c>
      <c r="I28" s="9">
        <v>2</v>
      </c>
      <c r="J28" s="9">
        <v>1</v>
      </c>
      <c r="K28" s="9">
        <v>1</v>
      </c>
      <c r="L28" s="9">
        <v>2</v>
      </c>
      <c r="M28" s="9">
        <v>2</v>
      </c>
      <c r="N28" s="9">
        <v>0</v>
      </c>
      <c r="O28" s="9">
        <v>0</v>
      </c>
      <c r="P28" s="9">
        <v>2</v>
      </c>
      <c r="Q28" s="9">
        <v>2</v>
      </c>
      <c r="R28" s="9">
        <v>2</v>
      </c>
      <c r="S28" s="9">
        <v>2</v>
      </c>
      <c r="T28" s="10">
        <f t="shared" si="3"/>
        <v>16</v>
      </c>
    </row>
    <row r="29" spans="1:25" ht="30" customHeight="1" x14ac:dyDescent="0.25">
      <c r="A29" s="3" t="s">
        <v>11</v>
      </c>
      <c r="B29" s="4" t="str">
        <f t="shared" si="5"/>
        <v>ГБОУ СОШ №508</v>
      </c>
      <c r="C29" s="5">
        <f t="shared" si="5"/>
        <v>11508</v>
      </c>
      <c r="D29" s="5" t="str">
        <f t="shared" si="5"/>
        <v>СОШ с углуб.</v>
      </c>
      <c r="E29" s="11" t="str">
        <f t="shared" si="5"/>
        <v>5а</v>
      </c>
      <c r="F29" s="7">
        <f t="shared" si="5"/>
        <v>64</v>
      </c>
      <c r="G29" s="7">
        <f t="shared" si="5"/>
        <v>54</v>
      </c>
      <c r="H29" s="8">
        <f t="shared" si="4"/>
        <v>11508027</v>
      </c>
      <c r="I29" s="9">
        <v>0</v>
      </c>
      <c r="J29" s="9">
        <v>2</v>
      </c>
      <c r="K29" s="9">
        <v>1</v>
      </c>
      <c r="L29" s="9">
        <v>2</v>
      </c>
      <c r="M29" s="9">
        <v>2</v>
      </c>
      <c r="N29" s="9">
        <v>1</v>
      </c>
      <c r="O29" s="9">
        <v>0</v>
      </c>
      <c r="P29" s="9">
        <v>1</v>
      </c>
      <c r="Q29" s="9">
        <v>2</v>
      </c>
      <c r="R29" s="9">
        <v>2</v>
      </c>
      <c r="S29" s="9">
        <v>2</v>
      </c>
      <c r="T29" s="10">
        <f t="shared" si="3"/>
        <v>15</v>
      </c>
    </row>
    <row r="30" spans="1:25" ht="30" customHeight="1" x14ac:dyDescent="0.25">
      <c r="A30" s="3" t="s">
        <v>11</v>
      </c>
      <c r="B30" s="4" t="str">
        <f t="shared" si="5"/>
        <v>ГБОУ СОШ №508</v>
      </c>
      <c r="C30" s="5">
        <f t="shared" si="5"/>
        <v>11508</v>
      </c>
      <c r="D30" s="5" t="str">
        <f t="shared" si="5"/>
        <v>СОШ с углуб.</v>
      </c>
      <c r="E30" s="13" t="s">
        <v>16</v>
      </c>
      <c r="F30" s="7">
        <f t="shared" si="5"/>
        <v>64</v>
      </c>
      <c r="G30" s="7">
        <f t="shared" si="5"/>
        <v>54</v>
      </c>
      <c r="H30" s="8">
        <f t="shared" si="4"/>
        <v>11508028</v>
      </c>
      <c r="I30" s="9">
        <v>0</v>
      </c>
      <c r="J30" s="9">
        <v>1</v>
      </c>
      <c r="K30" s="9">
        <v>1</v>
      </c>
      <c r="L30" s="9">
        <v>1</v>
      </c>
      <c r="M30" s="9">
        <v>1</v>
      </c>
      <c r="N30" s="9">
        <v>0</v>
      </c>
      <c r="O30" s="9">
        <v>0</v>
      </c>
      <c r="P30" s="9">
        <v>1</v>
      </c>
      <c r="Q30" s="9">
        <v>1</v>
      </c>
      <c r="R30" s="9">
        <v>2</v>
      </c>
      <c r="S30" s="9">
        <v>2</v>
      </c>
      <c r="T30" s="10">
        <f t="shared" si="3"/>
        <v>10</v>
      </c>
    </row>
    <row r="31" spans="1:25" ht="30" customHeight="1" x14ac:dyDescent="0.25">
      <c r="A31" s="3" t="s">
        <v>11</v>
      </c>
      <c r="B31" s="4" t="str">
        <f t="shared" si="5"/>
        <v>ГБОУ СОШ №508</v>
      </c>
      <c r="C31" s="5">
        <f t="shared" si="5"/>
        <v>11508</v>
      </c>
      <c r="D31" s="5" t="str">
        <f t="shared" si="5"/>
        <v>СОШ с углуб.</v>
      </c>
      <c r="E31" s="11" t="str">
        <f t="shared" si="5"/>
        <v>5б</v>
      </c>
      <c r="F31" s="7">
        <f t="shared" si="5"/>
        <v>64</v>
      </c>
      <c r="G31" s="7">
        <f t="shared" si="5"/>
        <v>54</v>
      </c>
      <c r="H31" s="8">
        <f t="shared" si="4"/>
        <v>11508029</v>
      </c>
      <c r="I31" s="9">
        <v>0</v>
      </c>
      <c r="J31" s="9">
        <v>0</v>
      </c>
      <c r="K31" s="9">
        <v>1</v>
      </c>
      <c r="L31" s="9">
        <v>2</v>
      </c>
      <c r="M31" s="9">
        <v>2</v>
      </c>
      <c r="N31" s="9">
        <v>0</v>
      </c>
      <c r="O31" s="9">
        <v>1</v>
      </c>
      <c r="P31" s="9">
        <v>2</v>
      </c>
      <c r="Q31" s="9">
        <v>1</v>
      </c>
      <c r="R31" s="9">
        <v>2</v>
      </c>
      <c r="S31" s="9">
        <v>2</v>
      </c>
      <c r="T31" s="10">
        <f t="shared" si="3"/>
        <v>13</v>
      </c>
    </row>
    <row r="32" spans="1:25" ht="30" customHeight="1" x14ac:dyDescent="0.25">
      <c r="A32" s="3" t="s">
        <v>11</v>
      </c>
      <c r="B32" s="4" t="str">
        <f t="shared" si="5"/>
        <v>ГБОУ СОШ №508</v>
      </c>
      <c r="C32" s="5">
        <f t="shared" si="5"/>
        <v>11508</v>
      </c>
      <c r="D32" s="5" t="str">
        <f t="shared" si="5"/>
        <v>СОШ с углуб.</v>
      </c>
      <c r="E32" s="11" t="str">
        <f t="shared" si="5"/>
        <v>5б</v>
      </c>
      <c r="F32" s="7">
        <f t="shared" si="5"/>
        <v>64</v>
      </c>
      <c r="G32" s="7">
        <f t="shared" si="5"/>
        <v>54</v>
      </c>
      <c r="H32" s="8">
        <f t="shared" si="4"/>
        <v>11508030</v>
      </c>
      <c r="I32" s="9">
        <v>1</v>
      </c>
      <c r="J32" s="9">
        <v>0</v>
      </c>
      <c r="K32" s="9">
        <v>1</v>
      </c>
      <c r="L32" s="9">
        <v>2</v>
      </c>
      <c r="M32" s="9">
        <v>0</v>
      </c>
      <c r="N32" s="9">
        <v>0</v>
      </c>
      <c r="O32" s="9">
        <v>1</v>
      </c>
      <c r="P32" s="9">
        <v>2</v>
      </c>
      <c r="Q32" s="9">
        <v>2</v>
      </c>
      <c r="R32" s="9">
        <v>2</v>
      </c>
      <c r="S32" s="9">
        <v>1</v>
      </c>
      <c r="T32" s="10">
        <f t="shared" si="3"/>
        <v>12</v>
      </c>
    </row>
    <row r="33" spans="1:20" ht="30" customHeight="1" x14ac:dyDescent="0.25">
      <c r="A33" s="3" t="s">
        <v>11</v>
      </c>
      <c r="B33" s="4" t="str">
        <f t="shared" si="5"/>
        <v>ГБОУ СОШ №508</v>
      </c>
      <c r="C33" s="5">
        <f t="shared" si="5"/>
        <v>11508</v>
      </c>
      <c r="D33" s="5" t="str">
        <f t="shared" si="5"/>
        <v>СОШ с углуб.</v>
      </c>
      <c r="E33" s="11" t="str">
        <f t="shared" si="5"/>
        <v>5б</v>
      </c>
      <c r="F33" s="7">
        <f t="shared" si="5"/>
        <v>64</v>
      </c>
      <c r="G33" s="7">
        <f t="shared" si="5"/>
        <v>54</v>
      </c>
      <c r="H33" s="8">
        <f t="shared" si="4"/>
        <v>11508031</v>
      </c>
      <c r="I33" s="9">
        <v>1</v>
      </c>
      <c r="J33" s="9">
        <v>1</v>
      </c>
      <c r="K33" s="9">
        <v>1</v>
      </c>
      <c r="L33" s="9">
        <v>2</v>
      </c>
      <c r="M33" s="9">
        <v>2</v>
      </c>
      <c r="N33" s="9">
        <v>1</v>
      </c>
      <c r="O33" s="9">
        <v>0</v>
      </c>
      <c r="P33" s="9">
        <v>2</v>
      </c>
      <c r="Q33" s="9">
        <v>2</v>
      </c>
      <c r="R33" s="9">
        <v>2</v>
      </c>
      <c r="S33" s="9">
        <v>2</v>
      </c>
      <c r="T33" s="10">
        <f t="shared" si="3"/>
        <v>16</v>
      </c>
    </row>
    <row r="34" spans="1:20" ht="30" customHeight="1" x14ac:dyDescent="0.25">
      <c r="A34" s="3" t="s">
        <v>11</v>
      </c>
      <c r="B34" s="4" t="str">
        <f t="shared" si="5"/>
        <v>ГБОУ СОШ №508</v>
      </c>
      <c r="C34" s="5">
        <f t="shared" si="5"/>
        <v>11508</v>
      </c>
      <c r="D34" s="5" t="str">
        <f t="shared" si="5"/>
        <v>СОШ с углуб.</v>
      </c>
      <c r="E34" s="11" t="str">
        <f t="shared" si="5"/>
        <v>5б</v>
      </c>
      <c r="F34" s="7">
        <f t="shared" si="5"/>
        <v>64</v>
      </c>
      <c r="G34" s="7">
        <f t="shared" si="5"/>
        <v>54</v>
      </c>
      <c r="H34" s="8">
        <f t="shared" si="4"/>
        <v>11508032</v>
      </c>
      <c r="I34" s="9">
        <v>1</v>
      </c>
      <c r="J34" s="9">
        <v>1</v>
      </c>
      <c r="K34" s="9">
        <v>0</v>
      </c>
      <c r="L34" s="9">
        <v>0</v>
      </c>
      <c r="M34" s="9">
        <v>2</v>
      </c>
      <c r="N34" s="9">
        <v>1</v>
      </c>
      <c r="O34" s="9">
        <v>1</v>
      </c>
      <c r="P34" s="9">
        <v>1</v>
      </c>
      <c r="Q34" s="9">
        <v>2</v>
      </c>
      <c r="R34" s="9">
        <v>1</v>
      </c>
      <c r="S34" s="9">
        <v>2</v>
      </c>
      <c r="T34" s="10">
        <f t="shared" si="3"/>
        <v>12</v>
      </c>
    </row>
    <row r="35" spans="1:20" ht="30" customHeight="1" x14ac:dyDescent="0.25">
      <c r="A35" s="3" t="s">
        <v>11</v>
      </c>
      <c r="B35" s="4" t="str">
        <f t="shared" si="5"/>
        <v>ГБОУ СОШ №508</v>
      </c>
      <c r="C35" s="5">
        <f t="shared" si="5"/>
        <v>11508</v>
      </c>
      <c r="D35" s="5" t="str">
        <f t="shared" si="5"/>
        <v>СОШ с углуб.</v>
      </c>
      <c r="E35" s="11" t="str">
        <f t="shared" si="5"/>
        <v>5б</v>
      </c>
      <c r="F35" s="7">
        <f t="shared" si="5"/>
        <v>64</v>
      </c>
      <c r="G35" s="7">
        <f t="shared" si="5"/>
        <v>54</v>
      </c>
      <c r="H35" s="8">
        <f t="shared" si="4"/>
        <v>11508033</v>
      </c>
      <c r="I35" s="9">
        <v>0</v>
      </c>
      <c r="J35" s="9">
        <v>0</v>
      </c>
      <c r="K35" s="9">
        <v>0</v>
      </c>
      <c r="L35" s="9">
        <v>2</v>
      </c>
      <c r="M35" s="9">
        <v>2</v>
      </c>
      <c r="N35" s="9">
        <v>0</v>
      </c>
      <c r="O35" s="9">
        <v>1</v>
      </c>
      <c r="P35" s="9">
        <v>1</v>
      </c>
      <c r="Q35" s="9">
        <v>1</v>
      </c>
      <c r="R35" s="9">
        <v>2</v>
      </c>
      <c r="S35" s="9">
        <v>2</v>
      </c>
      <c r="T35" s="10">
        <f t="shared" si="3"/>
        <v>11</v>
      </c>
    </row>
    <row r="36" spans="1:20" ht="30" customHeight="1" x14ac:dyDescent="0.25">
      <c r="A36" s="3" t="s">
        <v>11</v>
      </c>
      <c r="B36" s="4" t="str">
        <f t="shared" ref="B36:G51" si="6">B35</f>
        <v>ГБОУ СОШ №508</v>
      </c>
      <c r="C36" s="5">
        <f t="shared" si="6"/>
        <v>11508</v>
      </c>
      <c r="D36" s="5" t="str">
        <f t="shared" si="6"/>
        <v>СОШ с углуб.</v>
      </c>
      <c r="E36" s="11" t="str">
        <f t="shared" si="6"/>
        <v>5б</v>
      </c>
      <c r="F36" s="7">
        <f t="shared" si="6"/>
        <v>64</v>
      </c>
      <c r="G36" s="7">
        <f t="shared" si="6"/>
        <v>54</v>
      </c>
      <c r="H36" s="8">
        <f t="shared" si="4"/>
        <v>11508034</v>
      </c>
      <c r="I36" s="9">
        <v>0</v>
      </c>
      <c r="J36" s="9">
        <v>1</v>
      </c>
      <c r="K36" s="9">
        <v>0</v>
      </c>
      <c r="L36" s="9">
        <v>2</v>
      </c>
      <c r="M36" s="9">
        <v>0</v>
      </c>
      <c r="N36" s="9">
        <v>0</v>
      </c>
      <c r="O36" s="9">
        <v>0</v>
      </c>
      <c r="P36" s="9">
        <v>2</v>
      </c>
      <c r="Q36" s="9">
        <v>1</v>
      </c>
      <c r="R36" s="9">
        <v>2</v>
      </c>
      <c r="S36" s="9">
        <v>1</v>
      </c>
      <c r="T36" s="10">
        <f t="shared" si="3"/>
        <v>9</v>
      </c>
    </row>
    <row r="37" spans="1:20" ht="30" customHeight="1" x14ac:dyDescent="0.25">
      <c r="A37" s="3" t="s">
        <v>11</v>
      </c>
      <c r="B37" s="4" t="str">
        <f t="shared" si="6"/>
        <v>ГБОУ СОШ №508</v>
      </c>
      <c r="C37" s="5">
        <f t="shared" si="6"/>
        <v>11508</v>
      </c>
      <c r="D37" s="5" t="str">
        <f t="shared" si="6"/>
        <v>СОШ с углуб.</v>
      </c>
      <c r="E37" s="11" t="str">
        <f t="shared" si="6"/>
        <v>5б</v>
      </c>
      <c r="F37" s="7">
        <f t="shared" si="6"/>
        <v>64</v>
      </c>
      <c r="G37" s="7">
        <f t="shared" si="6"/>
        <v>54</v>
      </c>
      <c r="H37" s="8">
        <f t="shared" si="4"/>
        <v>11508035</v>
      </c>
      <c r="I37" s="9">
        <v>0</v>
      </c>
      <c r="J37" s="9">
        <v>0</v>
      </c>
      <c r="K37" s="9">
        <v>1</v>
      </c>
      <c r="L37" s="9">
        <v>2</v>
      </c>
      <c r="M37" s="9">
        <v>2</v>
      </c>
      <c r="N37" s="9">
        <v>1</v>
      </c>
      <c r="O37" s="9">
        <v>1</v>
      </c>
      <c r="P37" s="9">
        <v>1</v>
      </c>
      <c r="Q37" s="9">
        <v>2</v>
      </c>
      <c r="R37" s="9">
        <v>2</v>
      </c>
      <c r="S37" s="9">
        <v>2</v>
      </c>
      <c r="T37" s="10">
        <f t="shared" si="3"/>
        <v>14</v>
      </c>
    </row>
    <row r="38" spans="1:20" ht="30" customHeight="1" x14ac:dyDescent="0.25">
      <c r="A38" s="3" t="s">
        <v>11</v>
      </c>
      <c r="B38" s="4" t="str">
        <f t="shared" si="6"/>
        <v>ГБОУ СОШ №508</v>
      </c>
      <c r="C38" s="5">
        <f t="shared" si="6"/>
        <v>11508</v>
      </c>
      <c r="D38" s="5" t="str">
        <f t="shared" si="6"/>
        <v>СОШ с углуб.</v>
      </c>
      <c r="E38" s="11" t="str">
        <f t="shared" si="6"/>
        <v>5б</v>
      </c>
      <c r="F38" s="7">
        <f t="shared" si="6"/>
        <v>64</v>
      </c>
      <c r="G38" s="7">
        <f t="shared" si="6"/>
        <v>54</v>
      </c>
      <c r="H38" s="8">
        <f t="shared" si="4"/>
        <v>11508036</v>
      </c>
      <c r="I38" s="9">
        <v>0</v>
      </c>
      <c r="J38" s="9">
        <v>1</v>
      </c>
      <c r="K38" s="9">
        <v>0</v>
      </c>
      <c r="L38" s="9">
        <v>2</v>
      </c>
      <c r="M38" s="9">
        <v>0</v>
      </c>
      <c r="N38" s="9">
        <v>1</v>
      </c>
      <c r="O38" s="9">
        <v>0</v>
      </c>
      <c r="P38" s="9">
        <v>0</v>
      </c>
      <c r="Q38" s="9">
        <v>0</v>
      </c>
      <c r="R38" s="9">
        <v>2</v>
      </c>
      <c r="S38" s="9">
        <v>2</v>
      </c>
      <c r="T38" s="10">
        <f t="shared" si="3"/>
        <v>8</v>
      </c>
    </row>
    <row r="39" spans="1:20" ht="30" customHeight="1" x14ac:dyDescent="0.25">
      <c r="A39" s="3" t="s">
        <v>11</v>
      </c>
      <c r="B39" s="4" t="str">
        <f t="shared" si="6"/>
        <v>ГБОУ СОШ №508</v>
      </c>
      <c r="C39" s="5">
        <f t="shared" si="6"/>
        <v>11508</v>
      </c>
      <c r="D39" s="5" t="str">
        <f t="shared" si="6"/>
        <v>СОШ с углуб.</v>
      </c>
      <c r="E39" s="11" t="str">
        <f t="shared" si="6"/>
        <v>5б</v>
      </c>
      <c r="F39" s="7">
        <f t="shared" si="6"/>
        <v>64</v>
      </c>
      <c r="G39" s="7">
        <f t="shared" si="6"/>
        <v>54</v>
      </c>
      <c r="H39" s="8">
        <f t="shared" si="4"/>
        <v>11508037</v>
      </c>
      <c r="I39" s="9">
        <v>0</v>
      </c>
      <c r="J39" s="9">
        <v>2</v>
      </c>
      <c r="K39" s="9">
        <v>1</v>
      </c>
      <c r="L39" s="9">
        <v>2</v>
      </c>
      <c r="M39" s="9">
        <v>2</v>
      </c>
      <c r="N39" s="9">
        <v>0</v>
      </c>
      <c r="O39" s="9">
        <v>0</v>
      </c>
      <c r="P39" s="9">
        <v>2</v>
      </c>
      <c r="Q39" s="9">
        <v>2</v>
      </c>
      <c r="R39" s="9">
        <v>2</v>
      </c>
      <c r="S39" s="9">
        <v>2</v>
      </c>
      <c r="T39" s="10">
        <f t="shared" si="3"/>
        <v>15</v>
      </c>
    </row>
    <row r="40" spans="1:20" ht="30" customHeight="1" x14ac:dyDescent="0.25">
      <c r="A40" s="3" t="s">
        <v>11</v>
      </c>
      <c r="B40" s="4" t="str">
        <f t="shared" si="6"/>
        <v>ГБОУ СОШ №508</v>
      </c>
      <c r="C40" s="5">
        <f t="shared" si="6"/>
        <v>11508</v>
      </c>
      <c r="D40" s="5" t="str">
        <f t="shared" si="6"/>
        <v>СОШ с углуб.</v>
      </c>
      <c r="E40" s="11" t="str">
        <f t="shared" si="6"/>
        <v>5б</v>
      </c>
      <c r="F40" s="7">
        <f t="shared" si="6"/>
        <v>64</v>
      </c>
      <c r="G40" s="7">
        <f t="shared" si="6"/>
        <v>54</v>
      </c>
      <c r="H40" s="8">
        <f t="shared" si="4"/>
        <v>11508038</v>
      </c>
      <c r="I40" s="9">
        <v>1</v>
      </c>
      <c r="J40" s="9">
        <v>2</v>
      </c>
      <c r="K40" s="9">
        <v>1</v>
      </c>
      <c r="L40" s="9">
        <v>2</v>
      </c>
      <c r="M40" s="9">
        <v>2</v>
      </c>
      <c r="N40" s="9">
        <v>0</v>
      </c>
      <c r="O40" s="9">
        <v>1</v>
      </c>
      <c r="P40" s="9">
        <v>2</v>
      </c>
      <c r="Q40" s="9">
        <v>2</v>
      </c>
      <c r="R40" s="9">
        <v>2</v>
      </c>
      <c r="S40" s="9">
        <v>2</v>
      </c>
      <c r="T40" s="10">
        <f t="shared" si="3"/>
        <v>17</v>
      </c>
    </row>
    <row r="41" spans="1:20" ht="30" customHeight="1" x14ac:dyDescent="0.25">
      <c r="A41" s="3" t="s">
        <v>11</v>
      </c>
      <c r="B41" s="4" t="str">
        <f t="shared" si="6"/>
        <v>ГБОУ СОШ №508</v>
      </c>
      <c r="C41" s="5">
        <f t="shared" si="6"/>
        <v>11508</v>
      </c>
      <c r="D41" s="5" t="str">
        <f t="shared" si="6"/>
        <v>СОШ с углуб.</v>
      </c>
      <c r="E41" s="11" t="str">
        <f t="shared" si="6"/>
        <v>5б</v>
      </c>
      <c r="F41" s="7">
        <f t="shared" si="6"/>
        <v>64</v>
      </c>
      <c r="G41" s="7">
        <f t="shared" si="6"/>
        <v>54</v>
      </c>
      <c r="H41" s="8">
        <f t="shared" si="4"/>
        <v>11508039</v>
      </c>
      <c r="I41" s="9">
        <v>1</v>
      </c>
      <c r="J41" s="9">
        <v>1</v>
      </c>
      <c r="K41" s="9">
        <v>1</v>
      </c>
      <c r="L41" s="9">
        <v>2</v>
      </c>
      <c r="M41" s="9">
        <v>1</v>
      </c>
      <c r="N41" s="9">
        <v>0</v>
      </c>
      <c r="O41" s="9">
        <v>0</v>
      </c>
      <c r="P41" s="9">
        <v>2</v>
      </c>
      <c r="Q41" s="9">
        <v>1</v>
      </c>
      <c r="R41" s="9">
        <v>2</v>
      </c>
      <c r="S41" s="9">
        <v>2</v>
      </c>
      <c r="T41" s="10">
        <f t="shared" si="3"/>
        <v>13</v>
      </c>
    </row>
    <row r="42" spans="1:20" ht="30" customHeight="1" x14ac:dyDescent="0.25">
      <c r="A42" s="3" t="s">
        <v>11</v>
      </c>
      <c r="B42" s="4" t="str">
        <f t="shared" si="6"/>
        <v>ГБОУ СОШ №508</v>
      </c>
      <c r="C42" s="5">
        <f t="shared" si="6"/>
        <v>11508</v>
      </c>
      <c r="D42" s="5" t="str">
        <f t="shared" si="6"/>
        <v>СОШ с углуб.</v>
      </c>
      <c r="E42" s="11" t="str">
        <f t="shared" si="6"/>
        <v>5б</v>
      </c>
      <c r="F42" s="7">
        <f t="shared" si="6"/>
        <v>64</v>
      </c>
      <c r="G42" s="7">
        <f t="shared" si="6"/>
        <v>54</v>
      </c>
      <c r="H42" s="8">
        <f t="shared" si="4"/>
        <v>11508040</v>
      </c>
      <c r="I42" s="9">
        <v>2</v>
      </c>
      <c r="J42" s="9">
        <v>2</v>
      </c>
      <c r="K42" s="9">
        <v>1</v>
      </c>
      <c r="L42" s="9">
        <v>2</v>
      </c>
      <c r="M42" s="9">
        <v>2</v>
      </c>
      <c r="N42" s="9">
        <v>1</v>
      </c>
      <c r="O42" s="9">
        <v>1</v>
      </c>
      <c r="P42" s="9">
        <v>2</v>
      </c>
      <c r="Q42" s="9">
        <v>2</v>
      </c>
      <c r="R42" s="9">
        <v>2</v>
      </c>
      <c r="S42" s="9">
        <v>2</v>
      </c>
      <c r="T42" s="10">
        <f t="shared" si="3"/>
        <v>19</v>
      </c>
    </row>
    <row r="43" spans="1:20" ht="30" customHeight="1" x14ac:dyDescent="0.25">
      <c r="A43" s="3" t="s">
        <v>11</v>
      </c>
      <c r="B43" s="4" t="str">
        <f t="shared" si="6"/>
        <v>ГБОУ СОШ №508</v>
      </c>
      <c r="C43" s="5">
        <f t="shared" si="6"/>
        <v>11508</v>
      </c>
      <c r="D43" s="5" t="str">
        <f t="shared" si="6"/>
        <v>СОШ с углуб.</v>
      </c>
      <c r="E43" s="11" t="str">
        <f t="shared" si="6"/>
        <v>5б</v>
      </c>
      <c r="F43" s="7">
        <f t="shared" si="6"/>
        <v>64</v>
      </c>
      <c r="G43" s="7">
        <f t="shared" si="6"/>
        <v>54</v>
      </c>
      <c r="H43" s="8">
        <f t="shared" si="4"/>
        <v>11508041</v>
      </c>
      <c r="I43" s="9">
        <v>1</v>
      </c>
      <c r="J43" s="9">
        <v>1</v>
      </c>
      <c r="K43" s="9">
        <v>1</v>
      </c>
      <c r="L43" s="9">
        <v>2</v>
      </c>
      <c r="M43" s="9">
        <v>2</v>
      </c>
      <c r="N43" s="9">
        <v>0</v>
      </c>
      <c r="O43" s="9">
        <v>0</v>
      </c>
      <c r="P43" s="9">
        <v>2</v>
      </c>
      <c r="Q43" s="9">
        <v>2</v>
      </c>
      <c r="R43" s="9">
        <v>2</v>
      </c>
      <c r="S43" s="9">
        <v>2</v>
      </c>
      <c r="T43" s="10">
        <f t="shared" si="3"/>
        <v>15</v>
      </c>
    </row>
    <row r="44" spans="1:20" ht="30" customHeight="1" x14ac:dyDescent="0.25">
      <c r="A44" s="3" t="s">
        <v>11</v>
      </c>
      <c r="B44" s="4" t="str">
        <f t="shared" si="6"/>
        <v>ГБОУ СОШ №508</v>
      </c>
      <c r="C44" s="5">
        <f t="shared" si="6"/>
        <v>11508</v>
      </c>
      <c r="D44" s="5" t="str">
        <f t="shared" si="6"/>
        <v>СОШ с углуб.</v>
      </c>
      <c r="E44" s="11" t="str">
        <f t="shared" si="6"/>
        <v>5б</v>
      </c>
      <c r="F44" s="7">
        <f t="shared" si="6"/>
        <v>64</v>
      </c>
      <c r="G44" s="7">
        <f t="shared" si="6"/>
        <v>54</v>
      </c>
      <c r="H44" s="8">
        <f t="shared" si="4"/>
        <v>11508042</v>
      </c>
      <c r="I44" s="9">
        <v>0</v>
      </c>
      <c r="J44" s="9">
        <v>0</v>
      </c>
      <c r="K44" s="9">
        <v>1</v>
      </c>
      <c r="L44" s="9">
        <v>2</v>
      </c>
      <c r="M44" s="9">
        <v>2</v>
      </c>
      <c r="N44" s="9">
        <v>0</v>
      </c>
      <c r="O44" s="9">
        <v>0</v>
      </c>
      <c r="P44" s="9">
        <v>2</v>
      </c>
      <c r="Q44" s="9">
        <v>2</v>
      </c>
      <c r="R44" s="9">
        <v>2</v>
      </c>
      <c r="S44" s="9">
        <v>2</v>
      </c>
      <c r="T44" s="10">
        <f t="shared" si="3"/>
        <v>13</v>
      </c>
    </row>
    <row r="45" spans="1:20" ht="30" customHeight="1" x14ac:dyDescent="0.25">
      <c r="A45" s="3" t="s">
        <v>11</v>
      </c>
      <c r="B45" s="4" t="str">
        <f t="shared" si="6"/>
        <v>ГБОУ СОШ №508</v>
      </c>
      <c r="C45" s="5">
        <f t="shared" si="6"/>
        <v>11508</v>
      </c>
      <c r="D45" s="5" t="str">
        <f t="shared" si="6"/>
        <v>СОШ с углуб.</v>
      </c>
      <c r="E45" s="11" t="str">
        <f t="shared" si="6"/>
        <v>5б</v>
      </c>
      <c r="F45" s="7">
        <f t="shared" si="6"/>
        <v>64</v>
      </c>
      <c r="G45" s="7">
        <f t="shared" si="6"/>
        <v>54</v>
      </c>
      <c r="H45" s="8">
        <f t="shared" si="4"/>
        <v>11508043</v>
      </c>
      <c r="I45" s="9">
        <v>0</v>
      </c>
      <c r="J45" s="9">
        <v>0</v>
      </c>
      <c r="K45" s="9">
        <v>0</v>
      </c>
      <c r="L45" s="9">
        <v>2</v>
      </c>
      <c r="M45" s="9">
        <v>2</v>
      </c>
      <c r="N45" s="9">
        <v>1</v>
      </c>
      <c r="O45" s="9">
        <v>0</v>
      </c>
      <c r="P45" s="9">
        <v>1</v>
      </c>
      <c r="Q45" s="9">
        <v>2</v>
      </c>
      <c r="R45" s="9">
        <v>2</v>
      </c>
      <c r="S45" s="9">
        <v>2</v>
      </c>
      <c r="T45" s="10">
        <f t="shared" si="3"/>
        <v>12</v>
      </c>
    </row>
    <row r="46" spans="1:20" ht="30" customHeight="1" x14ac:dyDescent="0.25">
      <c r="A46" s="3" t="s">
        <v>11</v>
      </c>
      <c r="B46" s="4" t="str">
        <f t="shared" si="6"/>
        <v>ГБОУ СОШ №508</v>
      </c>
      <c r="C46" s="5">
        <f t="shared" si="6"/>
        <v>11508</v>
      </c>
      <c r="D46" s="5" t="str">
        <f t="shared" si="6"/>
        <v>СОШ с углуб.</v>
      </c>
      <c r="E46" s="11" t="str">
        <f t="shared" si="6"/>
        <v>5б</v>
      </c>
      <c r="F46" s="7">
        <f t="shared" si="6"/>
        <v>64</v>
      </c>
      <c r="G46" s="7">
        <f t="shared" si="6"/>
        <v>54</v>
      </c>
      <c r="H46" s="8">
        <f t="shared" si="4"/>
        <v>11508044</v>
      </c>
      <c r="I46" s="9">
        <v>0</v>
      </c>
      <c r="J46" s="9">
        <v>2</v>
      </c>
      <c r="K46" s="9">
        <v>1</v>
      </c>
      <c r="L46" s="9">
        <v>2</v>
      </c>
      <c r="M46" s="9">
        <v>1</v>
      </c>
      <c r="N46" s="9">
        <v>1</v>
      </c>
      <c r="O46" s="9">
        <v>1</v>
      </c>
      <c r="P46" s="9">
        <v>2</v>
      </c>
      <c r="Q46" s="9">
        <v>1</v>
      </c>
      <c r="R46" s="9">
        <v>2</v>
      </c>
      <c r="S46" s="9">
        <v>2</v>
      </c>
      <c r="T46" s="10">
        <f t="shared" si="3"/>
        <v>15</v>
      </c>
    </row>
    <row r="47" spans="1:20" ht="30" customHeight="1" x14ac:dyDescent="0.25">
      <c r="A47" s="3" t="s">
        <v>11</v>
      </c>
      <c r="B47" s="4" t="str">
        <f t="shared" si="6"/>
        <v>ГБОУ СОШ №508</v>
      </c>
      <c r="C47" s="5">
        <f t="shared" si="6"/>
        <v>11508</v>
      </c>
      <c r="D47" s="5" t="str">
        <f t="shared" si="6"/>
        <v>СОШ с углуб.</v>
      </c>
      <c r="E47" s="11" t="str">
        <f t="shared" si="6"/>
        <v>5б</v>
      </c>
      <c r="F47" s="7">
        <f t="shared" si="6"/>
        <v>64</v>
      </c>
      <c r="G47" s="7">
        <f t="shared" si="6"/>
        <v>54</v>
      </c>
      <c r="H47" s="8">
        <f t="shared" si="4"/>
        <v>11508045</v>
      </c>
      <c r="I47" s="9">
        <v>0</v>
      </c>
      <c r="J47" s="9">
        <v>2</v>
      </c>
      <c r="K47" s="9">
        <v>0</v>
      </c>
      <c r="L47" s="9">
        <v>1</v>
      </c>
      <c r="M47" s="9">
        <v>0</v>
      </c>
      <c r="N47" s="9">
        <v>0</v>
      </c>
      <c r="O47" s="9">
        <v>1</v>
      </c>
      <c r="P47" s="9">
        <v>2</v>
      </c>
      <c r="Q47" s="9">
        <v>0</v>
      </c>
      <c r="R47" s="9">
        <v>2</v>
      </c>
      <c r="S47" s="9">
        <v>0</v>
      </c>
      <c r="T47" s="10">
        <f t="shared" si="3"/>
        <v>8</v>
      </c>
    </row>
    <row r="48" spans="1:20" ht="30" customHeight="1" x14ac:dyDescent="0.25">
      <c r="A48" s="3" t="s">
        <v>11</v>
      </c>
      <c r="B48" s="4" t="str">
        <f t="shared" si="6"/>
        <v>ГБОУ СОШ №508</v>
      </c>
      <c r="C48" s="5">
        <f t="shared" si="6"/>
        <v>11508</v>
      </c>
      <c r="D48" s="5" t="str">
        <f t="shared" si="6"/>
        <v>СОШ с углуб.</v>
      </c>
      <c r="E48" s="11" t="str">
        <f t="shared" si="6"/>
        <v>5б</v>
      </c>
      <c r="F48" s="7">
        <f t="shared" si="6"/>
        <v>64</v>
      </c>
      <c r="G48" s="7">
        <f t="shared" si="6"/>
        <v>54</v>
      </c>
      <c r="H48" s="8">
        <f t="shared" si="4"/>
        <v>11508046</v>
      </c>
      <c r="I48" s="9">
        <v>0</v>
      </c>
      <c r="J48" s="9">
        <v>1</v>
      </c>
      <c r="K48" s="9">
        <v>0</v>
      </c>
      <c r="L48" s="9">
        <v>1</v>
      </c>
      <c r="M48" s="9">
        <v>0</v>
      </c>
      <c r="N48" s="9">
        <v>0</v>
      </c>
      <c r="O48" s="9">
        <v>1</v>
      </c>
      <c r="P48" s="9">
        <v>1</v>
      </c>
      <c r="Q48" s="9">
        <v>2</v>
      </c>
      <c r="R48" s="9">
        <v>2</v>
      </c>
      <c r="S48" s="9">
        <v>2</v>
      </c>
      <c r="T48" s="10">
        <f t="shared" si="3"/>
        <v>10</v>
      </c>
    </row>
    <row r="49" spans="1:20" ht="30" customHeight="1" x14ac:dyDescent="0.25">
      <c r="A49" s="3" t="s">
        <v>11</v>
      </c>
      <c r="B49" s="4" t="str">
        <f t="shared" si="6"/>
        <v>ГБОУ СОШ №508</v>
      </c>
      <c r="C49" s="5">
        <f t="shared" si="6"/>
        <v>11508</v>
      </c>
      <c r="D49" s="5" t="str">
        <f t="shared" si="6"/>
        <v>СОШ с углуб.</v>
      </c>
      <c r="E49" s="11" t="str">
        <f t="shared" si="6"/>
        <v>5б</v>
      </c>
      <c r="F49" s="7">
        <f t="shared" si="6"/>
        <v>64</v>
      </c>
      <c r="G49" s="7">
        <f t="shared" si="6"/>
        <v>54</v>
      </c>
      <c r="H49" s="8">
        <f t="shared" si="4"/>
        <v>11508047</v>
      </c>
      <c r="I49" s="9">
        <v>0</v>
      </c>
      <c r="J49" s="9">
        <v>2</v>
      </c>
      <c r="K49" s="9">
        <v>1</v>
      </c>
      <c r="L49" s="9">
        <v>2</v>
      </c>
      <c r="M49" s="9">
        <v>0</v>
      </c>
      <c r="N49" s="9">
        <v>0</v>
      </c>
      <c r="O49" s="9">
        <v>1</v>
      </c>
      <c r="P49" s="9">
        <v>2</v>
      </c>
      <c r="Q49" s="9">
        <v>2</v>
      </c>
      <c r="R49" s="9">
        <v>2</v>
      </c>
      <c r="S49" s="9">
        <v>2</v>
      </c>
      <c r="T49" s="10">
        <f t="shared" si="3"/>
        <v>14</v>
      </c>
    </row>
    <row r="50" spans="1:20" ht="30" customHeight="1" x14ac:dyDescent="0.25">
      <c r="A50" s="3" t="s">
        <v>11</v>
      </c>
      <c r="B50" s="4" t="str">
        <f t="shared" si="6"/>
        <v>ГБОУ СОШ №508</v>
      </c>
      <c r="C50" s="5">
        <f t="shared" si="6"/>
        <v>11508</v>
      </c>
      <c r="D50" s="5" t="str">
        <f t="shared" si="6"/>
        <v>СОШ с углуб.</v>
      </c>
      <c r="E50" s="11" t="str">
        <f t="shared" si="6"/>
        <v>5б</v>
      </c>
      <c r="F50" s="7">
        <f t="shared" si="6"/>
        <v>64</v>
      </c>
      <c r="G50" s="7">
        <f t="shared" si="6"/>
        <v>54</v>
      </c>
      <c r="H50" s="8">
        <f t="shared" si="4"/>
        <v>11508048</v>
      </c>
      <c r="I50" s="9">
        <v>1</v>
      </c>
      <c r="J50" s="9">
        <v>2</v>
      </c>
      <c r="K50" s="9">
        <v>0</v>
      </c>
      <c r="L50" s="9">
        <v>2</v>
      </c>
      <c r="M50" s="9">
        <v>2</v>
      </c>
      <c r="N50" s="9">
        <v>1</v>
      </c>
      <c r="O50" s="9">
        <v>1</v>
      </c>
      <c r="P50" s="9">
        <v>2</v>
      </c>
      <c r="Q50" s="9">
        <v>2</v>
      </c>
      <c r="R50" s="9">
        <v>2</v>
      </c>
      <c r="S50" s="9">
        <v>2</v>
      </c>
      <c r="T50" s="10">
        <f t="shared" si="3"/>
        <v>17</v>
      </c>
    </row>
    <row r="51" spans="1:20" ht="30" customHeight="1" x14ac:dyDescent="0.25">
      <c r="A51" s="3" t="s">
        <v>11</v>
      </c>
      <c r="B51" s="4" t="str">
        <f t="shared" si="6"/>
        <v>ГБОУ СОШ №508</v>
      </c>
      <c r="C51" s="5">
        <f t="shared" si="6"/>
        <v>11508</v>
      </c>
      <c r="D51" s="5" t="str">
        <f t="shared" si="6"/>
        <v>СОШ с углуб.</v>
      </c>
      <c r="E51" s="11" t="str">
        <f t="shared" si="6"/>
        <v>5б</v>
      </c>
      <c r="F51" s="7">
        <f t="shared" si="6"/>
        <v>64</v>
      </c>
      <c r="G51" s="7">
        <f t="shared" si="6"/>
        <v>54</v>
      </c>
      <c r="H51" s="8">
        <f t="shared" si="4"/>
        <v>11508049</v>
      </c>
      <c r="I51" s="9">
        <v>0</v>
      </c>
      <c r="J51" s="9">
        <v>2</v>
      </c>
      <c r="K51" s="9">
        <v>0</v>
      </c>
      <c r="L51" s="9">
        <v>2</v>
      </c>
      <c r="M51" s="9">
        <v>0</v>
      </c>
      <c r="N51" s="9">
        <v>1</v>
      </c>
      <c r="O51" s="9">
        <v>1</v>
      </c>
      <c r="P51" s="9">
        <v>0</v>
      </c>
      <c r="Q51" s="9">
        <v>2</v>
      </c>
      <c r="R51" s="9">
        <v>0</v>
      </c>
      <c r="S51" s="9">
        <v>0</v>
      </c>
      <c r="T51" s="10">
        <f t="shared" si="3"/>
        <v>8</v>
      </c>
    </row>
    <row r="52" spans="1:20" ht="30" customHeight="1" x14ac:dyDescent="0.25">
      <c r="A52" s="3" t="s">
        <v>11</v>
      </c>
      <c r="B52" s="4" t="str">
        <f t="shared" ref="B52:G56" si="7">B51</f>
        <v>ГБОУ СОШ №508</v>
      </c>
      <c r="C52" s="5">
        <f t="shared" si="7"/>
        <v>11508</v>
      </c>
      <c r="D52" s="5" t="str">
        <f t="shared" si="7"/>
        <v>СОШ с углуб.</v>
      </c>
      <c r="E52" s="11" t="str">
        <f t="shared" si="7"/>
        <v>5б</v>
      </c>
      <c r="F52" s="7">
        <f t="shared" si="7"/>
        <v>64</v>
      </c>
      <c r="G52" s="7">
        <f t="shared" si="7"/>
        <v>54</v>
      </c>
      <c r="H52" s="8">
        <f t="shared" si="4"/>
        <v>11508050</v>
      </c>
      <c r="I52" s="9">
        <v>0</v>
      </c>
      <c r="J52" s="9">
        <v>2</v>
      </c>
      <c r="K52" s="9">
        <v>1</v>
      </c>
      <c r="L52" s="9">
        <v>2</v>
      </c>
      <c r="M52" s="9">
        <v>0</v>
      </c>
      <c r="N52" s="9">
        <v>0</v>
      </c>
      <c r="O52" s="9">
        <v>1</v>
      </c>
      <c r="P52" s="9">
        <v>2</v>
      </c>
      <c r="Q52" s="9">
        <v>2</v>
      </c>
      <c r="R52" s="9">
        <v>2</v>
      </c>
      <c r="S52" s="9">
        <v>2</v>
      </c>
      <c r="T52" s="10">
        <f t="shared" si="3"/>
        <v>14</v>
      </c>
    </row>
    <row r="53" spans="1:20" ht="30" customHeight="1" x14ac:dyDescent="0.25">
      <c r="A53" s="3" t="s">
        <v>11</v>
      </c>
      <c r="B53" s="4" t="str">
        <f t="shared" si="7"/>
        <v>ГБОУ СОШ №508</v>
      </c>
      <c r="C53" s="5">
        <f t="shared" si="7"/>
        <v>11508</v>
      </c>
      <c r="D53" s="5" t="str">
        <f t="shared" si="7"/>
        <v>СОШ с углуб.</v>
      </c>
      <c r="E53" s="11" t="str">
        <f t="shared" si="7"/>
        <v>5б</v>
      </c>
      <c r="F53" s="7">
        <f t="shared" si="7"/>
        <v>64</v>
      </c>
      <c r="G53" s="7">
        <f t="shared" si="7"/>
        <v>54</v>
      </c>
      <c r="H53" s="8">
        <f t="shared" si="4"/>
        <v>11508051</v>
      </c>
      <c r="I53" s="9">
        <v>0</v>
      </c>
      <c r="J53" s="9">
        <v>0</v>
      </c>
      <c r="K53" s="9">
        <v>0</v>
      </c>
      <c r="L53" s="9">
        <v>1</v>
      </c>
      <c r="M53" s="9">
        <v>1</v>
      </c>
      <c r="N53" s="9">
        <v>0</v>
      </c>
      <c r="O53" s="9">
        <v>1</v>
      </c>
      <c r="P53" s="9">
        <v>0</v>
      </c>
      <c r="Q53" s="9">
        <v>0</v>
      </c>
      <c r="R53" s="9">
        <v>0</v>
      </c>
      <c r="S53" s="9">
        <v>2</v>
      </c>
      <c r="T53" s="10">
        <f t="shared" si="3"/>
        <v>5</v>
      </c>
    </row>
    <row r="54" spans="1:20" ht="30" customHeight="1" x14ac:dyDescent="0.25">
      <c r="A54" s="3" t="s">
        <v>11</v>
      </c>
      <c r="B54" s="4" t="str">
        <f t="shared" si="7"/>
        <v>ГБОУ СОШ №508</v>
      </c>
      <c r="C54" s="5">
        <f t="shared" si="7"/>
        <v>11508</v>
      </c>
      <c r="D54" s="5" t="str">
        <f t="shared" si="7"/>
        <v>СОШ с углуб.</v>
      </c>
      <c r="E54" s="11" t="str">
        <f t="shared" si="7"/>
        <v>5б</v>
      </c>
      <c r="F54" s="7">
        <f t="shared" si="7"/>
        <v>64</v>
      </c>
      <c r="G54" s="7">
        <f t="shared" si="7"/>
        <v>54</v>
      </c>
      <c r="H54" s="8">
        <f t="shared" si="4"/>
        <v>11508052</v>
      </c>
      <c r="I54" s="9">
        <v>0</v>
      </c>
      <c r="J54" s="9">
        <v>1</v>
      </c>
      <c r="K54" s="9">
        <v>0</v>
      </c>
      <c r="L54" s="9">
        <v>2</v>
      </c>
      <c r="M54" s="9">
        <v>2</v>
      </c>
      <c r="N54" s="9">
        <v>0</v>
      </c>
      <c r="O54" s="9">
        <v>1</v>
      </c>
      <c r="P54" s="9">
        <v>2</v>
      </c>
      <c r="Q54" s="9">
        <v>2</v>
      </c>
      <c r="R54" s="9">
        <v>2</v>
      </c>
      <c r="S54" s="9">
        <v>2</v>
      </c>
      <c r="T54" s="10">
        <f t="shared" si="3"/>
        <v>14</v>
      </c>
    </row>
    <row r="55" spans="1:20" ht="30" customHeight="1" x14ac:dyDescent="0.25">
      <c r="A55" s="3" t="s">
        <v>11</v>
      </c>
      <c r="B55" s="4" t="str">
        <f t="shared" si="7"/>
        <v>ГБОУ СОШ №508</v>
      </c>
      <c r="C55" s="5">
        <f t="shared" si="7"/>
        <v>11508</v>
      </c>
      <c r="D55" s="5" t="str">
        <f t="shared" si="7"/>
        <v>СОШ с углуб.</v>
      </c>
      <c r="E55" s="11" t="str">
        <f t="shared" si="7"/>
        <v>5б</v>
      </c>
      <c r="F55" s="7">
        <f t="shared" si="7"/>
        <v>64</v>
      </c>
      <c r="G55" s="7">
        <f t="shared" si="7"/>
        <v>54</v>
      </c>
      <c r="H55" s="8">
        <f t="shared" si="4"/>
        <v>11508053</v>
      </c>
      <c r="I55" s="9">
        <v>0</v>
      </c>
      <c r="J55" s="9">
        <v>2</v>
      </c>
      <c r="K55" s="9">
        <v>0</v>
      </c>
      <c r="L55" s="9">
        <v>2</v>
      </c>
      <c r="M55" s="9">
        <v>1</v>
      </c>
      <c r="N55" s="9">
        <v>0</v>
      </c>
      <c r="O55" s="9">
        <v>1</v>
      </c>
      <c r="P55" s="9">
        <v>0</v>
      </c>
      <c r="Q55" s="9">
        <v>1</v>
      </c>
      <c r="R55" s="9">
        <v>2</v>
      </c>
      <c r="S55" s="9">
        <v>2</v>
      </c>
      <c r="T55" s="10">
        <f t="shared" si="3"/>
        <v>11</v>
      </c>
    </row>
    <row r="56" spans="1:20" ht="30" customHeight="1" x14ac:dyDescent="0.25">
      <c r="A56" s="3" t="s">
        <v>11</v>
      </c>
      <c r="B56" s="4" t="str">
        <f t="shared" si="7"/>
        <v>ГБОУ СОШ №508</v>
      </c>
      <c r="C56" s="5">
        <f t="shared" si="7"/>
        <v>11508</v>
      </c>
      <c r="D56" s="5" t="str">
        <f t="shared" si="7"/>
        <v>СОШ с углуб.</v>
      </c>
      <c r="E56" s="11" t="str">
        <f t="shared" si="7"/>
        <v>5б</v>
      </c>
      <c r="F56" s="7">
        <f t="shared" si="7"/>
        <v>64</v>
      </c>
      <c r="G56" s="7">
        <f t="shared" si="7"/>
        <v>54</v>
      </c>
      <c r="H56" s="8">
        <f t="shared" si="4"/>
        <v>11508054</v>
      </c>
      <c r="I56" s="9">
        <v>0</v>
      </c>
      <c r="J56" s="9">
        <v>0</v>
      </c>
      <c r="K56" s="9">
        <v>0</v>
      </c>
      <c r="L56" s="9">
        <v>2</v>
      </c>
      <c r="M56" s="9">
        <v>1</v>
      </c>
      <c r="N56" s="9">
        <v>1</v>
      </c>
      <c r="O56" s="9">
        <v>0</v>
      </c>
      <c r="P56" s="9">
        <v>1</v>
      </c>
      <c r="Q56" s="9">
        <v>1</v>
      </c>
      <c r="R56" s="9">
        <v>0</v>
      </c>
      <c r="S56" s="9">
        <v>1</v>
      </c>
      <c r="T56" s="10">
        <f t="shared" si="3"/>
        <v>7</v>
      </c>
    </row>
    <row r="57" spans="1:20" s="58" customFormat="1" x14ac:dyDescent="0.25">
      <c r="A57" s="58" t="s">
        <v>118</v>
      </c>
      <c r="I57" s="58">
        <v>2</v>
      </c>
      <c r="J57" s="58">
        <v>2</v>
      </c>
      <c r="K57" s="58">
        <v>1</v>
      </c>
      <c r="L57" s="58">
        <v>2</v>
      </c>
      <c r="M57" s="58">
        <v>2</v>
      </c>
      <c r="N57" s="58">
        <v>1</v>
      </c>
      <c r="O57" s="58">
        <v>1</v>
      </c>
      <c r="P57" s="58">
        <v>2</v>
      </c>
      <c r="Q57" s="58">
        <v>2</v>
      </c>
      <c r="R57" s="58">
        <v>2</v>
      </c>
      <c r="S57" s="58">
        <v>2</v>
      </c>
      <c r="T57" s="58">
        <f>SUM(I57:S57)</f>
        <v>19</v>
      </c>
    </row>
    <row r="58" spans="1:20" x14ac:dyDescent="0.25">
      <c r="B58" s="4" t="s">
        <v>52</v>
      </c>
      <c r="C58" s="7">
        <v>64</v>
      </c>
      <c r="D58" s="7">
        <v>54</v>
      </c>
      <c r="I58" s="79">
        <f>SUM(I3:I56)/(54*I57)</f>
        <v>0.31481481481481483</v>
      </c>
      <c r="J58" s="79">
        <f t="shared" ref="J58:T58" si="8">SUM(J3:J56)/(54*J57)</f>
        <v>0.56481481481481477</v>
      </c>
      <c r="K58" s="79">
        <f t="shared" si="8"/>
        <v>0.55555555555555558</v>
      </c>
      <c r="L58" s="79">
        <f t="shared" si="8"/>
        <v>0.93518518518518523</v>
      </c>
      <c r="M58" s="79">
        <f t="shared" si="8"/>
        <v>0.65740740740740744</v>
      </c>
      <c r="N58" s="79">
        <f t="shared" si="8"/>
        <v>0.42592592592592593</v>
      </c>
      <c r="O58" s="79">
        <f t="shared" si="8"/>
        <v>0.46296296296296297</v>
      </c>
      <c r="P58" s="79">
        <f t="shared" si="8"/>
        <v>0.78703703703703709</v>
      </c>
      <c r="Q58" s="79">
        <f t="shared" si="8"/>
        <v>0.82407407407407407</v>
      </c>
      <c r="R58" s="79">
        <f t="shared" si="8"/>
        <v>0.87962962962962965</v>
      </c>
      <c r="S58" s="79">
        <f t="shared" si="8"/>
        <v>0.89814814814814814</v>
      </c>
      <c r="T58" s="79">
        <f t="shared" si="8"/>
        <v>0.69298245614035092</v>
      </c>
    </row>
  </sheetData>
  <mergeCells count="9">
    <mergeCell ref="G1:G2"/>
    <mergeCell ref="H1:H2"/>
    <mergeCell ref="T1:T2"/>
    <mergeCell ref="A1:A2"/>
    <mergeCell ref="B1:B2"/>
    <mergeCell ref="C1:C2"/>
    <mergeCell ref="D1:D2"/>
    <mergeCell ref="E1:E2"/>
    <mergeCell ref="F1:F2"/>
  </mergeCells>
  <dataValidations count="4">
    <dataValidation type="list" allowBlank="1" showInputMessage="1" showErrorMessage="1" sqref="I3:J56 P3:S56 L3:M56">
      <formula1>балл2</formula1>
    </dataValidation>
    <dataValidation allowBlank="1" showErrorMessage="1" sqref="E3:G56 C58:D58"/>
    <dataValidation type="list" allowBlank="1" showInputMessage="1" showErrorMessage="1" sqref="K3:K56 N3:O56">
      <formula1>балл1</formula1>
    </dataValidation>
    <dataValidation type="list" allowBlank="1" showInputMessage="1" showErrorMessage="1" sqref="B3">
      <formula1>Название</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dimension ref="A1:Y40"/>
  <sheetViews>
    <sheetView zoomScale="70" zoomScaleNormal="70" workbookViewId="0">
      <selection activeCell="W1" sqref="W1:Y22"/>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 min="257" max="257" width="16.5703125" customWidth="1"/>
    <col min="258" max="258" width="18.7109375" customWidth="1"/>
    <col min="259" max="259" width="9.42578125" customWidth="1"/>
    <col min="260" max="260" width="10.140625" customWidth="1"/>
    <col min="261" max="261" width="13.85546875" customWidth="1"/>
    <col min="262" max="262" width="12.42578125" customWidth="1"/>
    <col min="263" max="263" width="15" customWidth="1"/>
    <col min="264" max="264" width="12.42578125" customWidth="1"/>
    <col min="265" max="275" width="5.7109375" customWidth="1"/>
    <col min="513" max="513" width="16.5703125" customWidth="1"/>
    <col min="514" max="514" width="18.7109375" customWidth="1"/>
    <col min="515" max="515" width="9.42578125" customWidth="1"/>
    <col min="516" max="516" width="10.140625" customWidth="1"/>
    <col min="517" max="517" width="13.85546875" customWidth="1"/>
    <col min="518" max="518" width="12.42578125" customWidth="1"/>
    <col min="519" max="519" width="15" customWidth="1"/>
    <col min="520" max="520" width="12.42578125" customWidth="1"/>
    <col min="521" max="531" width="5.7109375" customWidth="1"/>
    <col min="769" max="769" width="16.5703125" customWidth="1"/>
    <col min="770" max="770" width="18.7109375" customWidth="1"/>
    <col min="771" max="771" width="9.42578125" customWidth="1"/>
    <col min="772" max="772" width="10.140625" customWidth="1"/>
    <col min="773" max="773" width="13.85546875" customWidth="1"/>
    <col min="774" max="774" width="12.42578125" customWidth="1"/>
    <col min="775" max="775" width="15" customWidth="1"/>
    <col min="776" max="776" width="12.42578125" customWidth="1"/>
    <col min="777" max="787" width="5.7109375" customWidth="1"/>
    <col min="1025" max="1025" width="16.5703125" customWidth="1"/>
    <col min="1026" max="1026" width="18.7109375" customWidth="1"/>
    <col min="1027" max="1027" width="9.42578125" customWidth="1"/>
    <col min="1028" max="1028" width="10.140625" customWidth="1"/>
    <col min="1029" max="1029" width="13.85546875" customWidth="1"/>
    <col min="1030" max="1030" width="12.42578125" customWidth="1"/>
    <col min="1031" max="1031" width="15" customWidth="1"/>
    <col min="1032" max="1032" width="12.42578125" customWidth="1"/>
    <col min="1033" max="1043" width="5.7109375" customWidth="1"/>
    <col min="1281" max="1281" width="16.5703125" customWidth="1"/>
    <col min="1282" max="1282" width="18.7109375" customWidth="1"/>
    <col min="1283" max="1283" width="9.42578125" customWidth="1"/>
    <col min="1284" max="1284" width="10.140625" customWidth="1"/>
    <col min="1285" max="1285" width="13.85546875" customWidth="1"/>
    <col min="1286" max="1286" width="12.42578125" customWidth="1"/>
    <col min="1287" max="1287" width="15" customWidth="1"/>
    <col min="1288" max="1288" width="12.42578125" customWidth="1"/>
    <col min="1289" max="1299" width="5.7109375" customWidth="1"/>
    <col min="1537" max="1537" width="16.5703125" customWidth="1"/>
    <col min="1538" max="1538" width="18.7109375" customWidth="1"/>
    <col min="1539" max="1539" width="9.42578125" customWidth="1"/>
    <col min="1540" max="1540" width="10.140625" customWidth="1"/>
    <col min="1541" max="1541" width="13.85546875" customWidth="1"/>
    <col min="1542" max="1542" width="12.42578125" customWidth="1"/>
    <col min="1543" max="1543" width="15" customWidth="1"/>
    <col min="1544" max="1544" width="12.42578125" customWidth="1"/>
    <col min="1545" max="1555" width="5.7109375" customWidth="1"/>
    <col min="1793" max="1793" width="16.5703125" customWidth="1"/>
    <col min="1794" max="1794" width="18.7109375" customWidth="1"/>
    <col min="1795" max="1795" width="9.42578125" customWidth="1"/>
    <col min="1796" max="1796" width="10.140625" customWidth="1"/>
    <col min="1797" max="1797" width="13.85546875" customWidth="1"/>
    <col min="1798" max="1798" width="12.42578125" customWidth="1"/>
    <col min="1799" max="1799" width="15" customWidth="1"/>
    <col min="1800" max="1800" width="12.42578125" customWidth="1"/>
    <col min="1801" max="1811" width="5.7109375" customWidth="1"/>
    <col min="2049" max="2049" width="16.5703125" customWidth="1"/>
    <col min="2050" max="2050" width="18.7109375" customWidth="1"/>
    <col min="2051" max="2051" width="9.42578125" customWidth="1"/>
    <col min="2052" max="2052" width="10.140625" customWidth="1"/>
    <col min="2053" max="2053" width="13.85546875" customWidth="1"/>
    <col min="2054" max="2054" width="12.42578125" customWidth="1"/>
    <col min="2055" max="2055" width="15" customWidth="1"/>
    <col min="2056" max="2056" width="12.42578125" customWidth="1"/>
    <col min="2057" max="2067" width="5.7109375" customWidth="1"/>
    <col min="2305" max="2305" width="16.5703125" customWidth="1"/>
    <col min="2306" max="2306" width="18.7109375" customWidth="1"/>
    <col min="2307" max="2307" width="9.42578125" customWidth="1"/>
    <col min="2308" max="2308" width="10.140625" customWidth="1"/>
    <col min="2309" max="2309" width="13.85546875" customWidth="1"/>
    <col min="2310" max="2310" width="12.42578125" customWidth="1"/>
    <col min="2311" max="2311" width="15" customWidth="1"/>
    <col min="2312" max="2312" width="12.42578125" customWidth="1"/>
    <col min="2313" max="2323" width="5.7109375" customWidth="1"/>
    <col min="2561" max="2561" width="16.5703125" customWidth="1"/>
    <col min="2562" max="2562" width="18.7109375" customWidth="1"/>
    <col min="2563" max="2563" width="9.42578125" customWidth="1"/>
    <col min="2564" max="2564" width="10.140625" customWidth="1"/>
    <col min="2565" max="2565" width="13.85546875" customWidth="1"/>
    <col min="2566" max="2566" width="12.42578125" customWidth="1"/>
    <col min="2567" max="2567" width="15" customWidth="1"/>
    <col min="2568" max="2568" width="12.42578125" customWidth="1"/>
    <col min="2569" max="2579" width="5.7109375" customWidth="1"/>
    <col min="2817" max="2817" width="16.5703125" customWidth="1"/>
    <col min="2818" max="2818" width="18.7109375" customWidth="1"/>
    <col min="2819" max="2819" width="9.42578125" customWidth="1"/>
    <col min="2820" max="2820" width="10.140625" customWidth="1"/>
    <col min="2821" max="2821" width="13.85546875" customWidth="1"/>
    <col min="2822" max="2822" width="12.42578125" customWidth="1"/>
    <col min="2823" max="2823" width="15" customWidth="1"/>
    <col min="2824" max="2824" width="12.42578125" customWidth="1"/>
    <col min="2825" max="2835" width="5.7109375" customWidth="1"/>
    <col min="3073" max="3073" width="16.5703125" customWidth="1"/>
    <col min="3074" max="3074" width="18.7109375" customWidth="1"/>
    <col min="3075" max="3075" width="9.42578125" customWidth="1"/>
    <col min="3076" max="3076" width="10.140625" customWidth="1"/>
    <col min="3077" max="3077" width="13.85546875" customWidth="1"/>
    <col min="3078" max="3078" width="12.42578125" customWidth="1"/>
    <col min="3079" max="3079" width="15" customWidth="1"/>
    <col min="3080" max="3080" width="12.42578125" customWidth="1"/>
    <col min="3081" max="3091" width="5.7109375" customWidth="1"/>
    <col min="3329" max="3329" width="16.5703125" customWidth="1"/>
    <col min="3330" max="3330" width="18.7109375" customWidth="1"/>
    <col min="3331" max="3331" width="9.42578125" customWidth="1"/>
    <col min="3332" max="3332" width="10.140625" customWidth="1"/>
    <col min="3333" max="3333" width="13.85546875" customWidth="1"/>
    <col min="3334" max="3334" width="12.42578125" customWidth="1"/>
    <col min="3335" max="3335" width="15" customWidth="1"/>
    <col min="3336" max="3336" width="12.42578125" customWidth="1"/>
    <col min="3337" max="3347" width="5.7109375" customWidth="1"/>
    <col min="3585" max="3585" width="16.5703125" customWidth="1"/>
    <col min="3586" max="3586" width="18.7109375" customWidth="1"/>
    <col min="3587" max="3587" width="9.42578125" customWidth="1"/>
    <col min="3588" max="3588" width="10.140625" customWidth="1"/>
    <col min="3589" max="3589" width="13.85546875" customWidth="1"/>
    <col min="3590" max="3590" width="12.42578125" customWidth="1"/>
    <col min="3591" max="3591" width="15" customWidth="1"/>
    <col min="3592" max="3592" width="12.42578125" customWidth="1"/>
    <col min="3593" max="3603" width="5.7109375" customWidth="1"/>
    <col min="3841" max="3841" width="16.5703125" customWidth="1"/>
    <col min="3842" max="3842" width="18.7109375" customWidth="1"/>
    <col min="3843" max="3843" width="9.42578125" customWidth="1"/>
    <col min="3844" max="3844" width="10.140625" customWidth="1"/>
    <col min="3845" max="3845" width="13.85546875" customWidth="1"/>
    <col min="3846" max="3846" width="12.42578125" customWidth="1"/>
    <col min="3847" max="3847" width="15" customWidth="1"/>
    <col min="3848" max="3848" width="12.42578125" customWidth="1"/>
    <col min="3849" max="3859" width="5.7109375" customWidth="1"/>
    <col min="4097" max="4097" width="16.5703125" customWidth="1"/>
    <col min="4098" max="4098" width="18.7109375" customWidth="1"/>
    <col min="4099" max="4099" width="9.42578125" customWidth="1"/>
    <col min="4100" max="4100" width="10.140625" customWidth="1"/>
    <col min="4101" max="4101" width="13.85546875" customWidth="1"/>
    <col min="4102" max="4102" width="12.42578125" customWidth="1"/>
    <col min="4103" max="4103" width="15" customWidth="1"/>
    <col min="4104" max="4104" width="12.42578125" customWidth="1"/>
    <col min="4105" max="4115" width="5.7109375" customWidth="1"/>
    <col min="4353" max="4353" width="16.5703125" customWidth="1"/>
    <col min="4354" max="4354" width="18.7109375" customWidth="1"/>
    <col min="4355" max="4355" width="9.42578125" customWidth="1"/>
    <col min="4356" max="4356" width="10.140625" customWidth="1"/>
    <col min="4357" max="4357" width="13.85546875" customWidth="1"/>
    <col min="4358" max="4358" width="12.42578125" customWidth="1"/>
    <col min="4359" max="4359" width="15" customWidth="1"/>
    <col min="4360" max="4360" width="12.42578125" customWidth="1"/>
    <col min="4361" max="4371" width="5.7109375" customWidth="1"/>
    <col min="4609" max="4609" width="16.5703125" customWidth="1"/>
    <col min="4610" max="4610" width="18.7109375" customWidth="1"/>
    <col min="4611" max="4611" width="9.42578125" customWidth="1"/>
    <col min="4612" max="4612" width="10.140625" customWidth="1"/>
    <col min="4613" max="4613" width="13.85546875" customWidth="1"/>
    <col min="4614" max="4614" width="12.42578125" customWidth="1"/>
    <col min="4615" max="4615" width="15" customWidth="1"/>
    <col min="4616" max="4616" width="12.42578125" customWidth="1"/>
    <col min="4617" max="4627" width="5.7109375" customWidth="1"/>
    <col min="4865" max="4865" width="16.5703125" customWidth="1"/>
    <col min="4866" max="4866" width="18.7109375" customWidth="1"/>
    <col min="4867" max="4867" width="9.42578125" customWidth="1"/>
    <col min="4868" max="4868" width="10.140625" customWidth="1"/>
    <col min="4869" max="4869" width="13.85546875" customWidth="1"/>
    <col min="4870" max="4870" width="12.42578125" customWidth="1"/>
    <col min="4871" max="4871" width="15" customWidth="1"/>
    <col min="4872" max="4872" width="12.42578125" customWidth="1"/>
    <col min="4873" max="4883" width="5.7109375" customWidth="1"/>
    <col min="5121" max="5121" width="16.5703125" customWidth="1"/>
    <col min="5122" max="5122" width="18.7109375" customWidth="1"/>
    <col min="5123" max="5123" width="9.42578125" customWidth="1"/>
    <col min="5124" max="5124" width="10.140625" customWidth="1"/>
    <col min="5125" max="5125" width="13.85546875" customWidth="1"/>
    <col min="5126" max="5126" width="12.42578125" customWidth="1"/>
    <col min="5127" max="5127" width="15" customWidth="1"/>
    <col min="5128" max="5128" width="12.42578125" customWidth="1"/>
    <col min="5129" max="5139" width="5.7109375" customWidth="1"/>
    <col min="5377" max="5377" width="16.5703125" customWidth="1"/>
    <col min="5378" max="5378" width="18.7109375" customWidth="1"/>
    <col min="5379" max="5379" width="9.42578125" customWidth="1"/>
    <col min="5380" max="5380" width="10.140625" customWidth="1"/>
    <col min="5381" max="5381" width="13.85546875" customWidth="1"/>
    <col min="5382" max="5382" width="12.42578125" customWidth="1"/>
    <col min="5383" max="5383" width="15" customWidth="1"/>
    <col min="5384" max="5384" width="12.42578125" customWidth="1"/>
    <col min="5385" max="5395" width="5.7109375" customWidth="1"/>
    <col min="5633" max="5633" width="16.5703125" customWidth="1"/>
    <col min="5634" max="5634" width="18.7109375" customWidth="1"/>
    <col min="5635" max="5635" width="9.42578125" customWidth="1"/>
    <col min="5636" max="5636" width="10.140625" customWidth="1"/>
    <col min="5637" max="5637" width="13.85546875" customWidth="1"/>
    <col min="5638" max="5638" width="12.42578125" customWidth="1"/>
    <col min="5639" max="5639" width="15" customWidth="1"/>
    <col min="5640" max="5640" width="12.42578125" customWidth="1"/>
    <col min="5641" max="5651" width="5.7109375" customWidth="1"/>
    <col min="5889" max="5889" width="16.5703125" customWidth="1"/>
    <col min="5890" max="5890" width="18.7109375" customWidth="1"/>
    <col min="5891" max="5891" width="9.42578125" customWidth="1"/>
    <col min="5892" max="5892" width="10.140625" customWidth="1"/>
    <col min="5893" max="5893" width="13.85546875" customWidth="1"/>
    <col min="5894" max="5894" width="12.42578125" customWidth="1"/>
    <col min="5895" max="5895" width="15" customWidth="1"/>
    <col min="5896" max="5896" width="12.42578125" customWidth="1"/>
    <col min="5897" max="5907" width="5.7109375" customWidth="1"/>
    <col min="6145" max="6145" width="16.5703125" customWidth="1"/>
    <col min="6146" max="6146" width="18.7109375" customWidth="1"/>
    <col min="6147" max="6147" width="9.42578125" customWidth="1"/>
    <col min="6148" max="6148" width="10.140625" customWidth="1"/>
    <col min="6149" max="6149" width="13.85546875" customWidth="1"/>
    <col min="6150" max="6150" width="12.42578125" customWidth="1"/>
    <col min="6151" max="6151" width="15" customWidth="1"/>
    <col min="6152" max="6152" width="12.42578125" customWidth="1"/>
    <col min="6153" max="6163" width="5.7109375" customWidth="1"/>
    <col min="6401" max="6401" width="16.5703125" customWidth="1"/>
    <col min="6402" max="6402" width="18.7109375" customWidth="1"/>
    <col min="6403" max="6403" width="9.42578125" customWidth="1"/>
    <col min="6404" max="6404" width="10.140625" customWidth="1"/>
    <col min="6405" max="6405" width="13.85546875" customWidth="1"/>
    <col min="6406" max="6406" width="12.42578125" customWidth="1"/>
    <col min="6407" max="6407" width="15" customWidth="1"/>
    <col min="6408" max="6408" width="12.42578125" customWidth="1"/>
    <col min="6409" max="6419" width="5.7109375" customWidth="1"/>
    <col min="6657" max="6657" width="16.5703125" customWidth="1"/>
    <col min="6658" max="6658" width="18.7109375" customWidth="1"/>
    <col min="6659" max="6659" width="9.42578125" customWidth="1"/>
    <col min="6660" max="6660" width="10.140625" customWidth="1"/>
    <col min="6661" max="6661" width="13.85546875" customWidth="1"/>
    <col min="6662" max="6662" width="12.42578125" customWidth="1"/>
    <col min="6663" max="6663" width="15" customWidth="1"/>
    <col min="6664" max="6664" width="12.42578125" customWidth="1"/>
    <col min="6665" max="6675" width="5.7109375" customWidth="1"/>
    <col min="6913" max="6913" width="16.5703125" customWidth="1"/>
    <col min="6914" max="6914" width="18.7109375" customWidth="1"/>
    <col min="6915" max="6915" width="9.42578125" customWidth="1"/>
    <col min="6916" max="6916" width="10.140625" customWidth="1"/>
    <col min="6917" max="6917" width="13.85546875" customWidth="1"/>
    <col min="6918" max="6918" width="12.42578125" customWidth="1"/>
    <col min="6919" max="6919" width="15" customWidth="1"/>
    <col min="6920" max="6920" width="12.42578125" customWidth="1"/>
    <col min="6921" max="6931" width="5.7109375" customWidth="1"/>
    <col min="7169" max="7169" width="16.5703125" customWidth="1"/>
    <col min="7170" max="7170" width="18.7109375" customWidth="1"/>
    <col min="7171" max="7171" width="9.42578125" customWidth="1"/>
    <col min="7172" max="7172" width="10.140625" customWidth="1"/>
    <col min="7173" max="7173" width="13.85546875" customWidth="1"/>
    <col min="7174" max="7174" width="12.42578125" customWidth="1"/>
    <col min="7175" max="7175" width="15" customWidth="1"/>
    <col min="7176" max="7176" width="12.42578125" customWidth="1"/>
    <col min="7177" max="7187" width="5.7109375" customWidth="1"/>
    <col min="7425" max="7425" width="16.5703125" customWidth="1"/>
    <col min="7426" max="7426" width="18.7109375" customWidth="1"/>
    <col min="7427" max="7427" width="9.42578125" customWidth="1"/>
    <col min="7428" max="7428" width="10.140625" customWidth="1"/>
    <col min="7429" max="7429" width="13.85546875" customWidth="1"/>
    <col min="7430" max="7430" width="12.42578125" customWidth="1"/>
    <col min="7431" max="7431" width="15" customWidth="1"/>
    <col min="7432" max="7432" width="12.42578125" customWidth="1"/>
    <col min="7433" max="7443" width="5.7109375" customWidth="1"/>
    <col min="7681" max="7681" width="16.5703125" customWidth="1"/>
    <col min="7682" max="7682" width="18.7109375" customWidth="1"/>
    <col min="7683" max="7683" width="9.42578125" customWidth="1"/>
    <col min="7684" max="7684" width="10.140625" customWidth="1"/>
    <col min="7685" max="7685" width="13.85546875" customWidth="1"/>
    <col min="7686" max="7686" width="12.42578125" customWidth="1"/>
    <col min="7687" max="7687" width="15" customWidth="1"/>
    <col min="7688" max="7688" width="12.42578125" customWidth="1"/>
    <col min="7689" max="7699" width="5.7109375" customWidth="1"/>
    <col min="7937" max="7937" width="16.5703125" customWidth="1"/>
    <col min="7938" max="7938" width="18.7109375" customWidth="1"/>
    <col min="7939" max="7939" width="9.42578125" customWidth="1"/>
    <col min="7940" max="7940" width="10.140625" customWidth="1"/>
    <col min="7941" max="7941" width="13.85546875" customWidth="1"/>
    <col min="7942" max="7942" width="12.42578125" customWidth="1"/>
    <col min="7943" max="7943" width="15" customWidth="1"/>
    <col min="7944" max="7944" width="12.42578125" customWidth="1"/>
    <col min="7945" max="7955" width="5.7109375" customWidth="1"/>
    <col min="8193" max="8193" width="16.5703125" customWidth="1"/>
    <col min="8194" max="8194" width="18.7109375" customWidth="1"/>
    <col min="8195" max="8195" width="9.42578125" customWidth="1"/>
    <col min="8196" max="8196" width="10.140625" customWidth="1"/>
    <col min="8197" max="8197" width="13.85546875" customWidth="1"/>
    <col min="8198" max="8198" width="12.42578125" customWidth="1"/>
    <col min="8199" max="8199" width="15" customWidth="1"/>
    <col min="8200" max="8200" width="12.42578125" customWidth="1"/>
    <col min="8201" max="8211" width="5.7109375" customWidth="1"/>
    <col min="8449" max="8449" width="16.5703125" customWidth="1"/>
    <col min="8450" max="8450" width="18.7109375" customWidth="1"/>
    <col min="8451" max="8451" width="9.42578125" customWidth="1"/>
    <col min="8452" max="8452" width="10.140625" customWidth="1"/>
    <col min="8453" max="8453" width="13.85546875" customWidth="1"/>
    <col min="8454" max="8454" width="12.42578125" customWidth="1"/>
    <col min="8455" max="8455" width="15" customWidth="1"/>
    <col min="8456" max="8456" width="12.42578125" customWidth="1"/>
    <col min="8457" max="8467" width="5.7109375" customWidth="1"/>
    <col min="8705" max="8705" width="16.5703125" customWidth="1"/>
    <col min="8706" max="8706" width="18.7109375" customWidth="1"/>
    <col min="8707" max="8707" width="9.42578125" customWidth="1"/>
    <col min="8708" max="8708" width="10.140625" customWidth="1"/>
    <col min="8709" max="8709" width="13.85546875" customWidth="1"/>
    <col min="8710" max="8710" width="12.42578125" customWidth="1"/>
    <col min="8711" max="8711" width="15" customWidth="1"/>
    <col min="8712" max="8712" width="12.42578125" customWidth="1"/>
    <col min="8713" max="8723" width="5.7109375" customWidth="1"/>
    <col min="8961" max="8961" width="16.5703125" customWidth="1"/>
    <col min="8962" max="8962" width="18.7109375" customWidth="1"/>
    <col min="8963" max="8963" width="9.42578125" customWidth="1"/>
    <col min="8964" max="8964" width="10.140625" customWidth="1"/>
    <col min="8965" max="8965" width="13.85546875" customWidth="1"/>
    <col min="8966" max="8966" width="12.42578125" customWidth="1"/>
    <col min="8967" max="8967" width="15" customWidth="1"/>
    <col min="8968" max="8968" width="12.42578125" customWidth="1"/>
    <col min="8969" max="8979" width="5.7109375" customWidth="1"/>
    <col min="9217" max="9217" width="16.5703125" customWidth="1"/>
    <col min="9218" max="9218" width="18.7109375" customWidth="1"/>
    <col min="9219" max="9219" width="9.42578125" customWidth="1"/>
    <col min="9220" max="9220" width="10.140625" customWidth="1"/>
    <col min="9221" max="9221" width="13.85546875" customWidth="1"/>
    <col min="9222" max="9222" width="12.42578125" customWidth="1"/>
    <col min="9223" max="9223" width="15" customWidth="1"/>
    <col min="9224" max="9224" width="12.42578125" customWidth="1"/>
    <col min="9225" max="9235" width="5.7109375" customWidth="1"/>
    <col min="9473" max="9473" width="16.5703125" customWidth="1"/>
    <col min="9474" max="9474" width="18.7109375" customWidth="1"/>
    <col min="9475" max="9475" width="9.42578125" customWidth="1"/>
    <col min="9476" max="9476" width="10.140625" customWidth="1"/>
    <col min="9477" max="9477" width="13.85546875" customWidth="1"/>
    <col min="9478" max="9478" width="12.42578125" customWidth="1"/>
    <col min="9479" max="9479" width="15" customWidth="1"/>
    <col min="9480" max="9480" width="12.42578125" customWidth="1"/>
    <col min="9481" max="9491" width="5.7109375" customWidth="1"/>
    <col min="9729" max="9729" width="16.5703125" customWidth="1"/>
    <col min="9730" max="9730" width="18.7109375" customWidth="1"/>
    <col min="9731" max="9731" width="9.42578125" customWidth="1"/>
    <col min="9732" max="9732" width="10.140625" customWidth="1"/>
    <col min="9733" max="9733" width="13.85546875" customWidth="1"/>
    <col min="9734" max="9734" width="12.42578125" customWidth="1"/>
    <col min="9735" max="9735" width="15" customWidth="1"/>
    <col min="9736" max="9736" width="12.42578125" customWidth="1"/>
    <col min="9737" max="9747" width="5.7109375" customWidth="1"/>
    <col min="9985" max="9985" width="16.5703125" customWidth="1"/>
    <col min="9986" max="9986" width="18.7109375" customWidth="1"/>
    <col min="9987" max="9987" width="9.42578125" customWidth="1"/>
    <col min="9988" max="9988" width="10.140625" customWidth="1"/>
    <col min="9989" max="9989" width="13.85546875" customWidth="1"/>
    <col min="9990" max="9990" width="12.42578125" customWidth="1"/>
    <col min="9991" max="9991" width="15" customWidth="1"/>
    <col min="9992" max="9992" width="12.42578125" customWidth="1"/>
    <col min="9993" max="10003" width="5.7109375" customWidth="1"/>
    <col min="10241" max="10241" width="16.5703125" customWidth="1"/>
    <col min="10242" max="10242" width="18.7109375" customWidth="1"/>
    <col min="10243" max="10243" width="9.42578125" customWidth="1"/>
    <col min="10244" max="10244" width="10.140625" customWidth="1"/>
    <col min="10245" max="10245" width="13.85546875" customWidth="1"/>
    <col min="10246" max="10246" width="12.42578125" customWidth="1"/>
    <col min="10247" max="10247" width="15" customWidth="1"/>
    <col min="10248" max="10248" width="12.42578125" customWidth="1"/>
    <col min="10249" max="10259" width="5.7109375" customWidth="1"/>
    <col min="10497" max="10497" width="16.5703125" customWidth="1"/>
    <col min="10498" max="10498" width="18.7109375" customWidth="1"/>
    <col min="10499" max="10499" width="9.42578125" customWidth="1"/>
    <col min="10500" max="10500" width="10.140625" customWidth="1"/>
    <col min="10501" max="10501" width="13.85546875" customWidth="1"/>
    <col min="10502" max="10502" width="12.42578125" customWidth="1"/>
    <col min="10503" max="10503" width="15" customWidth="1"/>
    <col min="10504" max="10504" width="12.42578125" customWidth="1"/>
    <col min="10505" max="10515" width="5.7109375" customWidth="1"/>
    <col min="10753" max="10753" width="16.5703125" customWidth="1"/>
    <col min="10754" max="10754" width="18.7109375" customWidth="1"/>
    <col min="10755" max="10755" width="9.42578125" customWidth="1"/>
    <col min="10756" max="10756" width="10.140625" customWidth="1"/>
    <col min="10757" max="10757" width="13.85546875" customWidth="1"/>
    <col min="10758" max="10758" width="12.42578125" customWidth="1"/>
    <col min="10759" max="10759" width="15" customWidth="1"/>
    <col min="10760" max="10760" width="12.42578125" customWidth="1"/>
    <col min="10761" max="10771" width="5.7109375" customWidth="1"/>
    <col min="11009" max="11009" width="16.5703125" customWidth="1"/>
    <col min="11010" max="11010" width="18.7109375" customWidth="1"/>
    <col min="11011" max="11011" width="9.42578125" customWidth="1"/>
    <col min="11012" max="11012" width="10.140625" customWidth="1"/>
    <col min="11013" max="11013" width="13.85546875" customWidth="1"/>
    <col min="11014" max="11014" width="12.42578125" customWidth="1"/>
    <col min="11015" max="11015" width="15" customWidth="1"/>
    <col min="11016" max="11016" width="12.42578125" customWidth="1"/>
    <col min="11017" max="11027" width="5.7109375" customWidth="1"/>
    <col min="11265" max="11265" width="16.5703125" customWidth="1"/>
    <col min="11266" max="11266" width="18.7109375" customWidth="1"/>
    <col min="11267" max="11267" width="9.42578125" customWidth="1"/>
    <col min="11268" max="11268" width="10.140625" customWidth="1"/>
    <col min="11269" max="11269" width="13.85546875" customWidth="1"/>
    <col min="11270" max="11270" width="12.42578125" customWidth="1"/>
    <col min="11271" max="11271" width="15" customWidth="1"/>
    <col min="11272" max="11272" width="12.42578125" customWidth="1"/>
    <col min="11273" max="11283" width="5.7109375" customWidth="1"/>
    <col min="11521" max="11521" width="16.5703125" customWidth="1"/>
    <col min="11522" max="11522" width="18.7109375" customWidth="1"/>
    <col min="11523" max="11523" width="9.42578125" customWidth="1"/>
    <col min="11524" max="11524" width="10.140625" customWidth="1"/>
    <col min="11525" max="11525" width="13.85546875" customWidth="1"/>
    <col min="11526" max="11526" width="12.42578125" customWidth="1"/>
    <col min="11527" max="11527" width="15" customWidth="1"/>
    <col min="11528" max="11528" width="12.42578125" customWidth="1"/>
    <col min="11529" max="11539" width="5.7109375" customWidth="1"/>
    <col min="11777" max="11777" width="16.5703125" customWidth="1"/>
    <col min="11778" max="11778" width="18.7109375" customWidth="1"/>
    <col min="11779" max="11779" width="9.42578125" customWidth="1"/>
    <col min="11780" max="11780" width="10.140625" customWidth="1"/>
    <col min="11781" max="11781" width="13.85546875" customWidth="1"/>
    <col min="11782" max="11782" width="12.42578125" customWidth="1"/>
    <col min="11783" max="11783" width="15" customWidth="1"/>
    <col min="11784" max="11784" width="12.42578125" customWidth="1"/>
    <col min="11785" max="11795" width="5.7109375" customWidth="1"/>
    <col min="12033" max="12033" width="16.5703125" customWidth="1"/>
    <col min="12034" max="12034" width="18.7109375" customWidth="1"/>
    <col min="12035" max="12035" width="9.42578125" customWidth="1"/>
    <col min="12036" max="12036" width="10.140625" customWidth="1"/>
    <col min="12037" max="12037" width="13.85546875" customWidth="1"/>
    <col min="12038" max="12038" width="12.42578125" customWidth="1"/>
    <col min="12039" max="12039" width="15" customWidth="1"/>
    <col min="12040" max="12040" width="12.42578125" customWidth="1"/>
    <col min="12041" max="12051" width="5.7109375" customWidth="1"/>
    <col min="12289" max="12289" width="16.5703125" customWidth="1"/>
    <col min="12290" max="12290" width="18.7109375" customWidth="1"/>
    <col min="12291" max="12291" width="9.42578125" customWidth="1"/>
    <col min="12292" max="12292" width="10.140625" customWidth="1"/>
    <col min="12293" max="12293" width="13.85546875" customWidth="1"/>
    <col min="12294" max="12294" width="12.42578125" customWidth="1"/>
    <col min="12295" max="12295" width="15" customWidth="1"/>
    <col min="12296" max="12296" width="12.42578125" customWidth="1"/>
    <col min="12297" max="12307" width="5.7109375" customWidth="1"/>
    <col min="12545" max="12545" width="16.5703125" customWidth="1"/>
    <col min="12546" max="12546" width="18.7109375" customWidth="1"/>
    <col min="12547" max="12547" width="9.42578125" customWidth="1"/>
    <col min="12548" max="12548" width="10.140625" customWidth="1"/>
    <col min="12549" max="12549" width="13.85546875" customWidth="1"/>
    <col min="12550" max="12550" width="12.42578125" customWidth="1"/>
    <col min="12551" max="12551" width="15" customWidth="1"/>
    <col min="12552" max="12552" width="12.42578125" customWidth="1"/>
    <col min="12553" max="12563" width="5.7109375" customWidth="1"/>
    <col min="12801" max="12801" width="16.5703125" customWidth="1"/>
    <col min="12802" max="12802" width="18.7109375" customWidth="1"/>
    <col min="12803" max="12803" width="9.42578125" customWidth="1"/>
    <col min="12804" max="12804" width="10.140625" customWidth="1"/>
    <col min="12805" max="12805" width="13.85546875" customWidth="1"/>
    <col min="12806" max="12806" width="12.42578125" customWidth="1"/>
    <col min="12807" max="12807" width="15" customWidth="1"/>
    <col min="12808" max="12808" width="12.42578125" customWidth="1"/>
    <col min="12809" max="12819" width="5.7109375" customWidth="1"/>
    <col min="13057" max="13057" width="16.5703125" customWidth="1"/>
    <col min="13058" max="13058" width="18.7109375" customWidth="1"/>
    <col min="13059" max="13059" width="9.42578125" customWidth="1"/>
    <col min="13060" max="13060" width="10.140625" customWidth="1"/>
    <col min="13061" max="13061" width="13.85546875" customWidth="1"/>
    <col min="13062" max="13062" width="12.42578125" customWidth="1"/>
    <col min="13063" max="13063" width="15" customWidth="1"/>
    <col min="13064" max="13064" width="12.42578125" customWidth="1"/>
    <col min="13065" max="13075" width="5.7109375" customWidth="1"/>
    <col min="13313" max="13313" width="16.5703125" customWidth="1"/>
    <col min="13314" max="13314" width="18.7109375" customWidth="1"/>
    <col min="13315" max="13315" width="9.42578125" customWidth="1"/>
    <col min="13316" max="13316" width="10.140625" customWidth="1"/>
    <col min="13317" max="13317" width="13.85546875" customWidth="1"/>
    <col min="13318" max="13318" width="12.42578125" customWidth="1"/>
    <col min="13319" max="13319" width="15" customWidth="1"/>
    <col min="13320" max="13320" width="12.42578125" customWidth="1"/>
    <col min="13321" max="13331" width="5.7109375" customWidth="1"/>
    <col min="13569" max="13569" width="16.5703125" customWidth="1"/>
    <col min="13570" max="13570" width="18.7109375" customWidth="1"/>
    <col min="13571" max="13571" width="9.42578125" customWidth="1"/>
    <col min="13572" max="13572" width="10.140625" customWidth="1"/>
    <col min="13573" max="13573" width="13.85546875" customWidth="1"/>
    <col min="13574" max="13574" width="12.42578125" customWidth="1"/>
    <col min="13575" max="13575" width="15" customWidth="1"/>
    <col min="13576" max="13576" width="12.42578125" customWidth="1"/>
    <col min="13577" max="13587" width="5.7109375" customWidth="1"/>
    <col min="13825" max="13825" width="16.5703125" customWidth="1"/>
    <col min="13826" max="13826" width="18.7109375" customWidth="1"/>
    <col min="13827" max="13827" width="9.42578125" customWidth="1"/>
    <col min="13828" max="13828" width="10.140625" customWidth="1"/>
    <col min="13829" max="13829" width="13.85546875" customWidth="1"/>
    <col min="13830" max="13830" width="12.42578125" customWidth="1"/>
    <col min="13831" max="13831" width="15" customWidth="1"/>
    <col min="13832" max="13832" width="12.42578125" customWidth="1"/>
    <col min="13833" max="13843" width="5.7109375" customWidth="1"/>
    <col min="14081" max="14081" width="16.5703125" customWidth="1"/>
    <col min="14082" max="14082" width="18.7109375" customWidth="1"/>
    <col min="14083" max="14083" width="9.42578125" customWidth="1"/>
    <col min="14084" max="14084" width="10.140625" customWidth="1"/>
    <col min="14085" max="14085" width="13.85546875" customWidth="1"/>
    <col min="14086" max="14086" width="12.42578125" customWidth="1"/>
    <col min="14087" max="14087" width="15" customWidth="1"/>
    <col min="14088" max="14088" width="12.42578125" customWidth="1"/>
    <col min="14089" max="14099" width="5.7109375" customWidth="1"/>
    <col min="14337" max="14337" width="16.5703125" customWidth="1"/>
    <col min="14338" max="14338" width="18.7109375" customWidth="1"/>
    <col min="14339" max="14339" width="9.42578125" customWidth="1"/>
    <col min="14340" max="14340" width="10.140625" customWidth="1"/>
    <col min="14341" max="14341" width="13.85546875" customWidth="1"/>
    <col min="14342" max="14342" width="12.42578125" customWidth="1"/>
    <col min="14343" max="14343" width="15" customWidth="1"/>
    <col min="14344" max="14344" width="12.42578125" customWidth="1"/>
    <col min="14345" max="14355" width="5.7109375" customWidth="1"/>
    <col min="14593" max="14593" width="16.5703125" customWidth="1"/>
    <col min="14594" max="14594" width="18.7109375" customWidth="1"/>
    <col min="14595" max="14595" width="9.42578125" customWidth="1"/>
    <col min="14596" max="14596" width="10.140625" customWidth="1"/>
    <col min="14597" max="14597" width="13.85546875" customWidth="1"/>
    <col min="14598" max="14598" width="12.42578125" customWidth="1"/>
    <col min="14599" max="14599" width="15" customWidth="1"/>
    <col min="14600" max="14600" width="12.42578125" customWidth="1"/>
    <col min="14601" max="14611" width="5.7109375" customWidth="1"/>
    <col min="14849" max="14849" width="16.5703125" customWidth="1"/>
    <col min="14850" max="14850" width="18.7109375" customWidth="1"/>
    <col min="14851" max="14851" width="9.42578125" customWidth="1"/>
    <col min="14852" max="14852" width="10.140625" customWidth="1"/>
    <col min="14853" max="14853" width="13.85546875" customWidth="1"/>
    <col min="14854" max="14854" width="12.42578125" customWidth="1"/>
    <col min="14855" max="14855" width="15" customWidth="1"/>
    <col min="14856" max="14856" width="12.42578125" customWidth="1"/>
    <col min="14857" max="14867" width="5.7109375" customWidth="1"/>
    <col min="15105" max="15105" width="16.5703125" customWidth="1"/>
    <col min="15106" max="15106" width="18.7109375" customWidth="1"/>
    <col min="15107" max="15107" width="9.42578125" customWidth="1"/>
    <col min="15108" max="15108" width="10.140625" customWidth="1"/>
    <col min="15109" max="15109" width="13.85546875" customWidth="1"/>
    <col min="15110" max="15110" width="12.42578125" customWidth="1"/>
    <col min="15111" max="15111" width="15" customWidth="1"/>
    <col min="15112" max="15112" width="12.42578125" customWidth="1"/>
    <col min="15113" max="15123" width="5.7109375" customWidth="1"/>
    <col min="15361" max="15361" width="16.5703125" customWidth="1"/>
    <col min="15362" max="15362" width="18.7109375" customWidth="1"/>
    <col min="15363" max="15363" width="9.42578125" customWidth="1"/>
    <col min="15364" max="15364" width="10.140625" customWidth="1"/>
    <col min="15365" max="15365" width="13.85546875" customWidth="1"/>
    <col min="15366" max="15366" width="12.42578125" customWidth="1"/>
    <col min="15367" max="15367" width="15" customWidth="1"/>
    <col min="15368" max="15368" width="12.42578125" customWidth="1"/>
    <col min="15369" max="15379" width="5.7109375" customWidth="1"/>
    <col min="15617" max="15617" width="16.5703125" customWidth="1"/>
    <col min="15618" max="15618" width="18.7109375" customWidth="1"/>
    <col min="15619" max="15619" width="9.42578125" customWidth="1"/>
    <col min="15620" max="15620" width="10.140625" customWidth="1"/>
    <col min="15621" max="15621" width="13.85546875" customWidth="1"/>
    <col min="15622" max="15622" width="12.42578125" customWidth="1"/>
    <col min="15623" max="15623" width="15" customWidth="1"/>
    <col min="15624" max="15624" width="12.42578125" customWidth="1"/>
    <col min="15625" max="15635" width="5.7109375" customWidth="1"/>
    <col min="15873" max="15873" width="16.5703125" customWidth="1"/>
    <col min="15874" max="15874" width="18.7109375" customWidth="1"/>
    <col min="15875" max="15875" width="9.42578125" customWidth="1"/>
    <col min="15876" max="15876" width="10.140625" customWidth="1"/>
    <col min="15877" max="15877" width="13.85546875" customWidth="1"/>
    <col min="15878" max="15878" width="12.42578125" customWidth="1"/>
    <col min="15879" max="15879" width="15" customWidth="1"/>
    <col min="15880" max="15880" width="12.42578125" customWidth="1"/>
    <col min="15881" max="15891" width="5.7109375" customWidth="1"/>
    <col min="16129" max="16129" width="16.5703125" customWidth="1"/>
    <col min="16130" max="16130" width="18.7109375" customWidth="1"/>
    <col min="16131" max="16131" width="9.42578125" customWidth="1"/>
    <col min="16132" max="16132" width="10.140625" customWidth="1"/>
    <col min="16133" max="16133" width="13.85546875" customWidth="1"/>
    <col min="16134" max="16134" width="12.42578125" customWidth="1"/>
    <col min="16135" max="16135" width="15" customWidth="1"/>
    <col min="16136" max="16136" width="12.42578125" customWidth="1"/>
    <col min="16137" max="16147" width="5.7109375" customWidth="1"/>
  </cols>
  <sheetData>
    <row r="1" spans="1:25" ht="59.25" customHeight="1"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c r="W1" s="58" t="s">
        <v>158</v>
      </c>
      <c r="X1" s="58" t="s">
        <v>159</v>
      </c>
      <c r="Y1" s="58" t="s">
        <v>160</v>
      </c>
    </row>
    <row r="2" spans="1:25" ht="44.25" customHeight="1"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COUNTIF(T$3:T$38,W2)</f>
        <v>0</v>
      </c>
      <c r="Y2" s="83">
        <f>X2/$X$22</f>
        <v>0</v>
      </c>
    </row>
    <row r="3" spans="1:25" ht="30" customHeight="1" x14ac:dyDescent="0.25">
      <c r="A3" s="38" t="s">
        <v>11</v>
      </c>
      <c r="B3" s="4" t="s">
        <v>53</v>
      </c>
      <c r="C3" s="5">
        <f>VLOOKUP(B3,[22]Списки!$C$1:$E$70,2,FALSE)</f>
        <v>11510</v>
      </c>
      <c r="D3" s="5" t="str">
        <f>VLOOKUP(B3,[22]Списки!$C$1:$E$70,3,FALSE)</f>
        <v>СОШ с углуб.</v>
      </c>
      <c r="E3" s="39" t="s">
        <v>15</v>
      </c>
      <c r="F3" s="7">
        <v>38</v>
      </c>
      <c r="G3" s="7">
        <v>36</v>
      </c>
      <c r="H3" s="8">
        <f>C3*1000+1</f>
        <v>11510001</v>
      </c>
      <c r="I3" s="9">
        <v>2</v>
      </c>
      <c r="J3" s="9">
        <v>1</v>
      </c>
      <c r="K3" s="9">
        <v>0</v>
      </c>
      <c r="L3" s="9">
        <v>2</v>
      </c>
      <c r="M3" s="9">
        <v>1</v>
      </c>
      <c r="N3" s="9">
        <v>1</v>
      </c>
      <c r="O3" s="9">
        <v>0</v>
      </c>
      <c r="P3" s="9">
        <v>2</v>
      </c>
      <c r="Q3" s="9">
        <v>1</v>
      </c>
      <c r="R3" s="9">
        <v>0</v>
      </c>
      <c r="S3" s="9">
        <v>1</v>
      </c>
      <c r="T3" s="10">
        <f>IF(COUNTBLANK(I3:S3)&gt;=1,"Не писал",SUM(I3:S3))</f>
        <v>11</v>
      </c>
      <c r="W3" s="76">
        <v>1</v>
      </c>
      <c r="X3" s="76">
        <f t="shared" ref="X3:X21" si="0">COUNTIF(T$3:T$38,W3)</f>
        <v>0</v>
      </c>
      <c r="Y3" s="83">
        <f t="shared" ref="Y3:Y21" si="1">X3/$X$22</f>
        <v>0</v>
      </c>
    </row>
    <row r="4" spans="1:25" ht="30" customHeight="1" x14ac:dyDescent="0.25">
      <c r="A4" s="38" t="s">
        <v>11</v>
      </c>
      <c r="B4" s="4" t="str">
        <f t="shared" ref="B4:G19" si="2">B3</f>
        <v>ГБОУ СОШ №510</v>
      </c>
      <c r="C4" s="5">
        <f t="shared" si="2"/>
        <v>11510</v>
      </c>
      <c r="D4" s="5" t="str">
        <f t="shared" si="2"/>
        <v>СОШ с углуб.</v>
      </c>
      <c r="E4" s="11" t="str">
        <f t="shared" si="2"/>
        <v>5а</v>
      </c>
      <c r="F4" s="7">
        <f t="shared" si="2"/>
        <v>38</v>
      </c>
      <c r="G4" s="7">
        <f t="shared" si="2"/>
        <v>36</v>
      </c>
      <c r="H4" s="8">
        <f>H3+1</f>
        <v>11510002</v>
      </c>
      <c r="I4" s="9">
        <v>2</v>
      </c>
      <c r="J4" s="9">
        <v>2</v>
      </c>
      <c r="K4" s="9">
        <v>1</v>
      </c>
      <c r="L4" s="9">
        <v>2</v>
      </c>
      <c r="M4" s="9">
        <v>0</v>
      </c>
      <c r="N4" s="9">
        <v>1</v>
      </c>
      <c r="O4" s="9">
        <v>1</v>
      </c>
      <c r="P4" s="9">
        <v>1</v>
      </c>
      <c r="Q4" s="9">
        <v>2</v>
      </c>
      <c r="R4" s="9">
        <v>0</v>
      </c>
      <c r="S4" s="9">
        <v>0</v>
      </c>
      <c r="T4" s="10">
        <f t="shared" ref="T4:T18" si="3">IF(COUNTBLANK(I4:S4)&gt;=1,"Не писал",SUM(I4:S4))</f>
        <v>12</v>
      </c>
      <c r="W4" s="76">
        <v>2</v>
      </c>
      <c r="X4" s="76">
        <f t="shared" si="0"/>
        <v>0</v>
      </c>
      <c r="Y4" s="83">
        <f t="shared" si="1"/>
        <v>0</v>
      </c>
    </row>
    <row r="5" spans="1:25" ht="30" customHeight="1" x14ac:dyDescent="0.25">
      <c r="A5" s="38" t="s">
        <v>11</v>
      </c>
      <c r="B5" s="4" t="str">
        <f t="shared" si="2"/>
        <v>ГБОУ СОШ №510</v>
      </c>
      <c r="C5" s="5">
        <f t="shared" si="2"/>
        <v>11510</v>
      </c>
      <c r="D5" s="5" t="str">
        <f t="shared" si="2"/>
        <v>СОШ с углуб.</v>
      </c>
      <c r="E5" s="11" t="str">
        <f t="shared" si="2"/>
        <v>5а</v>
      </c>
      <c r="F5" s="7">
        <f t="shared" si="2"/>
        <v>38</v>
      </c>
      <c r="G5" s="7">
        <f t="shared" si="2"/>
        <v>36</v>
      </c>
      <c r="H5" s="8">
        <f t="shared" ref="H5:H38" si="4">H4+1</f>
        <v>11510003</v>
      </c>
      <c r="I5" s="9">
        <v>2</v>
      </c>
      <c r="J5" s="9">
        <v>2</v>
      </c>
      <c r="K5" s="9">
        <v>1</v>
      </c>
      <c r="L5" s="9">
        <v>2</v>
      </c>
      <c r="M5" s="9">
        <v>1</v>
      </c>
      <c r="N5" s="9">
        <v>1</v>
      </c>
      <c r="O5" s="9">
        <v>1</v>
      </c>
      <c r="P5" s="9">
        <v>2</v>
      </c>
      <c r="Q5" s="9">
        <v>2</v>
      </c>
      <c r="R5" s="9">
        <v>1</v>
      </c>
      <c r="S5" s="9">
        <v>2</v>
      </c>
      <c r="T5" s="10">
        <f t="shared" si="3"/>
        <v>17</v>
      </c>
      <c r="W5" s="76">
        <v>3</v>
      </c>
      <c r="X5" s="76">
        <f t="shared" si="0"/>
        <v>0</v>
      </c>
      <c r="Y5" s="83">
        <f t="shared" si="1"/>
        <v>0</v>
      </c>
    </row>
    <row r="6" spans="1:25" ht="30" customHeight="1" x14ac:dyDescent="0.25">
      <c r="A6" s="38" t="s">
        <v>11</v>
      </c>
      <c r="B6" s="4" t="str">
        <f t="shared" si="2"/>
        <v>ГБОУ СОШ №510</v>
      </c>
      <c r="C6" s="5">
        <f t="shared" si="2"/>
        <v>11510</v>
      </c>
      <c r="D6" s="5" t="str">
        <f t="shared" si="2"/>
        <v>СОШ с углуб.</v>
      </c>
      <c r="E6" s="11" t="str">
        <f t="shared" si="2"/>
        <v>5а</v>
      </c>
      <c r="F6" s="7">
        <f t="shared" si="2"/>
        <v>38</v>
      </c>
      <c r="G6" s="7">
        <f t="shared" si="2"/>
        <v>36</v>
      </c>
      <c r="H6" s="8">
        <f t="shared" si="4"/>
        <v>11510004</v>
      </c>
      <c r="I6" s="9">
        <v>0</v>
      </c>
      <c r="J6" s="9">
        <v>2</v>
      </c>
      <c r="K6" s="9">
        <v>0</v>
      </c>
      <c r="L6" s="9">
        <v>2</v>
      </c>
      <c r="M6" s="9">
        <v>1</v>
      </c>
      <c r="N6" s="9">
        <v>1</v>
      </c>
      <c r="O6" s="9">
        <v>0</v>
      </c>
      <c r="P6" s="9">
        <v>2</v>
      </c>
      <c r="Q6" s="9">
        <v>2</v>
      </c>
      <c r="R6" s="9">
        <v>2</v>
      </c>
      <c r="S6" s="9">
        <v>2</v>
      </c>
      <c r="T6" s="10">
        <f t="shared" si="3"/>
        <v>14</v>
      </c>
      <c r="W6" s="76">
        <v>4</v>
      </c>
      <c r="X6" s="76">
        <f t="shared" si="0"/>
        <v>0</v>
      </c>
      <c r="Y6" s="83">
        <f t="shared" si="1"/>
        <v>0</v>
      </c>
    </row>
    <row r="7" spans="1:25" ht="30" customHeight="1" x14ac:dyDescent="0.25">
      <c r="A7" s="38" t="s">
        <v>11</v>
      </c>
      <c r="B7" s="4" t="str">
        <f t="shared" si="2"/>
        <v>ГБОУ СОШ №510</v>
      </c>
      <c r="C7" s="5">
        <f t="shared" si="2"/>
        <v>11510</v>
      </c>
      <c r="D7" s="5" t="str">
        <f t="shared" si="2"/>
        <v>СОШ с углуб.</v>
      </c>
      <c r="E7" s="11" t="str">
        <f t="shared" si="2"/>
        <v>5а</v>
      </c>
      <c r="F7" s="7">
        <f t="shared" si="2"/>
        <v>38</v>
      </c>
      <c r="G7" s="7">
        <f t="shared" si="2"/>
        <v>36</v>
      </c>
      <c r="H7" s="8">
        <f t="shared" si="4"/>
        <v>11510005</v>
      </c>
      <c r="I7" s="9">
        <v>0</v>
      </c>
      <c r="J7" s="9">
        <v>2</v>
      </c>
      <c r="K7" s="9">
        <v>0</v>
      </c>
      <c r="L7" s="9">
        <v>2</v>
      </c>
      <c r="M7" s="9">
        <v>0</v>
      </c>
      <c r="N7" s="9">
        <v>1</v>
      </c>
      <c r="O7" s="9">
        <v>1</v>
      </c>
      <c r="P7" s="9">
        <v>2</v>
      </c>
      <c r="Q7" s="9">
        <v>2</v>
      </c>
      <c r="R7" s="9">
        <v>1</v>
      </c>
      <c r="S7" s="9">
        <v>1</v>
      </c>
      <c r="T7" s="10">
        <f t="shared" si="3"/>
        <v>12</v>
      </c>
      <c r="W7" s="76">
        <v>5</v>
      </c>
      <c r="X7" s="76">
        <f t="shared" si="0"/>
        <v>0</v>
      </c>
      <c r="Y7" s="83">
        <f t="shared" si="1"/>
        <v>0</v>
      </c>
    </row>
    <row r="8" spans="1:25" ht="30" customHeight="1" x14ac:dyDescent="0.25">
      <c r="A8" s="38" t="s">
        <v>11</v>
      </c>
      <c r="B8" s="4" t="str">
        <f t="shared" si="2"/>
        <v>ГБОУ СОШ №510</v>
      </c>
      <c r="C8" s="5">
        <f t="shared" si="2"/>
        <v>11510</v>
      </c>
      <c r="D8" s="5" t="str">
        <f t="shared" si="2"/>
        <v>СОШ с углуб.</v>
      </c>
      <c r="E8" s="11" t="str">
        <f t="shared" si="2"/>
        <v>5а</v>
      </c>
      <c r="F8" s="7">
        <f t="shared" si="2"/>
        <v>38</v>
      </c>
      <c r="G8" s="7">
        <f t="shared" si="2"/>
        <v>36</v>
      </c>
      <c r="H8" s="8">
        <f t="shared" si="4"/>
        <v>11510006</v>
      </c>
      <c r="I8" s="9">
        <v>2</v>
      </c>
      <c r="J8" s="9">
        <v>0</v>
      </c>
      <c r="K8" s="9">
        <v>0</v>
      </c>
      <c r="L8" s="9">
        <v>1</v>
      </c>
      <c r="M8" s="9">
        <v>0</v>
      </c>
      <c r="N8" s="9">
        <v>0</v>
      </c>
      <c r="O8" s="9">
        <v>0</v>
      </c>
      <c r="P8" s="9">
        <v>2</v>
      </c>
      <c r="Q8" s="9">
        <v>0</v>
      </c>
      <c r="R8" s="9">
        <v>0</v>
      </c>
      <c r="S8" s="9">
        <v>2</v>
      </c>
      <c r="T8" s="10">
        <f t="shared" si="3"/>
        <v>7</v>
      </c>
      <c r="W8" s="76">
        <v>6</v>
      </c>
      <c r="X8" s="76">
        <f t="shared" si="0"/>
        <v>0</v>
      </c>
      <c r="Y8" s="83">
        <f t="shared" si="1"/>
        <v>0</v>
      </c>
    </row>
    <row r="9" spans="1:25" ht="30" customHeight="1" x14ac:dyDescent="0.25">
      <c r="A9" s="38" t="s">
        <v>11</v>
      </c>
      <c r="B9" s="4" t="str">
        <f t="shared" si="2"/>
        <v>ГБОУ СОШ №510</v>
      </c>
      <c r="C9" s="5">
        <f t="shared" si="2"/>
        <v>11510</v>
      </c>
      <c r="D9" s="5" t="str">
        <f t="shared" si="2"/>
        <v>СОШ с углуб.</v>
      </c>
      <c r="E9" s="11" t="str">
        <f t="shared" si="2"/>
        <v>5а</v>
      </c>
      <c r="F9" s="7">
        <f t="shared" si="2"/>
        <v>38</v>
      </c>
      <c r="G9" s="7">
        <f t="shared" si="2"/>
        <v>36</v>
      </c>
      <c r="H9" s="8">
        <f t="shared" si="4"/>
        <v>11510007</v>
      </c>
      <c r="I9" s="9">
        <v>2</v>
      </c>
      <c r="J9" s="9">
        <v>2</v>
      </c>
      <c r="K9" s="9">
        <v>1</v>
      </c>
      <c r="L9" s="9">
        <v>2</v>
      </c>
      <c r="M9" s="9">
        <v>1</v>
      </c>
      <c r="N9" s="9">
        <v>1</v>
      </c>
      <c r="O9" s="9">
        <v>0</v>
      </c>
      <c r="P9" s="9">
        <v>0</v>
      </c>
      <c r="Q9" s="9">
        <v>0</v>
      </c>
      <c r="R9" s="9">
        <v>1</v>
      </c>
      <c r="S9" s="9">
        <v>1</v>
      </c>
      <c r="T9" s="10">
        <f t="shared" si="3"/>
        <v>11</v>
      </c>
      <c r="W9" s="76">
        <v>7</v>
      </c>
      <c r="X9" s="76">
        <f t="shared" si="0"/>
        <v>4</v>
      </c>
      <c r="Y9" s="83">
        <f t="shared" si="1"/>
        <v>0.1111111111111111</v>
      </c>
    </row>
    <row r="10" spans="1:25" ht="30" customHeight="1" x14ac:dyDescent="0.25">
      <c r="A10" s="38" t="s">
        <v>11</v>
      </c>
      <c r="B10" s="4" t="str">
        <f t="shared" si="2"/>
        <v>ГБОУ СОШ №510</v>
      </c>
      <c r="C10" s="5">
        <f t="shared" si="2"/>
        <v>11510</v>
      </c>
      <c r="D10" s="5" t="str">
        <f t="shared" si="2"/>
        <v>СОШ с углуб.</v>
      </c>
      <c r="E10" s="11" t="str">
        <f t="shared" si="2"/>
        <v>5а</v>
      </c>
      <c r="F10" s="7">
        <f t="shared" si="2"/>
        <v>38</v>
      </c>
      <c r="G10" s="7">
        <f t="shared" si="2"/>
        <v>36</v>
      </c>
      <c r="H10" s="8">
        <f t="shared" si="4"/>
        <v>11510008</v>
      </c>
      <c r="I10" s="9">
        <v>2</v>
      </c>
      <c r="J10" s="9">
        <v>2</v>
      </c>
      <c r="K10" s="9">
        <v>0</v>
      </c>
      <c r="L10" s="9">
        <v>2</v>
      </c>
      <c r="M10" s="9">
        <v>1</v>
      </c>
      <c r="N10" s="9">
        <v>0</v>
      </c>
      <c r="O10" s="9">
        <v>0</v>
      </c>
      <c r="P10" s="9">
        <v>1</v>
      </c>
      <c r="Q10" s="9">
        <v>0</v>
      </c>
      <c r="R10" s="9">
        <v>0</v>
      </c>
      <c r="S10" s="9">
        <v>2</v>
      </c>
      <c r="T10" s="10">
        <f t="shared" si="3"/>
        <v>10</v>
      </c>
      <c r="W10" s="76">
        <v>8</v>
      </c>
      <c r="X10" s="76">
        <f t="shared" si="0"/>
        <v>4</v>
      </c>
      <c r="Y10" s="83">
        <f t="shared" si="1"/>
        <v>0.1111111111111111</v>
      </c>
    </row>
    <row r="11" spans="1:25" ht="30" customHeight="1" x14ac:dyDescent="0.25">
      <c r="A11" s="38" t="s">
        <v>11</v>
      </c>
      <c r="B11" s="4" t="str">
        <f t="shared" si="2"/>
        <v>ГБОУ СОШ №510</v>
      </c>
      <c r="C11" s="5">
        <f t="shared" si="2"/>
        <v>11510</v>
      </c>
      <c r="D11" s="5" t="str">
        <f t="shared" si="2"/>
        <v>СОШ с углуб.</v>
      </c>
      <c r="E11" s="11" t="str">
        <f t="shared" si="2"/>
        <v>5а</v>
      </c>
      <c r="F11" s="7">
        <f t="shared" si="2"/>
        <v>38</v>
      </c>
      <c r="G11" s="7">
        <f t="shared" si="2"/>
        <v>36</v>
      </c>
      <c r="H11" s="8">
        <f t="shared" si="4"/>
        <v>11510009</v>
      </c>
      <c r="I11" s="9">
        <v>2</v>
      </c>
      <c r="J11" s="9">
        <v>1</v>
      </c>
      <c r="K11" s="9">
        <v>0</v>
      </c>
      <c r="L11" s="9">
        <v>2</v>
      </c>
      <c r="M11" s="9">
        <v>1</v>
      </c>
      <c r="N11" s="9">
        <v>1</v>
      </c>
      <c r="O11" s="9">
        <v>0</v>
      </c>
      <c r="P11" s="9">
        <v>2</v>
      </c>
      <c r="Q11" s="9">
        <v>2</v>
      </c>
      <c r="R11" s="9">
        <v>0</v>
      </c>
      <c r="S11" s="9">
        <v>1</v>
      </c>
      <c r="T11" s="10">
        <f t="shared" si="3"/>
        <v>12</v>
      </c>
      <c r="W11" s="76">
        <v>9</v>
      </c>
      <c r="X11" s="76">
        <f t="shared" si="0"/>
        <v>2</v>
      </c>
      <c r="Y11" s="83">
        <f t="shared" si="1"/>
        <v>5.5555555555555552E-2</v>
      </c>
    </row>
    <row r="12" spans="1:25" ht="30" customHeight="1" x14ac:dyDescent="0.25">
      <c r="A12" s="38" t="s">
        <v>11</v>
      </c>
      <c r="B12" s="4" t="str">
        <f t="shared" si="2"/>
        <v>ГБОУ СОШ №510</v>
      </c>
      <c r="C12" s="5">
        <f t="shared" si="2"/>
        <v>11510</v>
      </c>
      <c r="D12" s="5" t="str">
        <f t="shared" si="2"/>
        <v>СОШ с углуб.</v>
      </c>
      <c r="E12" s="11" t="str">
        <f t="shared" si="2"/>
        <v>5а</v>
      </c>
      <c r="F12" s="7">
        <f t="shared" si="2"/>
        <v>38</v>
      </c>
      <c r="G12" s="7">
        <f t="shared" si="2"/>
        <v>36</v>
      </c>
      <c r="H12" s="8">
        <f t="shared" si="4"/>
        <v>11510010</v>
      </c>
      <c r="I12" s="9">
        <v>2</v>
      </c>
      <c r="J12" s="9">
        <v>0</v>
      </c>
      <c r="K12" s="9">
        <v>0</v>
      </c>
      <c r="L12" s="9">
        <v>2</v>
      </c>
      <c r="M12" s="9">
        <v>0</v>
      </c>
      <c r="N12" s="9">
        <v>0</v>
      </c>
      <c r="O12" s="9">
        <v>0</v>
      </c>
      <c r="P12" s="9">
        <v>1</v>
      </c>
      <c r="Q12" s="9">
        <v>2</v>
      </c>
      <c r="R12" s="9">
        <v>1</v>
      </c>
      <c r="S12" s="9">
        <v>0</v>
      </c>
      <c r="T12" s="10">
        <f t="shared" si="3"/>
        <v>8</v>
      </c>
      <c r="W12" s="76">
        <v>10</v>
      </c>
      <c r="X12" s="76">
        <f t="shared" si="0"/>
        <v>3</v>
      </c>
      <c r="Y12" s="83">
        <f t="shared" si="1"/>
        <v>8.3333333333333329E-2</v>
      </c>
    </row>
    <row r="13" spans="1:25" ht="30" customHeight="1" x14ac:dyDescent="0.25">
      <c r="A13" s="38" t="s">
        <v>11</v>
      </c>
      <c r="B13" s="4" t="str">
        <f t="shared" si="2"/>
        <v>ГБОУ СОШ №510</v>
      </c>
      <c r="C13" s="5">
        <f t="shared" si="2"/>
        <v>11510</v>
      </c>
      <c r="D13" s="5" t="str">
        <f t="shared" si="2"/>
        <v>СОШ с углуб.</v>
      </c>
      <c r="E13" s="11" t="str">
        <f t="shared" si="2"/>
        <v>5а</v>
      </c>
      <c r="F13" s="7">
        <f t="shared" si="2"/>
        <v>38</v>
      </c>
      <c r="G13" s="7">
        <f t="shared" si="2"/>
        <v>36</v>
      </c>
      <c r="H13" s="8">
        <f t="shared" si="4"/>
        <v>11510011</v>
      </c>
      <c r="I13" s="9">
        <v>2</v>
      </c>
      <c r="J13" s="9">
        <v>1</v>
      </c>
      <c r="K13" s="9">
        <v>0</v>
      </c>
      <c r="L13" s="9">
        <v>2</v>
      </c>
      <c r="M13" s="9">
        <v>0</v>
      </c>
      <c r="N13" s="9">
        <v>1</v>
      </c>
      <c r="O13" s="9">
        <v>0</v>
      </c>
      <c r="P13" s="9">
        <v>2</v>
      </c>
      <c r="Q13" s="9">
        <v>0</v>
      </c>
      <c r="R13" s="9">
        <v>0</v>
      </c>
      <c r="S13" s="9">
        <v>2</v>
      </c>
      <c r="T13" s="10">
        <f t="shared" si="3"/>
        <v>10</v>
      </c>
      <c r="W13" s="76">
        <v>11</v>
      </c>
      <c r="X13" s="76">
        <f t="shared" si="0"/>
        <v>3</v>
      </c>
      <c r="Y13" s="83">
        <f t="shared" si="1"/>
        <v>8.3333333333333329E-2</v>
      </c>
    </row>
    <row r="14" spans="1:25" ht="30" customHeight="1" x14ac:dyDescent="0.25">
      <c r="A14" s="38" t="s">
        <v>11</v>
      </c>
      <c r="B14" s="4" t="str">
        <f t="shared" si="2"/>
        <v>ГБОУ СОШ №510</v>
      </c>
      <c r="C14" s="5">
        <f t="shared" si="2"/>
        <v>11510</v>
      </c>
      <c r="D14" s="5" t="str">
        <f t="shared" si="2"/>
        <v>СОШ с углуб.</v>
      </c>
      <c r="E14" s="11" t="str">
        <f t="shared" si="2"/>
        <v>5а</v>
      </c>
      <c r="F14" s="7">
        <f t="shared" si="2"/>
        <v>38</v>
      </c>
      <c r="G14" s="7">
        <f t="shared" si="2"/>
        <v>36</v>
      </c>
      <c r="H14" s="8">
        <f t="shared" si="4"/>
        <v>11510012</v>
      </c>
      <c r="I14" s="9">
        <v>2</v>
      </c>
      <c r="J14" s="9">
        <v>1</v>
      </c>
      <c r="K14" s="9">
        <v>1</v>
      </c>
      <c r="L14" s="9">
        <v>2</v>
      </c>
      <c r="M14" s="9">
        <v>0</v>
      </c>
      <c r="N14" s="9">
        <v>1</v>
      </c>
      <c r="O14" s="9">
        <v>0</v>
      </c>
      <c r="P14" s="9">
        <v>2</v>
      </c>
      <c r="Q14" s="9">
        <v>0</v>
      </c>
      <c r="R14" s="9">
        <v>0</v>
      </c>
      <c r="S14" s="9">
        <v>1</v>
      </c>
      <c r="T14" s="10">
        <f t="shared" si="3"/>
        <v>10</v>
      </c>
      <c r="W14" s="76">
        <v>12</v>
      </c>
      <c r="X14" s="76">
        <f t="shared" si="0"/>
        <v>8</v>
      </c>
      <c r="Y14" s="83">
        <f t="shared" si="1"/>
        <v>0.22222222222222221</v>
      </c>
    </row>
    <row r="15" spans="1:25" ht="30" customHeight="1" x14ac:dyDescent="0.25">
      <c r="A15" s="38" t="s">
        <v>11</v>
      </c>
      <c r="B15" s="4" t="str">
        <f t="shared" si="2"/>
        <v>ГБОУ СОШ №510</v>
      </c>
      <c r="C15" s="5">
        <f t="shared" si="2"/>
        <v>11510</v>
      </c>
      <c r="D15" s="5" t="str">
        <f t="shared" si="2"/>
        <v>СОШ с углуб.</v>
      </c>
      <c r="E15" s="11" t="str">
        <f t="shared" si="2"/>
        <v>5а</v>
      </c>
      <c r="F15" s="7">
        <f t="shared" si="2"/>
        <v>38</v>
      </c>
      <c r="G15" s="7">
        <f t="shared" si="2"/>
        <v>36</v>
      </c>
      <c r="H15" s="8">
        <f t="shared" si="4"/>
        <v>11510013</v>
      </c>
      <c r="I15" s="9">
        <v>2</v>
      </c>
      <c r="J15" s="9">
        <v>0</v>
      </c>
      <c r="K15" s="9">
        <v>1</v>
      </c>
      <c r="L15" s="9">
        <v>2</v>
      </c>
      <c r="M15" s="9">
        <v>0</v>
      </c>
      <c r="N15" s="9">
        <v>1</v>
      </c>
      <c r="O15" s="9">
        <v>0</v>
      </c>
      <c r="P15" s="9">
        <v>2</v>
      </c>
      <c r="Q15" s="9">
        <v>2</v>
      </c>
      <c r="R15" s="9">
        <v>1</v>
      </c>
      <c r="S15" s="9">
        <v>2</v>
      </c>
      <c r="T15" s="10">
        <f t="shared" si="3"/>
        <v>13</v>
      </c>
      <c r="W15" s="76">
        <v>13</v>
      </c>
      <c r="X15" s="76">
        <f t="shared" si="0"/>
        <v>6</v>
      </c>
      <c r="Y15" s="83">
        <f t="shared" si="1"/>
        <v>0.16666666666666666</v>
      </c>
    </row>
    <row r="16" spans="1:25" ht="30" customHeight="1" x14ac:dyDescent="0.25">
      <c r="A16" s="38" t="s">
        <v>11</v>
      </c>
      <c r="B16" s="4" t="str">
        <f t="shared" si="2"/>
        <v>ГБОУ СОШ №510</v>
      </c>
      <c r="C16" s="5">
        <f t="shared" si="2"/>
        <v>11510</v>
      </c>
      <c r="D16" s="5" t="str">
        <f t="shared" si="2"/>
        <v>СОШ с углуб.</v>
      </c>
      <c r="E16" s="11" t="str">
        <f t="shared" si="2"/>
        <v>5а</v>
      </c>
      <c r="F16" s="7">
        <f t="shared" si="2"/>
        <v>38</v>
      </c>
      <c r="G16" s="7">
        <f t="shared" si="2"/>
        <v>36</v>
      </c>
      <c r="H16" s="8">
        <f t="shared" si="4"/>
        <v>11510014</v>
      </c>
      <c r="I16" s="9">
        <v>2</v>
      </c>
      <c r="J16" s="9">
        <v>0</v>
      </c>
      <c r="K16" s="9">
        <v>1</v>
      </c>
      <c r="L16" s="9">
        <v>2</v>
      </c>
      <c r="M16" s="9">
        <v>1</v>
      </c>
      <c r="N16" s="9">
        <v>0</v>
      </c>
      <c r="O16" s="9">
        <v>0</v>
      </c>
      <c r="P16" s="9">
        <v>2</v>
      </c>
      <c r="Q16" s="9">
        <v>1</v>
      </c>
      <c r="R16" s="9">
        <v>1</v>
      </c>
      <c r="S16" s="9">
        <v>1</v>
      </c>
      <c r="T16" s="10">
        <f t="shared" si="3"/>
        <v>11</v>
      </c>
      <c r="W16" s="76">
        <v>14</v>
      </c>
      <c r="X16" s="76">
        <f t="shared" si="0"/>
        <v>2</v>
      </c>
      <c r="Y16" s="83">
        <f t="shared" si="1"/>
        <v>5.5555555555555552E-2</v>
      </c>
    </row>
    <row r="17" spans="1:25" ht="30" customHeight="1" x14ac:dyDescent="0.25">
      <c r="A17" s="38" t="s">
        <v>11</v>
      </c>
      <c r="B17" s="4" t="str">
        <f t="shared" si="2"/>
        <v>ГБОУ СОШ №510</v>
      </c>
      <c r="C17" s="5">
        <f t="shared" si="2"/>
        <v>11510</v>
      </c>
      <c r="D17" s="5" t="str">
        <f t="shared" si="2"/>
        <v>СОШ с углуб.</v>
      </c>
      <c r="E17" s="11" t="str">
        <f t="shared" si="2"/>
        <v>5а</v>
      </c>
      <c r="F17" s="7">
        <f t="shared" si="2"/>
        <v>38</v>
      </c>
      <c r="G17" s="7">
        <f t="shared" si="2"/>
        <v>36</v>
      </c>
      <c r="H17" s="8">
        <f t="shared" si="4"/>
        <v>11510015</v>
      </c>
      <c r="I17" s="9">
        <v>2</v>
      </c>
      <c r="J17" s="9">
        <v>2</v>
      </c>
      <c r="K17" s="9">
        <v>1</v>
      </c>
      <c r="L17" s="9">
        <v>2</v>
      </c>
      <c r="M17" s="9">
        <v>2</v>
      </c>
      <c r="N17" s="9">
        <v>1</v>
      </c>
      <c r="O17" s="9">
        <v>1</v>
      </c>
      <c r="P17" s="9">
        <v>2</v>
      </c>
      <c r="Q17" s="9">
        <v>1</v>
      </c>
      <c r="R17" s="9">
        <v>2</v>
      </c>
      <c r="S17" s="9">
        <v>2</v>
      </c>
      <c r="T17" s="10">
        <f t="shared" si="3"/>
        <v>18</v>
      </c>
      <c r="W17" s="76">
        <v>15</v>
      </c>
      <c r="X17" s="76">
        <f t="shared" si="0"/>
        <v>0</v>
      </c>
      <c r="Y17" s="83">
        <f t="shared" si="1"/>
        <v>0</v>
      </c>
    </row>
    <row r="18" spans="1:25" ht="30" customHeight="1" x14ac:dyDescent="0.25">
      <c r="A18" s="38" t="s">
        <v>11</v>
      </c>
      <c r="B18" s="4" t="str">
        <f t="shared" si="2"/>
        <v>ГБОУ СОШ №510</v>
      </c>
      <c r="C18" s="5">
        <f t="shared" si="2"/>
        <v>11510</v>
      </c>
      <c r="D18" s="5" t="str">
        <f t="shared" si="2"/>
        <v>СОШ с углуб.</v>
      </c>
      <c r="E18" s="11" t="str">
        <f t="shared" si="2"/>
        <v>5а</v>
      </c>
      <c r="F18" s="7">
        <f t="shared" si="2"/>
        <v>38</v>
      </c>
      <c r="G18" s="7">
        <f t="shared" si="2"/>
        <v>36</v>
      </c>
      <c r="H18" s="8">
        <f t="shared" si="4"/>
        <v>11510016</v>
      </c>
      <c r="I18" s="9">
        <v>2</v>
      </c>
      <c r="J18" s="9">
        <v>2</v>
      </c>
      <c r="K18" s="9">
        <v>1</v>
      </c>
      <c r="L18" s="9">
        <v>2</v>
      </c>
      <c r="M18" s="9">
        <v>2</v>
      </c>
      <c r="N18" s="9">
        <v>1</v>
      </c>
      <c r="O18" s="9">
        <v>0</v>
      </c>
      <c r="P18" s="9">
        <v>2</v>
      </c>
      <c r="Q18" s="9">
        <v>0</v>
      </c>
      <c r="R18" s="9">
        <v>0</v>
      </c>
      <c r="S18" s="9">
        <v>1</v>
      </c>
      <c r="T18" s="10">
        <f t="shared" si="3"/>
        <v>13</v>
      </c>
      <c r="W18" s="76">
        <v>16</v>
      </c>
      <c r="X18" s="76">
        <f t="shared" si="0"/>
        <v>2</v>
      </c>
      <c r="Y18" s="83">
        <f t="shared" si="1"/>
        <v>5.5555555555555552E-2</v>
      </c>
    </row>
    <row r="19" spans="1:25" ht="30" customHeight="1" x14ac:dyDescent="0.25">
      <c r="A19" s="38" t="s">
        <v>11</v>
      </c>
      <c r="B19" s="4" t="str">
        <f t="shared" si="2"/>
        <v>ГБОУ СОШ №510</v>
      </c>
      <c r="C19" s="5">
        <f t="shared" si="2"/>
        <v>11510</v>
      </c>
      <c r="D19" s="5" t="str">
        <f t="shared" si="2"/>
        <v>СОШ с углуб.</v>
      </c>
      <c r="E19" s="53" t="s">
        <v>16</v>
      </c>
      <c r="F19" s="7">
        <f t="shared" si="2"/>
        <v>38</v>
      </c>
      <c r="G19" s="7">
        <f t="shared" si="2"/>
        <v>36</v>
      </c>
      <c r="H19" s="8">
        <f t="shared" si="4"/>
        <v>11510017</v>
      </c>
      <c r="I19" s="9">
        <v>0</v>
      </c>
      <c r="J19" s="9">
        <v>0</v>
      </c>
      <c r="K19" s="9">
        <v>1</v>
      </c>
      <c r="L19" s="9">
        <v>2</v>
      </c>
      <c r="M19" s="9">
        <v>1</v>
      </c>
      <c r="N19" s="9">
        <v>1</v>
      </c>
      <c r="O19" s="9">
        <v>1</v>
      </c>
      <c r="P19" s="9">
        <v>1</v>
      </c>
      <c r="Q19" s="9">
        <v>1</v>
      </c>
      <c r="R19" s="9">
        <v>0</v>
      </c>
      <c r="S19" s="9">
        <v>1</v>
      </c>
      <c r="T19" s="10">
        <f>IF(COUNTBLANK(I19:S19)&gt;=1,"Не писал",SUM(I19:S19))</f>
        <v>9</v>
      </c>
      <c r="W19" s="76">
        <v>17</v>
      </c>
      <c r="X19" s="76">
        <f t="shared" si="0"/>
        <v>1</v>
      </c>
      <c r="Y19" s="83">
        <f t="shared" si="1"/>
        <v>2.7777777777777776E-2</v>
      </c>
    </row>
    <row r="20" spans="1:25" ht="30" customHeight="1" x14ac:dyDescent="0.25">
      <c r="A20" s="38" t="s">
        <v>11</v>
      </c>
      <c r="B20" s="4" t="str">
        <f t="shared" ref="B20:G35" si="5">B19</f>
        <v>ГБОУ СОШ №510</v>
      </c>
      <c r="C20" s="5">
        <f t="shared" si="5"/>
        <v>11510</v>
      </c>
      <c r="D20" s="5" t="str">
        <f t="shared" si="5"/>
        <v>СОШ с углуб.</v>
      </c>
      <c r="E20" s="11" t="str">
        <f t="shared" si="5"/>
        <v>5б</v>
      </c>
      <c r="F20" s="7">
        <f t="shared" si="5"/>
        <v>38</v>
      </c>
      <c r="G20" s="7">
        <f t="shared" si="5"/>
        <v>36</v>
      </c>
      <c r="H20" s="8">
        <f t="shared" si="4"/>
        <v>11510018</v>
      </c>
      <c r="I20" s="9">
        <v>0</v>
      </c>
      <c r="J20" s="9">
        <v>0</v>
      </c>
      <c r="K20" s="9">
        <v>0</v>
      </c>
      <c r="L20" s="9">
        <v>2</v>
      </c>
      <c r="M20" s="9">
        <v>2</v>
      </c>
      <c r="N20" s="9">
        <v>0</v>
      </c>
      <c r="O20" s="9">
        <v>0</v>
      </c>
      <c r="P20" s="9">
        <v>1</v>
      </c>
      <c r="Q20" s="9">
        <v>2</v>
      </c>
      <c r="R20" s="9">
        <v>0</v>
      </c>
      <c r="S20" s="9">
        <v>1</v>
      </c>
      <c r="T20" s="10">
        <f t="shared" ref="T20:T35" si="6">IF(COUNTBLANK(I20:S20)&gt;=1,"Не писал",SUM(I20:S20))</f>
        <v>8</v>
      </c>
      <c r="W20" s="76">
        <v>18</v>
      </c>
      <c r="X20" s="76">
        <f t="shared" si="0"/>
        <v>1</v>
      </c>
      <c r="Y20" s="83">
        <f t="shared" si="1"/>
        <v>2.7777777777777776E-2</v>
      </c>
    </row>
    <row r="21" spans="1:25" ht="30" customHeight="1" x14ac:dyDescent="0.25">
      <c r="A21" s="38" t="s">
        <v>11</v>
      </c>
      <c r="B21" s="4" t="str">
        <f t="shared" si="5"/>
        <v>ГБОУ СОШ №510</v>
      </c>
      <c r="C21" s="5">
        <f t="shared" si="5"/>
        <v>11510</v>
      </c>
      <c r="D21" s="5" t="str">
        <f t="shared" si="5"/>
        <v>СОШ с углуб.</v>
      </c>
      <c r="E21" s="11" t="str">
        <f t="shared" si="5"/>
        <v>5б</v>
      </c>
      <c r="F21" s="7">
        <f t="shared" si="5"/>
        <v>38</v>
      </c>
      <c r="G21" s="7">
        <f t="shared" si="5"/>
        <v>36</v>
      </c>
      <c r="H21" s="8">
        <f t="shared" si="4"/>
        <v>11510019</v>
      </c>
      <c r="I21" s="9">
        <v>2</v>
      </c>
      <c r="J21" s="9">
        <v>1</v>
      </c>
      <c r="K21" s="9">
        <v>1</v>
      </c>
      <c r="L21" s="9">
        <v>1</v>
      </c>
      <c r="M21" s="9">
        <v>2</v>
      </c>
      <c r="N21" s="9">
        <v>1</v>
      </c>
      <c r="O21" s="9">
        <v>0</v>
      </c>
      <c r="P21" s="9">
        <v>2</v>
      </c>
      <c r="Q21" s="9">
        <v>1</v>
      </c>
      <c r="R21" s="9">
        <v>1</v>
      </c>
      <c r="S21" s="9">
        <v>1</v>
      </c>
      <c r="T21" s="10">
        <f t="shared" si="6"/>
        <v>13</v>
      </c>
      <c r="W21" s="76">
        <v>19</v>
      </c>
      <c r="X21" s="76">
        <f t="shared" si="0"/>
        <v>0</v>
      </c>
      <c r="Y21" s="83">
        <f t="shared" si="1"/>
        <v>0</v>
      </c>
    </row>
    <row r="22" spans="1:25" ht="30" customHeight="1" x14ac:dyDescent="0.25">
      <c r="A22" s="38" t="s">
        <v>11</v>
      </c>
      <c r="B22" s="4" t="str">
        <f t="shared" si="5"/>
        <v>ГБОУ СОШ №510</v>
      </c>
      <c r="C22" s="5">
        <f t="shared" si="5"/>
        <v>11510</v>
      </c>
      <c r="D22" s="5" t="str">
        <f t="shared" si="5"/>
        <v>СОШ с углуб.</v>
      </c>
      <c r="E22" s="11" t="str">
        <f t="shared" si="5"/>
        <v>5б</v>
      </c>
      <c r="F22" s="7">
        <f t="shared" si="5"/>
        <v>38</v>
      </c>
      <c r="G22" s="7">
        <f t="shared" si="5"/>
        <v>36</v>
      </c>
      <c r="H22" s="8">
        <f t="shared" si="4"/>
        <v>11510020</v>
      </c>
      <c r="I22" s="9">
        <v>0</v>
      </c>
      <c r="J22" s="9">
        <v>2</v>
      </c>
      <c r="K22" s="9">
        <v>0</v>
      </c>
      <c r="L22" s="9">
        <v>2</v>
      </c>
      <c r="M22" s="9">
        <v>1</v>
      </c>
      <c r="N22" s="9">
        <v>1</v>
      </c>
      <c r="O22" s="9">
        <v>0</v>
      </c>
      <c r="P22" s="9">
        <v>2</v>
      </c>
      <c r="Q22" s="9">
        <v>2</v>
      </c>
      <c r="R22" s="9">
        <v>1</v>
      </c>
      <c r="S22" s="9">
        <v>1</v>
      </c>
      <c r="T22" s="10">
        <f t="shared" si="6"/>
        <v>12</v>
      </c>
      <c r="W22" s="58"/>
      <c r="X22" s="90">
        <f>SUM(X2:X21)</f>
        <v>36</v>
      </c>
      <c r="Y22" s="91"/>
    </row>
    <row r="23" spans="1:25" ht="30" customHeight="1" x14ac:dyDescent="0.25">
      <c r="A23" s="38" t="s">
        <v>11</v>
      </c>
      <c r="B23" s="4" t="str">
        <f t="shared" si="5"/>
        <v>ГБОУ СОШ №510</v>
      </c>
      <c r="C23" s="5">
        <f t="shared" si="5"/>
        <v>11510</v>
      </c>
      <c r="D23" s="5" t="str">
        <f t="shared" si="5"/>
        <v>СОШ с углуб.</v>
      </c>
      <c r="E23" s="11" t="str">
        <f t="shared" si="5"/>
        <v>5б</v>
      </c>
      <c r="F23" s="7">
        <f t="shared" si="5"/>
        <v>38</v>
      </c>
      <c r="G23" s="7">
        <f t="shared" si="5"/>
        <v>36</v>
      </c>
      <c r="H23" s="8">
        <f t="shared" si="4"/>
        <v>11510021</v>
      </c>
      <c r="I23" s="9">
        <v>2</v>
      </c>
      <c r="J23" s="9">
        <v>1</v>
      </c>
      <c r="K23" s="9">
        <v>0</v>
      </c>
      <c r="L23" s="9">
        <v>2</v>
      </c>
      <c r="M23" s="9">
        <v>0</v>
      </c>
      <c r="N23" s="9">
        <v>1</v>
      </c>
      <c r="O23" s="9">
        <v>0</v>
      </c>
      <c r="P23" s="9">
        <v>2</v>
      </c>
      <c r="Q23" s="9">
        <v>2</v>
      </c>
      <c r="R23" s="9">
        <v>1</v>
      </c>
      <c r="S23" s="9">
        <v>2</v>
      </c>
      <c r="T23" s="10">
        <f t="shared" si="6"/>
        <v>13</v>
      </c>
    </row>
    <row r="24" spans="1:25" ht="30" customHeight="1" x14ac:dyDescent="0.25">
      <c r="A24" s="38" t="s">
        <v>11</v>
      </c>
      <c r="B24" s="4" t="str">
        <f t="shared" si="5"/>
        <v>ГБОУ СОШ №510</v>
      </c>
      <c r="C24" s="5">
        <f t="shared" si="5"/>
        <v>11510</v>
      </c>
      <c r="D24" s="5" t="str">
        <f t="shared" si="5"/>
        <v>СОШ с углуб.</v>
      </c>
      <c r="E24" s="11" t="str">
        <f t="shared" si="5"/>
        <v>5б</v>
      </c>
      <c r="F24" s="7">
        <f t="shared" si="5"/>
        <v>38</v>
      </c>
      <c r="G24" s="7">
        <f t="shared" si="5"/>
        <v>36</v>
      </c>
      <c r="H24" s="8">
        <f t="shared" si="4"/>
        <v>11510022</v>
      </c>
      <c r="I24" s="9">
        <v>2</v>
      </c>
      <c r="J24" s="9">
        <v>1</v>
      </c>
      <c r="K24" s="9">
        <v>0</v>
      </c>
      <c r="L24" s="9">
        <v>2</v>
      </c>
      <c r="M24" s="9">
        <v>1</v>
      </c>
      <c r="N24" s="9">
        <v>0</v>
      </c>
      <c r="O24" s="9">
        <v>0</v>
      </c>
      <c r="P24" s="9">
        <v>2</v>
      </c>
      <c r="Q24" s="9">
        <v>2</v>
      </c>
      <c r="R24" s="9">
        <v>1</v>
      </c>
      <c r="S24" s="9">
        <v>2</v>
      </c>
      <c r="T24" s="10">
        <f t="shared" si="6"/>
        <v>13</v>
      </c>
    </row>
    <row r="25" spans="1:25" ht="30" customHeight="1" x14ac:dyDescent="0.25">
      <c r="A25" s="38" t="s">
        <v>11</v>
      </c>
      <c r="B25" s="4" t="str">
        <f t="shared" si="5"/>
        <v>ГБОУ СОШ №510</v>
      </c>
      <c r="C25" s="5">
        <f t="shared" si="5"/>
        <v>11510</v>
      </c>
      <c r="D25" s="5" t="str">
        <f t="shared" si="5"/>
        <v>СОШ с углуб.</v>
      </c>
      <c r="E25" s="11" t="str">
        <f t="shared" si="5"/>
        <v>5б</v>
      </c>
      <c r="F25" s="7">
        <f t="shared" si="5"/>
        <v>38</v>
      </c>
      <c r="G25" s="7">
        <f t="shared" si="5"/>
        <v>36</v>
      </c>
      <c r="H25" s="8">
        <f t="shared" si="4"/>
        <v>11510023</v>
      </c>
      <c r="I25" s="9">
        <v>1</v>
      </c>
      <c r="J25" s="9">
        <v>1</v>
      </c>
      <c r="K25" s="9">
        <v>0</v>
      </c>
      <c r="L25" s="9">
        <v>2</v>
      </c>
      <c r="M25" s="9">
        <v>0</v>
      </c>
      <c r="N25" s="9">
        <v>1</v>
      </c>
      <c r="O25" s="9">
        <v>0</v>
      </c>
      <c r="P25" s="9">
        <v>2</v>
      </c>
      <c r="Q25" s="9">
        <v>2</v>
      </c>
      <c r="R25" s="9">
        <v>2</v>
      </c>
      <c r="S25" s="9">
        <v>1</v>
      </c>
      <c r="T25" s="10">
        <f t="shared" si="6"/>
        <v>12</v>
      </c>
    </row>
    <row r="26" spans="1:25" ht="30" customHeight="1" x14ac:dyDescent="0.25">
      <c r="A26" s="38" t="s">
        <v>11</v>
      </c>
      <c r="B26" s="4" t="str">
        <f t="shared" si="5"/>
        <v>ГБОУ СОШ №510</v>
      </c>
      <c r="C26" s="5">
        <f t="shared" si="5"/>
        <v>11510</v>
      </c>
      <c r="D26" s="5" t="str">
        <f t="shared" si="5"/>
        <v>СОШ с углуб.</v>
      </c>
      <c r="E26" s="11" t="str">
        <f t="shared" si="5"/>
        <v>5б</v>
      </c>
      <c r="F26" s="7">
        <f t="shared" si="5"/>
        <v>38</v>
      </c>
      <c r="G26" s="7">
        <f t="shared" si="5"/>
        <v>36</v>
      </c>
      <c r="H26" s="8">
        <f t="shared" si="4"/>
        <v>11510024</v>
      </c>
      <c r="I26" s="9">
        <v>0</v>
      </c>
      <c r="J26" s="9">
        <v>2</v>
      </c>
      <c r="K26" s="9">
        <v>0</v>
      </c>
      <c r="L26" s="9">
        <v>2</v>
      </c>
      <c r="M26" s="9">
        <v>2</v>
      </c>
      <c r="N26" s="9">
        <v>0</v>
      </c>
      <c r="O26" s="9">
        <v>0</v>
      </c>
      <c r="P26" s="9">
        <v>1</v>
      </c>
      <c r="Q26" s="9">
        <v>1</v>
      </c>
      <c r="R26" s="9">
        <v>0</v>
      </c>
      <c r="S26" s="9">
        <v>1</v>
      </c>
      <c r="T26" s="10">
        <f t="shared" si="6"/>
        <v>9</v>
      </c>
    </row>
    <row r="27" spans="1:25" ht="30" customHeight="1" x14ac:dyDescent="0.25">
      <c r="A27" s="38" t="s">
        <v>11</v>
      </c>
      <c r="B27" s="4" t="str">
        <f t="shared" si="5"/>
        <v>ГБОУ СОШ №510</v>
      </c>
      <c r="C27" s="5">
        <f t="shared" si="5"/>
        <v>11510</v>
      </c>
      <c r="D27" s="5" t="str">
        <f t="shared" si="5"/>
        <v>СОШ с углуб.</v>
      </c>
      <c r="E27" s="11" t="str">
        <f t="shared" si="5"/>
        <v>5б</v>
      </c>
      <c r="F27" s="7">
        <f t="shared" si="5"/>
        <v>38</v>
      </c>
      <c r="G27" s="7">
        <f t="shared" si="5"/>
        <v>36</v>
      </c>
      <c r="H27" s="8">
        <f t="shared" si="4"/>
        <v>11510025</v>
      </c>
      <c r="I27" s="9">
        <v>0</v>
      </c>
      <c r="J27" s="9">
        <v>0</v>
      </c>
      <c r="K27" s="9">
        <v>0</v>
      </c>
      <c r="L27" s="9">
        <v>2</v>
      </c>
      <c r="M27" s="9">
        <v>0</v>
      </c>
      <c r="N27" s="9">
        <v>0</v>
      </c>
      <c r="O27" s="9">
        <v>0</v>
      </c>
      <c r="P27" s="9">
        <v>2</v>
      </c>
      <c r="Q27" s="9">
        <v>1</v>
      </c>
      <c r="R27" s="9">
        <v>1</v>
      </c>
      <c r="S27" s="9">
        <v>1</v>
      </c>
      <c r="T27" s="10">
        <f t="shared" si="6"/>
        <v>7</v>
      </c>
    </row>
    <row r="28" spans="1:25" ht="30" customHeight="1" x14ac:dyDescent="0.25">
      <c r="A28" s="38" t="s">
        <v>11</v>
      </c>
      <c r="B28" s="4" t="str">
        <f t="shared" si="5"/>
        <v>ГБОУ СОШ №510</v>
      </c>
      <c r="C28" s="5">
        <f t="shared" si="5"/>
        <v>11510</v>
      </c>
      <c r="D28" s="5" t="str">
        <f t="shared" si="5"/>
        <v>СОШ с углуб.</v>
      </c>
      <c r="E28" s="11" t="str">
        <f t="shared" si="5"/>
        <v>5б</v>
      </c>
      <c r="F28" s="7">
        <f t="shared" si="5"/>
        <v>38</v>
      </c>
      <c r="G28" s="7">
        <f t="shared" si="5"/>
        <v>36</v>
      </c>
      <c r="H28" s="8">
        <f t="shared" si="4"/>
        <v>11510026</v>
      </c>
      <c r="I28" s="9">
        <v>0</v>
      </c>
      <c r="J28" s="9">
        <v>1</v>
      </c>
      <c r="K28" s="9">
        <v>0</v>
      </c>
      <c r="L28" s="9">
        <v>2</v>
      </c>
      <c r="M28" s="9">
        <v>0</v>
      </c>
      <c r="N28" s="9">
        <v>0</v>
      </c>
      <c r="O28" s="9">
        <v>0</v>
      </c>
      <c r="P28" s="9">
        <v>2</v>
      </c>
      <c r="Q28" s="9">
        <v>0</v>
      </c>
      <c r="R28" s="9">
        <v>2</v>
      </c>
      <c r="S28" s="9">
        <v>0</v>
      </c>
      <c r="T28" s="10">
        <f t="shared" si="6"/>
        <v>7</v>
      </c>
    </row>
    <row r="29" spans="1:25" ht="30" customHeight="1" x14ac:dyDescent="0.25">
      <c r="A29" s="38" t="s">
        <v>11</v>
      </c>
      <c r="B29" s="4" t="str">
        <f t="shared" si="5"/>
        <v>ГБОУ СОШ №510</v>
      </c>
      <c r="C29" s="5">
        <f t="shared" si="5"/>
        <v>11510</v>
      </c>
      <c r="D29" s="5" t="str">
        <f t="shared" si="5"/>
        <v>СОШ с углуб.</v>
      </c>
      <c r="E29" s="11" t="str">
        <f t="shared" si="5"/>
        <v>5б</v>
      </c>
      <c r="F29" s="7">
        <f t="shared" si="5"/>
        <v>38</v>
      </c>
      <c r="G29" s="7">
        <f t="shared" si="5"/>
        <v>36</v>
      </c>
      <c r="H29" s="8">
        <f t="shared" si="4"/>
        <v>11510027</v>
      </c>
      <c r="I29" s="9">
        <v>0</v>
      </c>
      <c r="J29" s="9">
        <v>1</v>
      </c>
      <c r="K29" s="9">
        <v>0</v>
      </c>
      <c r="L29" s="9">
        <v>2</v>
      </c>
      <c r="M29" s="9">
        <v>0</v>
      </c>
      <c r="N29" s="9">
        <v>1</v>
      </c>
      <c r="O29" s="9">
        <v>0</v>
      </c>
      <c r="P29" s="9">
        <v>2</v>
      </c>
      <c r="Q29" s="9">
        <v>1</v>
      </c>
      <c r="R29" s="9">
        <v>0</v>
      </c>
      <c r="S29" s="9">
        <v>1</v>
      </c>
      <c r="T29" s="10">
        <f t="shared" si="6"/>
        <v>8</v>
      </c>
    </row>
    <row r="30" spans="1:25" ht="30" customHeight="1" x14ac:dyDescent="0.25">
      <c r="A30" s="38" t="s">
        <v>11</v>
      </c>
      <c r="B30" s="4" t="str">
        <f t="shared" si="5"/>
        <v>ГБОУ СОШ №510</v>
      </c>
      <c r="C30" s="5">
        <f t="shared" si="5"/>
        <v>11510</v>
      </c>
      <c r="D30" s="5" t="str">
        <f t="shared" si="5"/>
        <v>СОШ с углуб.</v>
      </c>
      <c r="E30" s="11" t="str">
        <f t="shared" si="5"/>
        <v>5б</v>
      </c>
      <c r="F30" s="7">
        <f t="shared" si="5"/>
        <v>38</v>
      </c>
      <c r="G30" s="7">
        <f t="shared" si="5"/>
        <v>36</v>
      </c>
      <c r="H30" s="8">
        <f t="shared" si="4"/>
        <v>11510028</v>
      </c>
      <c r="I30" s="9">
        <v>0</v>
      </c>
      <c r="J30" s="9">
        <v>1</v>
      </c>
      <c r="K30" s="9">
        <v>1</v>
      </c>
      <c r="L30" s="9">
        <v>2</v>
      </c>
      <c r="M30" s="9">
        <v>2</v>
      </c>
      <c r="N30" s="9">
        <v>0</v>
      </c>
      <c r="O30" s="9">
        <v>0</v>
      </c>
      <c r="P30" s="9">
        <v>2</v>
      </c>
      <c r="Q30" s="9">
        <v>1</v>
      </c>
      <c r="R30" s="9">
        <v>2</v>
      </c>
      <c r="S30" s="9">
        <v>1</v>
      </c>
      <c r="T30" s="10">
        <f t="shared" si="6"/>
        <v>12</v>
      </c>
    </row>
    <row r="31" spans="1:25" ht="30" customHeight="1" x14ac:dyDescent="0.25">
      <c r="A31" s="38" t="s">
        <v>11</v>
      </c>
      <c r="B31" s="4" t="str">
        <f t="shared" si="5"/>
        <v>ГБОУ СОШ №510</v>
      </c>
      <c r="C31" s="5">
        <f t="shared" si="5"/>
        <v>11510</v>
      </c>
      <c r="D31" s="5" t="str">
        <f t="shared" si="5"/>
        <v>СОШ с углуб.</v>
      </c>
      <c r="E31" s="11" t="str">
        <f t="shared" si="5"/>
        <v>5б</v>
      </c>
      <c r="F31" s="7">
        <f t="shared" si="5"/>
        <v>38</v>
      </c>
      <c r="G31" s="7">
        <f t="shared" si="5"/>
        <v>36</v>
      </c>
      <c r="H31" s="8">
        <f t="shared" si="4"/>
        <v>11510029</v>
      </c>
      <c r="I31" s="9">
        <v>2</v>
      </c>
      <c r="J31" s="9">
        <v>2</v>
      </c>
      <c r="K31" s="9">
        <v>0</v>
      </c>
      <c r="L31" s="9">
        <v>2</v>
      </c>
      <c r="M31" s="9">
        <v>0</v>
      </c>
      <c r="N31" s="9">
        <v>0</v>
      </c>
      <c r="O31" s="9">
        <v>0</v>
      </c>
      <c r="P31" s="9">
        <v>2</v>
      </c>
      <c r="Q31" s="9">
        <v>2</v>
      </c>
      <c r="R31" s="9">
        <v>2</v>
      </c>
      <c r="S31" s="9">
        <v>1</v>
      </c>
      <c r="T31" s="10">
        <f t="shared" si="6"/>
        <v>13</v>
      </c>
    </row>
    <row r="32" spans="1:25" ht="30" customHeight="1" x14ac:dyDescent="0.25">
      <c r="A32" s="38" t="s">
        <v>11</v>
      </c>
      <c r="B32" s="4" t="str">
        <f t="shared" si="5"/>
        <v>ГБОУ СОШ №510</v>
      </c>
      <c r="C32" s="5">
        <f t="shared" si="5"/>
        <v>11510</v>
      </c>
      <c r="D32" s="5" t="str">
        <f t="shared" si="5"/>
        <v>СОШ с углуб.</v>
      </c>
      <c r="E32" s="11" t="str">
        <f t="shared" si="5"/>
        <v>5б</v>
      </c>
      <c r="F32" s="7">
        <f t="shared" si="5"/>
        <v>38</v>
      </c>
      <c r="G32" s="7">
        <f t="shared" si="5"/>
        <v>36</v>
      </c>
      <c r="H32" s="8">
        <f t="shared" si="4"/>
        <v>11510030</v>
      </c>
      <c r="I32" s="9">
        <v>0</v>
      </c>
      <c r="J32" s="9">
        <v>0</v>
      </c>
      <c r="K32" s="9">
        <v>0</v>
      </c>
      <c r="L32" s="9">
        <v>2</v>
      </c>
      <c r="M32" s="9">
        <v>0</v>
      </c>
      <c r="N32" s="9">
        <v>1</v>
      </c>
      <c r="O32" s="9">
        <v>0</v>
      </c>
      <c r="P32" s="9">
        <v>2</v>
      </c>
      <c r="Q32" s="9">
        <v>1</v>
      </c>
      <c r="R32" s="9">
        <v>0</v>
      </c>
      <c r="S32" s="9">
        <v>1</v>
      </c>
      <c r="T32" s="10">
        <f t="shared" si="6"/>
        <v>7</v>
      </c>
    </row>
    <row r="33" spans="1:20" ht="30" customHeight="1" x14ac:dyDescent="0.25">
      <c r="A33" s="38" t="s">
        <v>11</v>
      </c>
      <c r="B33" s="4" t="str">
        <f t="shared" si="5"/>
        <v>ГБОУ СОШ №510</v>
      </c>
      <c r="C33" s="5">
        <f t="shared" si="5"/>
        <v>11510</v>
      </c>
      <c r="D33" s="5" t="str">
        <f t="shared" si="5"/>
        <v>СОШ с углуб.</v>
      </c>
      <c r="E33" s="11" t="str">
        <f t="shared" si="5"/>
        <v>5б</v>
      </c>
      <c r="F33" s="7">
        <f t="shared" si="5"/>
        <v>38</v>
      </c>
      <c r="G33" s="7">
        <f t="shared" si="5"/>
        <v>36</v>
      </c>
      <c r="H33" s="8">
        <f t="shared" si="4"/>
        <v>11510031</v>
      </c>
      <c r="I33" s="9">
        <v>2</v>
      </c>
      <c r="J33" s="9">
        <v>1</v>
      </c>
      <c r="K33" s="9">
        <v>1</v>
      </c>
      <c r="L33" s="9">
        <v>2</v>
      </c>
      <c r="M33" s="9">
        <v>1</v>
      </c>
      <c r="N33" s="9">
        <v>1</v>
      </c>
      <c r="O33" s="9">
        <v>1</v>
      </c>
      <c r="P33" s="9">
        <v>2</v>
      </c>
      <c r="Q33" s="9">
        <v>2</v>
      </c>
      <c r="R33" s="9">
        <v>2</v>
      </c>
      <c r="S33" s="9">
        <v>1</v>
      </c>
      <c r="T33" s="10">
        <f t="shared" si="6"/>
        <v>16</v>
      </c>
    </row>
    <row r="34" spans="1:20" ht="30" customHeight="1" x14ac:dyDescent="0.25">
      <c r="A34" s="38" t="s">
        <v>11</v>
      </c>
      <c r="B34" s="4" t="str">
        <f t="shared" si="5"/>
        <v>ГБОУ СОШ №510</v>
      </c>
      <c r="C34" s="5">
        <f t="shared" si="5"/>
        <v>11510</v>
      </c>
      <c r="D34" s="5" t="str">
        <f t="shared" si="5"/>
        <v>СОШ с углуб.</v>
      </c>
      <c r="E34" s="11" t="str">
        <f t="shared" si="5"/>
        <v>5б</v>
      </c>
      <c r="F34" s="7">
        <f t="shared" si="5"/>
        <v>38</v>
      </c>
      <c r="G34" s="7">
        <f t="shared" si="5"/>
        <v>36</v>
      </c>
      <c r="H34" s="8">
        <f t="shared" si="4"/>
        <v>11510032</v>
      </c>
      <c r="I34" s="9">
        <v>0</v>
      </c>
      <c r="J34" s="9">
        <v>0</v>
      </c>
      <c r="K34" s="9">
        <v>0</v>
      </c>
      <c r="L34" s="9">
        <v>2</v>
      </c>
      <c r="M34" s="9">
        <v>0</v>
      </c>
      <c r="N34" s="9">
        <v>1</v>
      </c>
      <c r="O34" s="9">
        <v>0</v>
      </c>
      <c r="P34" s="9">
        <v>2</v>
      </c>
      <c r="Q34" s="9">
        <v>1</v>
      </c>
      <c r="R34" s="9">
        <v>1</v>
      </c>
      <c r="S34" s="9">
        <v>1</v>
      </c>
      <c r="T34" s="10">
        <f t="shared" si="6"/>
        <v>8</v>
      </c>
    </row>
    <row r="35" spans="1:20" ht="30" customHeight="1" x14ac:dyDescent="0.25">
      <c r="A35" s="38" t="s">
        <v>11</v>
      </c>
      <c r="B35" s="4" t="str">
        <f t="shared" si="5"/>
        <v>ГБОУ СОШ №510</v>
      </c>
      <c r="C35" s="5">
        <f t="shared" si="5"/>
        <v>11510</v>
      </c>
      <c r="D35" s="5" t="str">
        <f t="shared" si="5"/>
        <v>СОШ с углуб.</v>
      </c>
      <c r="E35" s="11" t="str">
        <f t="shared" si="5"/>
        <v>5б</v>
      </c>
      <c r="F35" s="7">
        <f t="shared" si="5"/>
        <v>38</v>
      </c>
      <c r="G35" s="7">
        <f t="shared" si="5"/>
        <v>36</v>
      </c>
      <c r="H35" s="8">
        <f t="shared" si="4"/>
        <v>11510033</v>
      </c>
      <c r="I35" s="9">
        <v>0</v>
      </c>
      <c r="J35" s="9">
        <v>1</v>
      </c>
      <c r="K35" s="9">
        <v>0</v>
      </c>
      <c r="L35" s="9">
        <v>2</v>
      </c>
      <c r="M35" s="9">
        <v>1</v>
      </c>
      <c r="N35" s="9">
        <v>1</v>
      </c>
      <c r="O35" s="9">
        <v>0</v>
      </c>
      <c r="P35" s="9">
        <v>2</v>
      </c>
      <c r="Q35" s="9">
        <v>2</v>
      </c>
      <c r="R35" s="9">
        <v>2</v>
      </c>
      <c r="S35" s="9">
        <v>1</v>
      </c>
      <c r="T35" s="10">
        <f t="shared" si="6"/>
        <v>12</v>
      </c>
    </row>
    <row r="36" spans="1:20" ht="30" customHeight="1" x14ac:dyDescent="0.25">
      <c r="A36" s="38" t="s">
        <v>11</v>
      </c>
      <c r="B36" s="4" t="str">
        <f t="shared" ref="B36:G38" si="7">B35</f>
        <v>ГБОУ СОШ №510</v>
      </c>
      <c r="C36" s="5">
        <f t="shared" si="7"/>
        <v>11510</v>
      </c>
      <c r="D36" s="5" t="str">
        <f t="shared" si="7"/>
        <v>СОШ с углуб.</v>
      </c>
      <c r="E36" s="11" t="str">
        <f t="shared" si="7"/>
        <v>5б</v>
      </c>
      <c r="F36" s="7">
        <f t="shared" si="7"/>
        <v>38</v>
      </c>
      <c r="G36" s="7">
        <f t="shared" si="7"/>
        <v>36</v>
      </c>
      <c r="H36" s="8">
        <f t="shared" si="4"/>
        <v>11510034</v>
      </c>
      <c r="I36" s="9">
        <v>0</v>
      </c>
      <c r="J36" s="9">
        <v>2</v>
      </c>
      <c r="K36" s="9">
        <v>0</v>
      </c>
      <c r="L36" s="9">
        <v>2</v>
      </c>
      <c r="M36" s="9">
        <v>0</v>
      </c>
      <c r="N36" s="9">
        <v>0</v>
      </c>
      <c r="O36" s="9">
        <v>1</v>
      </c>
      <c r="P36" s="9">
        <v>2</v>
      </c>
      <c r="Q36" s="9">
        <v>2</v>
      </c>
      <c r="R36" s="9">
        <v>1</v>
      </c>
      <c r="S36" s="9">
        <v>2</v>
      </c>
      <c r="T36" s="10">
        <f>IF(COUNTBLANK(I36:S36)&gt;=1,"Не писал",SUM(I36:S36))</f>
        <v>12</v>
      </c>
    </row>
    <row r="37" spans="1:20" ht="30" customHeight="1" x14ac:dyDescent="0.25">
      <c r="A37" s="38" t="s">
        <v>11</v>
      </c>
      <c r="B37" s="4" t="str">
        <f t="shared" si="7"/>
        <v>ГБОУ СОШ №510</v>
      </c>
      <c r="C37" s="5">
        <f t="shared" si="7"/>
        <v>11510</v>
      </c>
      <c r="D37" s="5" t="str">
        <f t="shared" si="7"/>
        <v>СОШ с углуб.</v>
      </c>
      <c r="E37" s="11" t="str">
        <f t="shared" si="7"/>
        <v>5б</v>
      </c>
      <c r="F37" s="7">
        <f t="shared" si="7"/>
        <v>38</v>
      </c>
      <c r="G37" s="7">
        <f t="shared" si="7"/>
        <v>36</v>
      </c>
      <c r="H37" s="8">
        <f t="shared" si="4"/>
        <v>11510035</v>
      </c>
      <c r="I37" s="9">
        <v>2</v>
      </c>
      <c r="J37" s="9">
        <v>2</v>
      </c>
      <c r="K37" s="9">
        <v>0</v>
      </c>
      <c r="L37" s="9">
        <v>1</v>
      </c>
      <c r="M37" s="9">
        <v>2</v>
      </c>
      <c r="N37" s="9">
        <v>0</v>
      </c>
      <c r="O37" s="9">
        <v>0</v>
      </c>
      <c r="P37" s="9">
        <v>2</v>
      </c>
      <c r="Q37" s="9">
        <v>2</v>
      </c>
      <c r="R37" s="9">
        <v>2</v>
      </c>
      <c r="S37" s="9">
        <v>1</v>
      </c>
      <c r="T37" s="10">
        <f>IF(COUNTBLANK(I37:S37)&gt;=1,"Не писал",SUM(I37:S37))</f>
        <v>14</v>
      </c>
    </row>
    <row r="38" spans="1:20" ht="30" customHeight="1" x14ac:dyDescent="0.25">
      <c r="A38" s="38" t="s">
        <v>11</v>
      </c>
      <c r="B38" s="4" t="str">
        <f t="shared" si="7"/>
        <v>ГБОУ СОШ №510</v>
      </c>
      <c r="C38" s="5">
        <f t="shared" si="7"/>
        <v>11510</v>
      </c>
      <c r="D38" s="5" t="str">
        <f t="shared" si="7"/>
        <v>СОШ с углуб.</v>
      </c>
      <c r="E38" s="11" t="str">
        <f t="shared" si="7"/>
        <v>5б</v>
      </c>
      <c r="F38" s="7">
        <f t="shared" si="7"/>
        <v>38</v>
      </c>
      <c r="G38" s="7">
        <f t="shared" si="7"/>
        <v>36</v>
      </c>
      <c r="H38" s="8">
        <f t="shared" si="4"/>
        <v>11510036</v>
      </c>
      <c r="I38" s="9">
        <v>2</v>
      </c>
      <c r="J38" s="9">
        <v>1</v>
      </c>
      <c r="K38" s="9">
        <v>1</v>
      </c>
      <c r="L38" s="9">
        <v>2</v>
      </c>
      <c r="M38" s="9">
        <v>1</v>
      </c>
      <c r="N38" s="9">
        <v>1</v>
      </c>
      <c r="O38" s="9">
        <v>1</v>
      </c>
      <c r="P38" s="9">
        <v>2</v>
      </c>
      <c r="Q38" s="9">
        <v>2</v>
      </c>
      <c r="R38" s="9">
        <v>1</v>
      </c>
      <c r="S38" s="9">
        <v>2</v>
      </c>
      <c r="T38" s="10">
        <f>IF(COUNTBLANK(I38:S38)&gt;=1,"Не писал",SUM(I38:S38))</f>
        <v>16</v>
      </c>
    </row>
    <row r="39" spans="1:20" s="58" customFormat="1" x14ac:dyDescent="0.25">
      <c r="A39" s="58" t="s">
        <v>118</v>
      </c>
      <c r="I39" s="58">
        <v>2</v>
      </c>
      <c r="J39" s="58">
        <v>2</v>
      </c>
      <c r="K39" s="58">
        <v>1</v>
      </c>
      <c r="L39" s="58">
        <v>2</v>
      </c>
      <c r="M39" s="58">
        <v>2</v>
      </c>
      <c r="N39" s="58">
        <v>1</v>
      </c>
      <c r="O39" s="58">
        <v>1</v>
      </c>
      <c r="P39" s="58">
        <v>2</v>
      </c>
      <c r="Q39" s="58">
        <v>2</v>
      </c>
      <c r="R39" s="58">
        <v>2</v>
      </c>
      <c r="S39" s="58">
        <v>2</v>
      </c>
      <c r="T39" s="58">
        <f>SUM(I39:S39)</f>
        <v>19</v>
      </c>
    </row>
    <row r="40" spans="1:20" x14ac:dyDescent="0.25">
      <c r="B40" s="4" t="s">
        <v>53</v>
      </c>
      <c r="C40" s="7">
        <v>38</v>
      </c>
      <c r="D40" s="7">
        <v>36</v>
      </c>
      <c r="I40" s="79">
        <f>SUM(I3:I38)/(36*I39)</f>
        <v>0.59722222222222221</v>
      </c>
      <c r="J40" s="79">
        <f t="shared" ref="J40:T40" si="8">SUM(J3:J38)/(36*J39)</f>
        <v>0.55555555555555558</v>
      </c>
      <c r="K40" s="79">
        <f t="shared" si="8"/>
        <v>0.3611111111111111</v>
      </c>
      <c r="L40" s="79">
        <f t="shared" si="8"/>
        <v>0.95833333333333337</v>
      </c>
      <c r="M40" s="79">
        <f t="shared" si="8"/>
        <v>0.375</v>
      </c>
      <c r="N40" s="79">
        <f t="shared" si="8"/>
        <v>0.63888888888888884</v>
      </c>
      <c r="O40" s="79">
        <f t="shared" si="8"/>
        <v>0.22222222222222221</v>
      </c>
      <c r="P40" s="79">
        <f t="shared" si="8"/>
        <v>0.88888888888888884</v>
      </c>
      <c r="Q40" s="79">
        <f t="shared" si="8"/>
        <v>0.65277777777777779</v>
      </c>
      <c r="R40" s="79">
        <f t="shared" si="8"/>
        <v>0.44444444444444442</v>
      </c>
      <c r="S40" s="79">
        <f t="shared" si="8"/>
        <v>0.61111111111111116</v>
      </c>
      <c r="T40" s="79">
        <f t="shared" si="8"/>
        <v>0.59941520467836262</v>
      </c>
    </row>
  </sheetData>
  <mergeCells count="9">
    <mergeCell ref="G1:G2"/>
    <mergeCell ref="H1:H2"/>
    <mergeCell ref="T1:T2"/>
    <mergeCell ref="A1:A2"/>
    <mergeCell ref="B1:B2"/>
    <mergeCell ref="C1:C2"/>
    <mergeCell ref="D1:D2"/>
    <mergeCell ref="E1:E2"/>
    <mergeCell ref="F1:F2"/>
  </mergeCells>
  <dataValidations count="4">
    <dataValidation type="list" allowBlank="1" showInputMessage="1" showErrorMessage="1" sqref="I3:J38 JE3:JF38 TA3:TB38 ACW3:ACX38 AMS3:AMT38 AWO3:AWP38 BGK3:BGL38 BQG3:BQH38 CAC3:CAD38 CJY3:CJZ38 CTU3:CTV38 DDQ3:DDR38 DNM3:DNN38 DXI3:DXJ38 EHE3:EHF38 ERA3:ERB38 FAW3:FAX38 FKS3:FKT38 FUO3:FUP38 GEK3:GEL38 GOG3:GOH38 GYC3:GYD38 HHY3:HHZ38 HRU3:HRV38 IBQ3:IBR38 ILM3:ILN38 IVI3:IVJ38 JFE3:JFF38 JPA3:JPB38 JYW3:JYX38 KIS3:KIT38 KSO3:KSP38 LCK3:LCL38 LMG3:LMH38 LWC3:LWD38 MFY3:MFZ38 MPU3:MPV38 MZQ3:MZR38 NJM3:NJN38 NTI3:NTJ38 ODE3:ODF38 ONA3:ONB38 OWW3:OWX38 PGS3:PGT38 PQO3:PQP38 QAK3:QAL38 QKG3:QKH38 QUC3:QUD38 RDY3:RDZ38 RNU3:RNV38 RXQ3:RXR38 SHM3:SHN38 SRI3:SRJ38 TBE3:TBF38 TLA3:TLB38 TUW3:TUX38 UES3:UET38 UOO3:UOP38 UYK3:UYL38 VIG3:VIH38 VSC3:VSD38 WBY3:WBZ38 WLU3:WLV38 WVQ3:WVR38 I64717:J65063 JE64717:JF65063 TA64717:TB65063 ACW64717:ACX65063 AMS64717:AMT65063 AWO64717:AWP65063 BGK64717:BGL65063 BQG64717:BQH65063 CAC64717:CAD65063 CJY64717:CJZ65063 CTU64717:CTV65063 DDQ64717:DDR65063 DNM64717:DNN65063 DXI64717:DXJ65063 EHE64717:EHF65063 ERA64717:ERB65063 FAW64717:FAX65063 FKS64717:FKT65063 FUO64717:FUP65063 GEK64717:GEL65063 GOG64717:GOH65063 GYC64717:GYD65063 HHY64717:HHZ65063 HRU64717:HRV65063 IBQ64717:IBR65063 ILM64717:ILN65063 IVI64717:IVJ65063 JFE64717:JFF65063 JPA64717:JPB65063 JYW64717:JYX65063 KIS64717:KIT65063 KSO64717:KSP65063 LCK64717:LCL65063 LMG64717:LMH65063 LWC64717:LWD65063 MFY64717:MFZ65063 MPU64717:MPV65063 MZQ64717:MZR65063 NJM64717:NJN65063 NTI64717:NTJ65063 ODE64717:ODF65063 ONA64717:ONB65063 OWW64717:OWX65063 PGS64717:PGT65063 PQO64717:PQP65063 QAK64717:QAL65063 QKG64717:QKH65063 QUC64717:QUD65063 RDY64717:RDZ65063 RNU64717:RNV65063 RXQ64717:RXR65063 SHM64717:SHN65063 SRI64717:SRJ65063 TBE64717:TBF65063 TLA64717:TLB65063 TUW64717:TUX65063 UES64717:UET65063 UOO64717:UOP65063 UYK64717:UYL65063 VIG64717:VIH65063 VSC64717:VSD65063 WBY64717:WBZ65063 WLU64717:WLV65063 WVQ64717:WVR65063 I130253:J130599 JE130253:JF130599 TA130253:TB130599 ACW130253:ACX130599 AMS130253:AMT130599 AWO130253:AWP130599 BGK130253:BGL130599 BQG130253:BQH130599 CAC130253:CAD130599 CJY130253:CJZ130599 CTU130253:CTV130599 DDQ130253:DDR130599 DNM130253:DNN130599 DXI130253:DXJ130599 EHE130253:EHF130599 ERA130253:ERB130599 FAW130253:FAX130599 FKS130253:FKT130599 FUO130253:FUP130599 GEK130253:GEL130599 GOG130253:GOH130599 GYC130253:GYD130599 HHY130253:HHZ130599 HRU130253:HRV130599 IBQ130253:IBR130599 ILM130253:ILN130599 IVI130253:IVJ130599 JFE130253:JFF130599 JPA130253:JPB130599 JYW130253:JYX130599 KIS130253:KIT130599 KSO130253:KSP130599 LCK130253:LCL130599 LMG130253:LMH130599 LWC130253:LWD130599 MFY130253:MFZ130599 MPU130253:MPV130599 MZQ130253:MZR130599 NJM130253:NJN130599 NTI130253:NTJ130599 ODE130253:ODF130599 ONA130253:ONB130599 OWW130253:OWX130599 PGS130253:PGT130599 PQO130253:PQP130599 QAK130253:QAL130599 QKG130253:QKH130599 QUC130253:QUD130599 RDY130253:RDZ130599 RNU130253:RNV130599 RXQ130253:RXR130599 SHM130253:SHN130599 SRI130253:SRJ130599 TBE130253:TBF130599 TLA130253:TLB130599 TUW130253:TUX130599 UES130253:UET130599 UOO130253:UOP130599 UYK130253:UYL130599 VIG130253:VIH130599 VSC130253:VSD130599 WBY130253:WBZ130599 WLU130253:WLV130599 WVQ130253:WVR130599 I195789:J196135 JE195789:JF196135 TA195789:TB196135 ACW195789:ACX196135 AMS195789:AMT196135 AWO195789:AWP196135 BGK195789:BGL196135 BQG195789:BQH196135 CAC195789:CAD196135 CJY195789:CJZ196135 CTU195789:CTV196135 DDQ195789:DDR196135 DNM195789:DNN196135 DXI195789:DXJ196135 EHE195789:EHF196135 ERA195789:ERB196135 FAW195789:FAX196135 FKS195789:FKT196135 FUO195789:FUP196135 GEK195789:GEL196135 GOG195789:GOH196135 GYC195789:GYD196135 HHY195789:HHZ196135 HRU195789:HRV196135 IBQ195789:IBR196135 ILM195789:ILN196135 IVI195789:IVJ196135 JFE195789:JFF196135 JPA195789:JPB196135 JYW195789:JYX196135 KIS195789:KIT196135 KSO195789:KSP196135 LCK195789:LCL196135 LMG195789:LMH196135 LWC195789:LWD196135 MFY195789:MFZ196135 MPU195789:MPV196135 MZQ195789:MZR196135 NJM195789:NJN196135 NTI195789:NTJ196135 ODE195789:ODF196135 ONA195789:ONB196135 OWW195789:OWX196135 PGS195789:PGT196135 PQO195789:PQP196135 QAK195789:QAL196135 QKG195789:QKH196135 QUC195789:QUD196135 RDY195789:RDZ196135 RNU195789:RNV196135 RXQ195789:RXR196135 SHM195789:SHN196135 SRI195789:SRJ196135 TBE195789:TBF196135 TLA195789:TLB196135 TUW195789:TUX196135 UES195789:UET196135 UOO195789:UOP196135 UYK195789:UYL196135 VIG195789:VIH196135 VSC195789:VSD196135 WBY195789:WBZ196135 WLU195789:WLV196135 WVQ195789:WVR196135 I261325:J261671 JE261325:JF261671 TA261325:TB261671 ACW261325:ACX261671 AMS261325:AMT261671 AWO261325:AWP261671 BGK261325:BGL261671 BQG261325:BQH261671 CAC261325:CAD261671 CJY261325:CJZ261671 CTU261325:CTV261671 DDQ261325:DDR261671 DNM261325:DNN261671 DXI261325:DXJ261671 EHE261325:EHF261671 ERA261325:ERB261671 FAW261325:FAX261671 FKS261325:FKT261671 FUO261325:FUP261671 GEK261325:GEL261671 GOG261325:GOH261671 GYC261325:GYD261671 HHY261325:HHZ261671 HRU261325:HRV261671 IBQ261325:IBR261671 ILM261325:ILN261671 IVI261325:IVJ261671 JFE261325:JFF261671 JPA261325:JPB261671 JYW261325:JYX261671 KIS261325:KIT261671 KSO261325:KSP261671 LCK261325:LCL261671 LMG261325:LMH261671 LWC261325:LWD261671 MFY261325:MFZ261671 MPU261325:MPV261671 MZQ261325:MZR261671 NJM261325:NJN261671 NTI261325:NTJ261671 ODE261325:ODF261671 ONA261325:ONB261671 OWW261325:OWX261671 PGS261325:PGT261671 PQO261325:PQP261671 QAK261325:QAL261671 QKG261325:QKH261671 QUC261325:QUD261671 RDY261325:RDZ261671 RNU261325:RNV261671 RXQ261325:RXR261671 SHM261325:SHN261671 SRI261325:SRJ261671 TBE261325:TBF261671 TLA261325:TLB261671 TUW261325:TUX261671 UES261325:UET261671 UOO261325:UOP261671 UYK261325:UYL261671 VIG261325:VIH261671 VSC261325:VSD261671 WBY261325:WBZ261671 WLU261325:WLV261671 WVQ261325:WVR261671 I326861:J327207 JE326861:JF327207 TA326861:TB327207 ACW326861:ACX327207 AMS326861:AMT327207 AWO326861:AWP327207 BGK326861:BGL327207 BQG326861:BQH327207 CAC326861:CAD327207 CJY326861:CJZ327207 CTU326861:CTV327207 DDQ326861:DDR327207 DNM326861:DNN327207 DXI326861:DXJ327207 EHE326861:EHF327207 ERA326861:ERB327207 FAW326861:FAX327207 FKS326861:FKT327207 FUO326861:FUP327207 GEK326861:GEL327207 GOG326861:GOH327207 GYC326861:GYD327207 HHY326861:HHZ327207 HRU326861:HRV327207 IBQ326861:IBR327207 ILM326861:ILN327207 IVI326861:IVJ327207 JFE326861:JFF327207 JPA326861:JPB327207 JYW326861:JYX327207 KIS326861:KIT327207 KSO326861:KSP327207 LCK326861:LCL327207 LMG326861:LMH327207 LWC326861:LWD327207 MFY326861:MFZ327207 MPU326861:MPV327207 MZQ326861:MZR327207 NJM326861:NJN327207 NTI326861:NTJ327207 ODE326861:ODF327207 ONA326861:ONB327207 OWW326861:OWX327207 PGS326861:PGT327207 PQO326861:PQP327207 QAK326861:QAL327207 QKG326861:QKH327207 QUC326861:QUD327207 RDY326861:RDZ327207 RNU326861:RNV327207 RXQ326861:RXR327207 SHM326861:SHN327207 SRI326861:SRJ327207 TBE326861:TBF327207 TLA326861:TLB327207 TUW326861:TUX327207 UES326861:UET327207 UOO326861:UOP327207 UYK326861:UYL327207 VIG326861:VIH327207 VSC326861:VSD327207 WBY326861:WBZ327207 WLU326861:WLV327207 WVQ326861:WVR327207 I392397:J392743 JE392397:JF392743 TA392397:TB392743 ACW392397:ACX392743 AMS392397:AMT392743 AWO392397:AWP392743 BGK392397:BGL392743 BQG392397:BQH392743 CAC392397:CAD392743 CJY392397:CJZ392743 CTU392397:CTV392743 DDQ392397:DDR392743 DNM392397:DNN392743 DXI392397:DXJ392743 EHE392397:EHF392743 ERA392397:ERB392743 FAW392397:FAX392743 FKS392397:FKT392743 FUO392397:FUP392743 GEK392397:GEL392743 GOG392397:GOH392743 GYC392397:GYD392743 HHY392397:HHZ392743 HRU392397:HRV392743 IBQ392397:IBR392743 ILM392397:ILN392743 IVI392397:IVJ392743 JFE392397:JFF392743 JPA392397:JPB392743 JYW392397:JYX392743 KIS392397:KIT392743 KSO392397:KSP392743 LCK392397:LCL392743 LMG392397:LMH392743 LWC392397:LWD392743 MFY392397:MFZ392743 MPU392397:MPV392743 MZQ392397:MZR392743 NJM392397:NJN392743 NTI392397:NTJ392743 ODE392397:ODF392743 ONA392397:ONB392743 OWW392397:OWX392743 PGS392397:PGT392743 PQO392397:PQP392743 QAK392397:QAL392743 QKG392397:QKH392743 QUC392397:QUD392743 RDY392397:RDZ392743 RNU392397:RNV392743 RXQ392397:RXR392743 SHM392397:SHN392743 SRI392397:SRJ392743 TBE392397:TBF392743 TLA392397:TLB392743 TUW392397:TUX392743 UES392397:UET392743 UOO392397:UOP392743 UYK392397:UYL392743 VIG392397:VIH392743 VSC392397:VSD392743 WBY392397:WBZ392743 WLU392397:WLV392743 WVQ392397:WVR392743 I457933:J458279 JE457933:JF458279 TA457933:TB458279 ACW457933:ACX458279 AMS457933:AMT458279 AWO457933:AWP458279 BGK457933:BGL458279 BQG457933:BQH458279 CAC457933:CAD458279 CJY457933:CJZ458279 CTU457933:CTV458279 DDQ457933:DDR458279 DNM457933:DNN458279 DXI457933:DXJ458279 EHE457933:EHF458279 ERA457933:ERB458279 FAW457933:FAX458279 FKS457933:FKT458279 FUO457933:FUP458279 GEK457933:GEL458279 GOG457933:GOH458279 GYC457933:GYD458279 HHY457933:HHZ458279 HRU457933:HRV458279 IBQ457933:IBR458279 ILM457933:ILN458279 IVI457933:IVJ458279 JFE457933:JFF458279 JPA457933:JPB458279 JYW457933:JYX458279 KIS457933:KIT458279 KSO457933:KSP458279 LCK457933:LCL458279 LMG457933:LMH458279 LWC457933:LWD458279 MFY457933:MFZ458279 MPU457933:MPV458279 MZQ457933:MZR458279 NJM457933:NJN458279 NTI457933:NTJ458279 ODE457933:ODF458279 ONA457933:ONB458279 OWW457933:OWX458279 PGS457933:PGT458279 PQO457933:PQP458279 QAK457933:QAL458279 QKG457933:QKH458279 QUC457933:QUD458279 RDY457933:RDZ458279 RNU457933:RNV458279 RXQ457933:RXR458279 SHM457933:SHN458279 SRI457933:SRJ458279 TBE457933:TBF458279 TLA457933:TLB458279 TUW457933:TUX458279 UES457933:UET458279 UOO457933:UOP458279 UYK457933:UYL458279 VIG457933:VIH458279 VSC457933:VSD458279 WBY457933:WBZ458279 WLU457933:WLV458279 WVQ457933:WVR458279 I523469:J523815 JE523469:JF523815 TA523469:TB523815 ACW523469:ACX523815 AMS523469:AMT523815 AWO523469:AWP523815 BGK523469:BGL523815 BQG523469:BQH523815 CAC523469:CAD523815 CJY523469:CJZ523815 CTU523469:CTV523815 DDQ523469:DDR523815 DNM523469:DNN523815 DXI523469:DXJ523815 EHE523469:EHF523815 ERA523469:ERB523815 FAW523469:FAX523815 FKS523469:FKT523815 FUO523469:FUP523815 GEK523469:GEL523815 GOG523469:GOH523815 GYC523469:GYD523815 HHY523469:HHZ523815 HRU523469:HRV523815 IBQ523469:IBR523815 ILM523469:ILN523815 IVI523469:IVJ523815 JFE523469:JFF523815 JPA523469:JPB523815 JYW523469:JYX523815 KIS523469:KIT523815 KSO523469:KSP523815 LCK523469:LCL523815 LMG523469:LMH523815 LWC523469:LWD523815 MFY523469:MFZ523815 MPU523469:MPV523815 MZQ523469:MZR523815 NJM523469:NJN523815 NTI523469:NTJ523815 ODE523469:ODF523815 ONA523469:ONB523815 OWW523469:OWX523815 PGS523469:PGT523815 PQO523469:PQP523815 QAK523469:QAL523815 QKG523469:QKH523815 QUC523469:QUD523815 RDY523469:RDZ523815 RNU523469:RNV523815 RXQ523469:RXR523815 SHM523469:SHN523815 SRI523469:SRJ523815 TBE523469:TBF523815 TLA523469:TLB523815 TUW523469:TUX523815 UES523469:UET523815 UOO523469:UOP523815 UYK523469:UYL523815 VIG523469:VIH523815 VSC523469:VSD523815 WBY523469:WBZ523815 WLU523469:WLV523815 WVQ523469:WVR523815 I589005:J589351 JE589005:JF589351 TA589005:TB589351 ACW589005:ACX589351 AMS589005:AMT589351 AWO589005:AWP589351 BGK589005:BGL589351 BQG589005:BQH589351 CAC589005:CAD589351 CJY589005:CJZ589351 CTU589005:CTV589351 DDQ589005:DDR589351 DNM589005:DNN589351 DXI589005:DXJ589351 EHE589005:EHF589351 ERA589005:ERB589351 FAW589005:FAX589351 FKS589005:FKT589351 FUO589005:FUP589351 GEK589005:GEL589351 GOG589005:GOH589351 GYC589005:GYD589351 HHY589005:HHZ589351 HRU589005:HRV589351 IBQ589005:IBR589351 ILM589005:ILN589351 IVI589005:IVJ589351 JFE589005:JFF589351 JPA589005:JPB589351 JYW589005:JYX589351 KIS589005:KIT589351 KSO589005:KSP589351 LCK589005:LCL589351 LMG589005:LMH589351 LWC589005:LWD589351 MFY589005:MFZ589351 MPU589005:MPV589351 MZQ589005:MZR589351 NJM589005:NJN589351 NTI589005:NTJ589351 ODE589005:ODF589351 ONA589005:ONB589351 OWW589005:OWX589351 PGS589005:PGT589351 PQO589005:PQP589351 QAK589005:QAL589351 QKG589005:QKH589351 QUC589005:QUD589351 RDY589005:RDZ589351 RNU589005:RNV589351 RXQ589005:RXR589351 SHM589005:SHN589351 SRI589005:SRJ589351 TBE589005:TBF589351 TLA589005:TLB589351 TUW589005:TUX589351 UES589005:UET589351 UOO589005:UOP589351 UYK589005:UYL589351 VIG589005:VIH589351 VSC589005:VSD589351 WBY589005:WBZ589351 WLU589005:WLV589351 WVQ589005:WVR589351 I654541:J654887 JE654541:JF654887 TA654541:TB654887 ACW654541:ACX654887 AMS654541:AMT654887 AWO654541:AWP654887 BGK654541:BGL654887 BQG654541:BQH654887 CAC654541:CAD654887 CJY654541:CJZ654887 CTU654541:CTV654887 DDQ654541:DDR654887 DNM654541:DNN654887 DXI654541:DXJ654887 EHE654541:EHF654887 ERA654541:ERB654887 FAW654541:FAX654887 FKS654541:FKT654887 FUO654541:FUP654887 GEK654541:GEL654887 GOG654541:GOH654887 GYC654541:GYD654887 HHY654541:HHZ654887 HRU654541:HRV654887 IBQ654541:IBR654887 ILM654541:ILN654887 IVI654541:IVJ654887 JFE654541:JFF654887 JPA654541:JPB654887 JYW654541:JYX654887 KIS654541:KIT654887 KSO654541:KSP654887 LCK654541:LCL654887 LMG654541:LMH654887 LWC654541:LWD654887 MFY654541:MFZ654887 MPU654541:MPV654887 MZQ654541:MZR654887 NJM654541:NJN654887 NTI654541:NTJ654887 ODE654541:ODF654887 ONA654541:ONB654887 OWW654541:OWX654887 PGS654541:PGT654887 PQO654541:PQP654887 QAK654541:QAL654887 QKG654541:QKH654887 QUC654541:QUD654887 RDY654541:RDZ654887 RNU654541:RNV654887 RXQ654541:RXR654887 SHM654541:SHN654887 SRI654541:SRJ654887 TBE654541:TBF654887 TLA654541:TLB654887 TUW654541:TUX654887 UES654541:UET654887 UOO654541:UOP654887 UYK654541:UYL654887 VIG654541:VIH654887 VSC654541:VSD654887 WBY654541:WBZ654887 WLU654541:WLV654887 WVQ654541:WVR654887 I720077:J720423 JE720077:JF720423 TA720077:TB720423 ACW720077:ACX720423 AMS720077:AMT720423 AWO720077:AWP720423 BGK720077:BGL720423 BQG720077:BQH720423 CAC720077:CAD720423 CJY720077:CJZ720423 CTU720077:CTV720423 DDQ720077:DDR720423 DNM720077:DNN720423 DXI720077:DXJ720423 EHE720077:EHF720423 ERA720077:ERB720423 FAW720077:FAX720423 FKS720077:FKT720423 FUO720077:FUP720423 GEK720077:GEL720423 GOG720077:GOH720423 GYC720077:GYD720423 HHY720077:HHZ720423 HRU720077:HRV720423 IBQ720077:IBR720423 ILM720077:ILN720423 IVI720077:IVJ720423 JFE720077:JFF720423 JPA720077:JPB720423 JYW720077:JYX720423 KIS720077:KIT720423 KSO720077:KSP720423 LCK720077:LCL720423 LMG720077:LMH720423 LWC720077:LWD720423 MFY720077:MFZ720423 MPU720077:MPV720423 MZQ720077:MZR720423 NJM720077:NJN720423 NTI720077:NTJ720423 ODE720077:ODF720423 ONA720077:ONB720423 OWW720077:OWX720423 PGS720077:PGT720423 PQO720077:PQP720423 QAK720077:QAL720423 QKG720077:QKH720423 QUC720077:QUD720423 RDY720077:RDZ720423 RNU720077:RNV720423 RXQ720077:RXR720423 SHM720077:SHN720423 SRI720077:SRJ720423 TBE720077:TBF720423 TLA720077:TLB720423 TUW720077:TUX720423 UES720077:UET720423 UOO720077:UOP720423 UYK720077:UYL720423 VIG720077:VIH720423 VSC720077:VSD720423 WBY720077:WBZ720423 WLU720077:WLV720423 WVQ720077:WVR720423 I785613:J785959 JE785613:JF785959 TA785613:TB785959 ACW785613:ACX785959 AMS785613:AMT785959 AWO785613:AWP785959 BGK785613:BGL785959 BQG785613:BQH785959 CAC785613:CAD785959 CJY785613:CJZ785959 CTU785613:CTV785959 DDQ785613:DDR785959 DNM785613:DNN785959 DXI785613:DXJ785959 EHE785613:EHF785959 ERA785613:ERB785959 FAW785613:FAX785959 FKS785613:FKT785959 FUO785613:FUP785959 GEK785613:GEL785959 GOG785613:GOH785959 GYC785613:GYD785959 HHY785613:HHZ785959 HRU785613:HRV785959 IBQ785613:IBR785959 ILM785613:ILN785959 IVI785613:IVJ785959 JFE785613:JFF785959 JPA785613:JPB785959 JYW785613:JYX785959 KIS785613:KIT785959 KSO785613:KSP785959 LCK785613:LCL785959 LMG785613:LMH785959 LWC785613:LWD785959 MFY785613:MFZ785959 MPU785613:MPV785959 MZQ785613:MZR785959 NJM785613:NJN785959 NTI785613:NTJ785959 ODE785613:ODF785959 ONA785613:ONB785959 OWW785613:OWX785959 PGS785613:PGT785959 PQO785613:PQP785959 QAK785613:QAL785959 QKG785613:QKH785959 QUC785613:QUD785959 RDY785613:RDZ785959 RNU785613:RNV785959 RXQ785613:RXR785959 SHM785613:SHN785959 SRI785613:SRJ785959 TBE785613:TBF785959 TLA785613:TLB785959 TUW785613:TUX785959 UES785613:UET785959 UOO785613:UOP785959 UYK785613:UYL785959 VIG785613:VIH785959 VSC785613:VSD785959 WBY785613:WBZ785959 WLU785613:WLV785959 WVQ785613:WVR785959 I851149:J851495 JE851149:JF851495 TA851149:TB851495 ACW851149:ACX851495 AMS851149:AMT851495 AWO851149:AWP851495 BGK851149:BGL851495 BQG851149:BQH851495 CAC851149:CAD851495 CJY851149:CJZ851495 CTU851149:CTV851495 DDQ851149:DDR851495 DNM851149:DNN851495 DXI851149:DXJ851495 EHE851149:EHF851495 ERA851149:ERB851495 FAW851149:FAX851495 FKS851149:FKT851495 FUO851149:FUP851495 GEK851149:GEL851495 GOG851149:GOH851495 GYC851149:GYD851495 HHY851149:HHZ851495 HRU851149:HRV851495 IBQ851149:IBR851495 ILM851149:ILN851495 IVI851149:IVJ851495 JFE851149:JFF851495 JPA851149:JPB851495 JYW851149:JYX851495 KIS851149:KIT851495 KSO851149:KSP851495 LCK851149:LCL851495 LMG851149:LMH851495 LWC851149:LWD851495 MFY851149:MFZ851495 MPU851149:MPV851495 MZQ851149:MZR851495 NJM851149:NJN851495 NTI851149:NTJ851495 ODE851149:ODF851495 ONA851149:ONB851495 OWW851149:OWX851495 PGS851149:PGT851495 PQO851149:PQP851495 QAK851149:QAL851495 QKG851149:QKH851495 QUC851149:QUD851495 RDY851149:RDZ851495 RNU851149:RNV851495 RXQ851149:RXR851495 SHM851149:SHN851495 SRI851149:SRJ851495 TBE851149:TBF851495 TLA851149:TLB851495 TUW851149:TUX851495 UES851149:UET851495 UOO851149:UOP851495 UYK851149:UYL851495 VIG851149:VIH851495 VSC851149:VSD851495 WBY851149:WBZ851495 WLU851149:WLV851495 WVQ851149:WVR851495 I916685:J917031 JE916685:JF917031 TA916685:TB917031 ACW916685:ACX917031 AMS916685:AMT917031 AWO916685:AWP917031 BGK916685:BGL917031 BQG916685:BQH917031 CAC916685:CAD917031 CJY916685:CJZ917031 CTU916685:CTV917031 DDQ916685:DDR917031 DNM916685:DNN917031 DXI916685:DXJ917031 EHE916685:EHF917031 ERA916685:ERB917031 FAW916685:FAX917031 FKS916685:FKT917031 FUO916685:FUP917031 GEK916685:GEL917031 GOG916685:GOH917031 GYC916685:GYD917031 HHY916685:HHZ917031 HRU916685:HRV917031 IBQ916685:IBR917031 ILM916685:ILN917031 IVI916685:IVJ917031 JFE916685:JFF917031 JPA916685:JPB917031 JYW916685:JYX917031 KIS916685:KIT917031 KSO916685:KSP917031 LCK916685:LCL917031 LMG916685:LMH917031 LWC916685:LWD917031 MFY916685:MFZ917031 MPU916685:MPV917031 MZQ916685:MZR917031 NJM916685:NJN917031 NTI916685:NTJ917031 ODE916685:ODF917031 ONA916685:ONB917031 OWW916685:OWX917031 PGS916685:PGT917031 PQO916685:PQP917031 QAK916685:QAL917031 QKG916685:QKH917031 QUC916685:QUD917031 RDY916685:RDZ917031 RNU916685:RNV917031 RXQ916685:RXR917031 SHM916685:SHN917031 SRI916685:SRJ917031 TBE916685:TBF917031 TLA916685:TLB917031 TUW916685:TUX917031 UES916685:UET917031 UOO916685:UOP917031 UYK916685:UYL917031 VIG916685:VIH917031 VSC916685:VSD917031 WBY916685:WBZ917031 WLU916685:WLV917031 WVQ916685:WVR917031 I982221:J982567 JE982221:JF982567 TA982221:TB982567 ACW982221:ACX982567 AMS982221:AMT982567 AWO982221:AWP982567 BGK982221:BGL982567 BQG982221:BQH982567 CAC982221:CAD982567 CJY982221:CJZ982567 CTU982221:CTV982567 DDQ982221:DDR982567 DNM982221:DNN982567 DXI982221:DXJ982567 EHE982221:EHF982567 ERA982221:ERB982567 FAW982221:FAX982567 FKS982221:FKT982567 FUO982221:FUP982567 GEK982221:GEL982567 GOG982221:GOH982567 GYC982221:GYD982567 HHY982221:HHZ982567 HRU982221:HRV982567 IBQ982221:IBR982567 ILM982221:ILN982567 IVI982221:IVJ982567 JFE982221:JFF982567 JPA982221:JPB982567 JYW982221:JYX982567 KIS982221:KIT982567 KSO982221:KSP982567 LCK982221:LCL982567 LMG982221:LMH982567 LWC982221:LWD982567 MFY982221:MFZ982567 MPU982221:MPV982567 MZQ982221:MZR982567 NJM982221:NJN982567 NTI982221:NTJ982567 ODE982221:ODF982567 ONA982221:ONB982567 OWW982221:OWX982567 PGS982221:PGT982567 PQO982221:PQP982567 QAK982221:QAL982567 QKG982221:QKH982567 QUC982221:QUD982567 RDY982221:RDZ982567 RNU982221:RNV982567 RXQ982221:RXR982567 SHM982221:SHN982567 SRI982221:SRJ982567 TBE982221:TBF982567 TLA982221:TLB982567 TUW982221:TUX982567 UES982221:UET982567 UOO982221:UOP982567 UYK982221:UYL982567 VIG982221:VIH982567 VSC982221:VSD982567 WBY982221:WBZ982567 WLU982221:WLV982567 WVQ982221:WVR982567 P3:S38 JL3:JO38 TH3:TK38 ADD3:ADG38 AMZ3:ANC38 AWV3:AWY38 BGR3:BGU38 BQN3:BQQ38 CAJ3:CAM38 CKF3:CKI38 CUB3:CUE38 DDX3:DEA38 DNT3:DNW38 DXP3:DXS38 EHL3:EHO38 ERH3:ERK38 FBD3:FBG38 FKZ3:FLC38 FUV3:FUY38 GER3:GEU38 GON3:GOQ38 GYJ3:GYM38 HIF3:HII38 HSB3:HSE38 IBX3:ICA38 ILT3:ILW38 IVP3:IVS38 JFL3:JFO38 JPH3:JPK38 JZD3:JZG38 KIZ3:KJC38 KSV3:KSY38 LCR3:LCU38 LMN3:LMQ38 LWJ3:LWM38 MGF3:MGI38 MQB3:MQE38 MZX3:NAA38 NJT3:NJW38 NTP3:NTS38 ODL3:ODO38 ONH3:ONK38 OXD3:OXG38 PGZ3:PHC38 PQV3:PQY38 QAR3:QAU38 QKN3:QKQ38 QUJ3:QUM38 REF3:REI38 ROB3:ROE38 RXX3:RYA38 SHT3:SHW38 SRP3:SRS38 TBL3:TBO38 TLH3:TLK38 TVD3:TVG38 UEZ3:UFC38 UOV3:UOY38 UYR3:UYU38 VIN3:VIQ38 VSJ3:VSM38 WCF3:WCI38 WMB3:WME38 WVX3:WWA38 P64717:S65063 JL64717:JO65063 TH64717:TK65063 ADD64717:ADG65063 AMZ64717:ANC65063 AWV64717:AWY65063 BGR64717:BGU65063 BQN64717:BQQ65063 CAJ64717:CAM65063 CKF64717:CKI65063 CUB64717:CUE65063 DDX64717:DEA65063 DNT64717:DNW65063 DXP64717:DXS65063 EHL64717:EHO65063 ERH64717:ERK65063 FBD64717:FBG65063 FKZ64717:FLC65063 FUV64717:FUY65063 GER64717:GEU65063 GON64717:GOQ65063 GYJ64717:GYM65063 HIF64717:HII65063 HSB64717:HSE65063 IBX64717:ICA65063 ILT64717:ILW65063 IVP64717:IVS65063 JFL64717:JFO65063 JPH64717:JPK65063 JZD64717:JZG65063 KIZ64717:KJC65063 KSV64717:KSY65063 LCR64717:LCU65063 LMN64717:LMQ65063 LWJ64717:LWM65063 MGF64717:MGI65063 MQB64717:MQE65063 MZX64717:NAA65063 NJT64717:NJW65063 NTP64717:NTS65063 ODL64717:ODO65063 ONH64717:ONK65063 OXD64717:OXG65063 PGZ64717:PHC65063 PQV64717:PQY65063 QAR64717:QAU65063 QKN64717:QKQ65063 QUJ64717:QUM65063 REF64717:REI65063 ROB64717:ROE65063 RXX64717:RYA65063 SHT64717:SHW65063 SRP64717:SRS65063 TBL64717:TBO65063 TLH64717:TLK65063 TVD64717:TVG65063 UEZ64717:UFC65063 UOV64717:UOY65063 UYR64717:UYU65063 VIN64717:VIQ65063 VSJ64717:VSM65063 WCF64717:WCI65063 WMB64717:WME65063 WVX64717:WWA65063 P130253:S130599 JL130253:JO130599 TH130253:TK130599 ADD130253:ADG130599 AMZ130253:ANC130599 AWV130253:AWY130599 BGR130253:BGU130599 BQN130253:BQQ130599 CAJ130253:CAM130599 CKF130253:CKI130599 CUB130253:CUE130599 DDX130253:DEA130599 DNT130253:DNW130599 DXP130253:DXS130599 EHL130253:EHO130599 ERH130253:ERK130599 FBD130253:FBG130599 FKZ130253:FLC130599 FUV130253:FUY130599 GER130253:GEU130599 GON130253:GOQ130599 GYJ130253:GYM130599 HIF130253:HII130599 HSB130253:HSE130599 IBX130253:ICA130599 ILT130253:ILW130599 IVP130253:IVS130599 JFL130253:JFO130599 JPH130253:JPK130599 JZD130253:JZG130599 KIZ130253:KJC130599 KSV130253:KSY130599 LCR130253:LCU130599 LMN130253:LMQ130599 LWJ130253:LWM130599 MGF130253:MGI130599 MQB130253:MQE130599 MZX130253:NAA130599 NJT130253:NJW130599 NTP130253:NTS130599 ODL130253:ODO130599 ONH130253:ONK130599 OXD130253:OXG130599 PGZ130253:PHC130599 PQV130253:PQY130599 QAR130253:QAU130599 QKN130253:QKQ130599 QUJ130253:QUM130599 REF130253:REI130599 ROB130253:ROE130599 RXX130253:RYA130599 SHT130253:SHW130599 SRP130253:SRS130599 TBL130253:TBO130599 TLH130253:TLK130599 TVD130253:TVG130599 UEZ130253:UFC130599 UOV130253:UOY130599 UYR130253:UYU130599 VIN130253:VIQ130599 VSJ130253:VSM130599 WCF130253:WCI130599 WMB130253:WME130599 WVX130253:WWA130599 P195789:S196135 JL195789:JO196135 TH195789:TK196135 ADD195789:ADG196135 AMZ195789:ANC196135 AWV195789:AWY196135 BGR195789:BGU196135 BQN195789:BQQ196135 CAJ195789:CAM196135 CKF195789:CKI196135 CUB195789:CUE196135 DDX195789:DEA196135 DNT195789:DNW196135 DXP195789:DXS196135 EHL195789:EHO196135 ERH195789:ERK196135 FBD195789:FBG196135 FKZ195789:FLC196135 FUV195789:FUY196135 GER195789:GEU196135 GON195789:GOQ196135 GYJ195789:GYM196135 HIF195789:HII196135 HSB195789:HSE196135 IBX195789:ICA196135 ILT195789:ILW196135 IVP195789:IVS196135 JFL195789:JFO196135 JPH195789:JPK196135 JZD195789:JZG196135 KIZ195789:KJC196135 KSV195789:KSY196135 LCR195789:LCU196135 LMN195789:LMQ196135 LWJ195789:LWM196135 MGF195789:MGI196135 MQB195789:MQE196135 MZX195789:NAA196135 NJT195789:NJW196135 NTP195789:NTS196135 ODL195789:ODO196135 ONH195789:ONK196135 OXD195789:OXG196135 PGZ195789:PHC196135 PQV195789:PQY196135 QAR195789:QAU196135 QKN195789:QKQ196135 QUJ195789:QUM196135 REF195789:REI196135 ROB195789:ROE196135 RXX195789:RYA196135 SHT195789:SHW196135 SRP195789:SRS196135 TBL195789:TBO196135 TLH195789:TLK196135 TVD195789:TVG196135 UEZ195789:UFC196135 UOV195789:UOY196135 UYR195789:UYU196135 VIN195789:VIQ196135 VSJ195789:VSM196135 WCF195789:WCI196135 WMB195789:WME196135 WVX195789:WWA196135 P261325:S261671 JL261325:JO261671 TH261325:TK261671 ADD261325:ADG261671 AMZ261325:ANC261671 AWV261325:AWY261671 BGR261325:BGU261671 BQN261325:BQQ261671 CAJ261325:CAM261671 CKF261325:CKI261671 CUB261325:CUE261671 DDX261325:DEA261671 DNT261325:DNW261671 DXP261325:DXS261671 EHL261325:EHO261671 ERH261325:ERK261671 FBD261325:FBG261671 FKZ261325:FLC261671 FUV261325:FUY261671 GER261325:GEU261671 GON261325:GOQ261671 GYJ261325:GYM261671 HIF261325:HII261671 HSB261325:HSE261671 IBX261325:ICA261671 ILT261325:ILW261671 IVP261325:IVS261671 JFL261325:JFO261671 JPH261325:JPK261671 JZD261325:JZG261671 KIZ261325:KJC261671 KSV261325:KSY261671 LCR261325:LCU261671 LMN261325:LMQ261671 LWJ261325:LWM261671 MGF261325:MGI261671 MQB261325:MQE261671 MZX261325:NAA261671 NJT261325:NJW261671 NTP261325:NTS261671 ODL261325:ODO261671 ONH261325:ONK261671 OXD261325:OXG261671 PGZ261325:PHC261671 PQV261325:PQY261671 QAR261325:QAU261671 QKN261325:QKQ261671 QUJ261325:QUM261671 REF261325:REI261671 ROB261325:ROE261671 RXX261325:RYA261671 SHT261325:SHW261671 SRP261325:SRS261671 TBL261325:TBO261671 TLH261325:TLK261671 TVD261325:TVG261671 UEZ261325:UFC261671 UOV261325:UOY261671 UYR261325:UYU261671 VIN261325:VIQ261671 VSJ261325:VSM261671 WCF261325:WCI261671 WMB261325:WME261671 WVX261325:WWA261671 P326861:S327207 JL326861:JO327207 TH326861:TK327207 ADD326861:ADG327207 AMZ326861:ANC327207 AWV326861:AWY327207 BGR326861:BGU327207 BQN326861:BQQ327207 CAJ326861:CAM327207 CKF326861:CKI327207 CUB326861:CUE327207 DDX326861:DEA327207 DNT326861:DNW327207 DXP326861:DXS327207 EHL326861:EHO327207 ERH326861:ERK327207 FBD326861:FBG327207 FKZ326861:FLC327207 FUV326861:FUY327207 GER326861:GEU327207 GON326861:GOQ327207 GYJ326861:GYM327207 HIF326861:HII327207 HSB326861:HSE327207 IBX326861:ICA327207 ILT326861:ILW327207 IVP326861:IVS327207 JFL326861:JFO327207 JPH326861:JPK327207 JZD326861:JZG327207 KIZ326861:KJC327207 KSV326861:KSY327207 LCR326861:LCU327207 LMN326861:LMQ327207 LWJ326861:LWM327207 MGF326861:MGI327207 MQB326861:MQE327207 MZX326861:NAA327207 NJT326861:NJW327207 NTP326861:NTS327207 ODL326861:ODO327207 ONH326861:ONK327207 OXD326861:OXG327207 PGZ326861:PHC327207 PQV326861:PQY327207 QAR326861:QAU327207 QKN326861:QKQ327207 QUJ326861:QUM327207 REF326861:REI327207 ROB326861:ROE327207 RXX326861:RYA327207 SHT326861:SHW327207 SRP326861:SRS327207 TBL326861:TBO327207 TLH326861:TLK327207 TVD326861:TVG327207 UEZ326861:UFC327207 UOV326861:UOY327207 UYR326861:UYU327207 VIN326861:VIQ327207 VSJ326861:VSM327207 WCF326861:WCI327207 WMB326861:WME327207 WVX326861:WWA327207 P392397:S392743 JL392397:JO392743 TH392397:TK392743 ADD392397:ADG392743 AMZ392397:ANC392743 AWV392397:AWY392743 BGR392397:BGU392743 BQN392397:BQQ392743 CAJ392397:CAM392743 CKF392397:CKI392743 CUB392397:CUE392743 DDX392397:DEA392743 DNT392397:DNW392743 DXP392397:DXS392743 EHL392397:EHO392743 ERH392397:ERK392743 FBD392397:FBG392743 FKZ392397:FLC392743 FUV392397:FUY392743 GER392397:GEU392743 GON392397:GOQ392743 GYJ392397:GYM392743 HIF392397:HII392743 HSB392397:HSE392743 IBX392397:ICA392743 ILT392397:ILW392743 IVP392397:IVS392743 JFL392397:JFO392743 JPH392397:JPK392743 JZD392397:JZG392743 KIZ392397:KJC392743 KSV392397:KSY392743 LCR392397:LCU392743 LMN392397:LMQ392743 LWJ392397:LWM392743 MGF392397:MGI392743 MQB392397:MQE392743 MZX392397:NAA392743 NJT392397:NJW392743 NTP392397:NTS392743 ODL392397:ODO392743 ONH392397:ONK392743 OXD392397:OXG392743 PGZ392397:PHC392743 PQV392397:PQY392743 QAR392397:QAU392743 QKN392397:QKQ392743 QUJ392397:QUM392743 REF392397:REI392743 ROB392397:ROE392743 RXX392397:RYA392743 SHT392397:SHW392743 SRP392397:SRS392743 TBL392397:TBO392743 TLH392397:TLK392743 TVD392397:TVG392743 UEZ392397:UFC392743 UOV392397:UOY392743 UYR392397:UYU392743 VIN392397:VIQ392743 VSJ392397:VSM392743 WCF392397:WCI392743 WMB392397:WME392743 WVX392397:WWA392743 P457933:S458279 JL457933:JO458279 TH457933:TK458279 ADD457933:ADG458279 AMZ457933:ANC458279 AWV457933:AWY458279 BGR457933:BGU458279 BQN457933:BQQ458279 CAJ457933:CAM458279 CKF457933:CKI458279 CUB457933:CUE458279 DDX457933:DEA458279 DNT457933:DNW458279 DXP457933:DXS458279 EHL457933:EHO458279 ERH457933:ERK458279 FBD457933:FBG458279 FKZ457933:FLC458279 FUV457933:FUY458279 GER457933:GEU458279 GON457933:GOQ458279 GYJ457933:GYM458279 HIF457933:HII458279 HSB457933:HSE458279 IBX457933:ICA458279 ILT457933:ILW458279 IVP457933:IVS458279 JFL457933:JFO458279 JPH457933:JPK458279 JZD457933:JZG458279 KIZ457933:KJC458279 KSV457933:KSY458279 LCR457933:LCU458279 LMN457933:LMQ458279 LWJ457933:LWM458279 MGF457933:MGI458279 MQB457933:MQE458279 MZX457933:NAA458279 NJT457933:NJW458279 NTP457933:NTS458279 ODL457933:ODO458279 ONH457933:ONK458279 OXD457933:OXG458279 PGZ457933:PHC458279 PQV457933:PQY458279 QAR457933:QAU458279 QKN457933:QKQ458279 QUJ457933:QUM458279 REF457933:REI458279 ROB457933:ROE458279 RXX457933:RYA458279 SHT457933:SHW458279 SRP457933:SRS458279 TBL457933:TBO458279 TLH457933:TLK458279 TVD457933:TVG458279 UEZ457933:UFC458279 UOV457933:UOY458279 UYR457933:UYU458279 VIN457933:VIQ458279 VSJ457933:VSM458279 WCF457933:WCI458279 WMB457933:WME458279 WVX457933:WWA458279 P523469:S523815 JL523469:JO523815 TH523469:TK523815 ADD523469:ADG523815 AMZ523469:ANC523815 AWV523469:AWY523815 BGR523469:BGU523815 BQN523469:BQQ523815 CAJ523469:CAM523815 CKF523469:CKI523815 CUB523469:CUE523815 DDX523469:DEA523815 DNT523469:DNW523815 DXP523469:DXS523815 EHL523469:EHO523815 ERH523469:ERK523815 FBD523469:FBG523815 FKZ523469:FLC523815 FUV523469:FUY523815 GER523469:GEU523815 GON523469:GOQ523815 GYJ523469:GYM523815 HIF523469:HII523815 HSB523469:HSE523815 IBX523469:ICA523815 ILT523469:ILW523815 IVP523469:IVS523815 JFL523469:JFO523815 JPH523469:JPK523815 JZD523469:JZG523815 KIZ523469:KJC523815 KSV523469:KSY523815 LCR523469:LCU523815 LMN523469:LMQ523815 LWJ523469:LWM523815 MGF523469:MGI523815 MQB523469:MQE523815 MZX523469:NAA523815 NJT523469:NJW523815 NTP523469:NTS523815 ODL523469:ODO523815 ONH523469:ONK523815 OXD523469:OXG523815 PGZ523469:PHC523815 PQV523469:PQY523815 QAR523469:QAU523815 QKN523469:QKQ523815 QUJ523469:QUM523815 REF523469:REI523815 ROB523469:ROE523815 RXX523469:RYA523815 SHT523469:SHW523815 SRP523469:SRS523815 TBL523469:TBO523815 TLH523469:TLK523815 TVD523469:TVG523815 UEZ523469:UFC523815 UOV523469:UOY523815 UYR523469:UYU523815 VIN523469:VIQ523815 VSJ523469:VSM523815 WCF523469:WCI523815 WMB523469:WME523815 WVX523469:WWA523815 P589005:S589351 JL589005:JO589351 TH589005:TK589351 ADD589005:ADG589351 AMZ589005:ANC589351 AWV589005:AWY589351 BGR589005:BGU589351 BQN589005:BQQ589351 CAJ589005:CAM589351 CKF589005:CKI589351 CUB589005:CUE589351 DDX589005:DEA589351 DNT589005:DNW589351 DXP589005:DXS589351 EHL589005:EHO589351 ERH589005:ERK589351 FBD589005:FBG589351 FKZ589005:FLC589351 FUV589005:FUY589351 GER589005:GEU589351 GON589005:GOQ589351 GYJ589005:GYM589351 HIF589005:HII589351 HSB589005:HSE589351 IBX589005:ICA589351 ILT589005:ILW589351 IVP589005:IVS589351 JFL589005:JFO589351 JPH589005:JPK589351 JZD589005:JZG589351 KIZ589005:KJC589351 KSV589005:KSY589351 LCR589005:LCU589351 LMN589005:LMQ589351 LWJ589005:LWM589351 MGF589005:MGI589351 MQB589005:MQE589351 MZX589005:NAA589351 NJT589005:NJW589351 NTP589005:NTS589351 ODL589005:ODO589351 ONH589005:ONK589351 OXD589005:OXG589351 PGZ589005:PHC589351 PQV589005:PQY589351 QAR589005:QAU589351 QKN589005:QKQ589351 QUJ589005:QUM589351 REF589005:REI589351 ROB589005:ROE589351 RXX589005:RYA589351 SHT589005:SHW589351 SRP589005:SRS589351 TBL589005:TBO589351 TLH589005:TLK589351 TVD589005:TVG589351 UEZ589005:UFC589351 UOV589005:UOY589351 UYR589005:UYU589351 VIN589005:VIQ589351 VSJ589005:VSM589351 WCF589005:WCI589351 WMB589005:WME589351 WVX589005:WWA589351 P654541:S654887 JL654541:JO654887 TH654541:TK654887 ADD654541:ADG654887 AMZ654541:ANC654887 AWV654541:AWY654887 BGR654541:BGU654887 BQN654541:BQQ654887 CAJ654541:CAM654887 CKF654541:CKI654887 CUB654541:CUE654887 DDX654541:DEA654887 DNT654541:DNW654887 DXP654541:DXS654887 EHL654541:EHO654887 ERH654541:ERK654887 FBD654541:FBG654887 FKZ654541:FLC654887 FUV654541:FUY654887 GER654541:GEU654887 GON654541:GOQ654887 GYJ654541:GYM654887 HIF654541:HII654887 HSB654541:HSE654887 IBX654541:ICA654887 ILT654541:ILW654887 IVP654541:IVS654887 JFL654541:JFO654887 JPH654541:JPK654887 JZD654541:JZG654887 KIZ654541:KJC654887 KSV654541:KSY654887 LCR654541:LCU654887 LMN654541:LMQ654887 LWJ654541:LWM654887 MGF654541:MGI654887 MQB654541:MQE654887 MZX654541:NAA654887 NJT654541:NJW654887 NTP654541:NTS654887 ODL654541:ODO654887 ONH654541:ONK654887 OXD654541:OXG654887 PGZ654541:PHC654887 PQV654541:PQY654887 QAR654541:QAU654887 QKN654541:QKQ654887 QUJ654541:QUM654887 REF654541:REI654887 ROB654541:ROE654887 RXX654541:RYA654887 SHT654541:SHW654887 SRP654541:SRS654887 TBL654541:TBO654887 TLH654541:TLK654887 TVD654541:TVG654887 UEZ654541:UFC654887 UOV654541:UOY654887 UYR654541:UYU654887 VIN654541:VIQ654887 VSJ654541:VSM654887 WCF654541:WCI654887 WMB654541:WME654887 WVX654541:WWA654887 P720077:S720423 JL720077:JO720423 TH720077:TK720423 ADD720077:ADG720423 AMZ720077:ANC720423 AWV720077:AWY720423 BGR720077:BGU720423 BQN720077:BQQ720423 CAJ720077:CAM720423 CKF720077:CKI720423 CUB720077:CUE720423 DDX720077:DEA720423 DNT720077:DNW720423 DXP720077:DXS720423 EHL720077:EHO720423 ERH720077:ERK720423 FBD720077:FBG720423 FKZ720077:FLC720423 FUV720077:FUY720423 GER720077:GEU720423 GON720077:GOQ720423 GYJ720077:GYM720423 HIF720077:HII720423 HSB720077:HSE720423 IBX720077:ICA720423 ILT720077:ILW720423 IVP720077:IVS720423 JFL720077:JFO720423 JPH720077:JPK720423 JZD720077:JZG720423 KIZ720077:KJC720423 KSV720077:KSY720423 LCR720077:LCU720423 LMN720077:LMQ720423 LWJ720077:LWM720423 MGF720077:MGI720423 MQB720077:MQE720423 MZX720077:NAA720423 NJT720077:NJW720423 NTP720077:NTS720423 ODL720077:ODO720423 ONH720077:ONK720423 OXD720077:OXG720423 PGZ720077:PHC720423 PQV720077:PQY720423 QAR720077:QAU720423 QKN720077:QKQ720423 QUJ720077:QUM720423 REF720077:REI720423 ROB720077:ROE720423 RXX720077:RYA720423 SHT720077:SHW720423 SRP720077:SRS720423 TBL720077:TBO720423 TLH720077:TLK720423 TVD720077:TVG720423 UEZ720077:UFC720423 UOV720077:UOY720423 UYR720077:UYU720423 VIN720077:VIQ720423 VSJ720077:VSM720423 WCF720077:WCI720423 WMB720077:WME720423 WVX720077:WWA720423 P785613:S785959 JL785613:JO785959 TH785613:TK785959 ADD785613:ADG785959 AMZ785613:ANC785959 AWV785613:AWY785959 BGR785613:BGU785959 BQN785613:BQQ785959 CAJ785613:CAM785959 CKF785613:CKI785959 CUB785613:CUE785959 DDX785613:DEA785959 DNT785613:DNW785959 DXP785613:DXS785959 EHL785613:EHO785959 ERH785613:ERK785959 FBD785613:FBG785959 FKZ785613:FLC785959 FUV785613:FUY785959 GER785613:GEU785959 GON785613:GOQ785959 GYJ785613:GYM785959 HIF785613:HII785959 HSB785613:HSE785959 IBX785613:ICA785959 ILT785613:ILW785959 IVP785613:IVS785959 JFL785613:JFO785959 JPH785613:JPK785959 JZD785613:JZG785959 KIZ785613:KJC785959 KSV785613:KSY785959 LCR785613:LCU785959 LMN785613:LMQ785959 LWJ785613:LWM785959 MGF785613:MGI785959 MQB785613:MQE785959 MZX785613:NAA785959 NJT785613:NJW785959 NTP785613:NTS785959 ODL785613:ODO785959 ONH785613:ONK785959 OXD785613:OXG785959 PGZ785613:PHC785959 PQV785613:PQY785959 QAR785613:QAU785959 QKN785613:QKQ785959 QUJ785613:QUM785959 REF785613:REI785959 ROB785613:ROE785959 RXX785613:RYA785959 SHT785613:SHW785959 SRP785613:SRS785959 TBL785613:TBO785959 TLH785613:TLK785959 TVD785613:TVG785959 UEZ785613:UFC785959 UOV785613:UOY785959 UYR785613:UYU785959 VIN785613:VIQ785959 VSJ785613:VSM785959 WCF785613:WCI785959 WMB785613:WME785959 WVX785613:WWA785959 P851149:S851495 JL851149:JO851495 TH851149:TK851495 ADD851149:ADG851495 AMZ851149:ANC851495 AWV851149:AWY851495 BGR851149:BGU851495 BQN851149:BQQ851495 CAJ851149:CAM851495 CKF851149:CKI851495 CUB851149:CUE851495 DDX851149:DEA851495 DNT851149:DNW851495 DXP851149:DXS851495 EHL851149:EHO851495 ERH851149:ERK851495 FBD851149:FBG851495 FKZ851149:FLC851495 FUV851149:FUY851495 GER851149:GEU851495 GON851149:GOQ851495 GYJ851149:GYM851495 HIF851149:HII851495 HSB851149:HSE851495 IBX851149:ICA851495 ILT851149:ILW851495 IVP851149:IVS851495 JFL851149:JFO851495 JPH851149:JPK851495 JZD851149:JZG851495 KIZ851149:KJC851495 KSV851149:KSY851495 LCR851149:LCU851495 LMN851149:LMQ851495 LWJ851149:LWM851495 MGF851149:MGI851495 MQB851149:MQE851495 MZX851149:NAA851495 NJT851149:NJW851495 NTP851149:NTS851495 ODL851149:ODO851495 ONH851149:ONK851495 OXD851149:OXG851495 PGZ851149:PHC851495 PQV851149:PQY851495 QAR851149:QAU851495 QKN851149:QKQ851495 QUJ851149:QUM851495 REF851149:REI851495 ROB851149:ROE851495 RXX851149:RYA851495 SHT851149:SHW851495 SRP851149:SRS851495 TBL851149:TBO851495 TLH851149:TLK851495 TVD851149:TVG851495 UEZ851149:UFC851495 UOV851149:UOY851495 UYR851149:UYU851495 VIN851149:VIQ851495 VSJ851149:VSM851495 WCF851149:WCI851495 WMB851149:WME851495 WVX851149:WWA851495 P916685:S917031 JL916685:JO917031 TH916685:TK917031 ADD916685:ADG917031 AMZ916685:ANC917031 AWV916685:AWY917031 BGR916685:BGU917031 BQN916685:BQQ917031 CAJ916685:CAM917031 CKF916685:CKI917031 CUB916685:CUE917031 DDX916685:DEA917031 DNT916685:DNW917031 DXP916685:DXS917031 EHL916685:EHO917031 ERH916685:ERK917031 FBD916685:FBG917031 FKZ916685:FLC917031 FUV916685:FUY917031 GER916685:GEU917031 GON916685:GOQ917031 GYJ916685:GYM917031 HIF916685:HII917031 HSB916685:HSE917031 IBX916685:ICA917031 ILT916685:ILW917031 IVP916685:IVS917031 JFL916685:JFO917031 JPH916685:JPK917031 JZD916685:JZG917031 KIZ916685:KJC917031 KSV916685:KSY917031 LCR916685:LCU917031 LMN916685:LMQ917031 LWJ916685:LWM917031 MGF916685:MGI917031 MQB916685:MQE917031 MZX916685:NAA917031 NJT916685:NJW917031 NTP916685:NTS917031 ODL916685:ODO917031 ONH916685:ONK917031 OXD916685:OXG917031 PGZ916685:PHC917031 PQV916685:PQY917031 QAR916685:QAU917031 QKN916685:QKQ917031 QUJ916685:QUM917031 REF916685:REI917031 ROB916685:ROE917031 RXX916685:RYA917031 SHT916685:SHW917031 SRP916685:SRS917031 TBL916685:TBO917031 TLH916685:TLK917031 TVD916685:TVG917031 UEZ916685:UFC917031 UOV916685:UOY917031 UYR916685:UYU917031 VIN916685:VIQ917031 VSJ916685:VSM917031 WCF916685:WCI917031 WMB916685:WME917031 WVX916685:WWA917031 P982221:S982567 JL982221:JO982567 TH982221:TK982567 ADD982221:ADG982567 AMZ982221:ANC982567 AWV982221:AWY982567 BGR982221:BGU982567 BQN982221:BQQ982567 CAJ982221:CAM982567 CKF982221:CKI982567 CUB982221:CUE982567 DDX982221:DEA982567 DNT982221:DNW982567 DXP982221:DXS982567 EHL982221:EHO982567 ERH982221:ERK982567 FBD982221:FBG982567 FKZ982221:FLC982567 FUV982221:FUY982567 GER982221:GEU982567 GON982221:GOQ982567 GYJ982221:GYM982567 HIF982221:HII982567 HSB982221:HSE982567 IBX982221:ICA982567 ILT982221:ILW982567 IVP982221:IVS982567 JFL982221:JFO982567 JPH982221:JPK982567 JZD982221:JZG982567 KIZ982221:KJC982567 KSV982221:KSY982567 LCR982221:LCU982567 LMN982221:LMQ982567 LWJ982221:LWM982567 MGF982221:MGI982567 MQB982221:MQE982567 MZX982221:NAA982567 NJT982221:NJW982567 NTP982221:NTS982567 ODL982221:ODO982567 ONH982221:ONK982567 OXD982221:OXG982567 PGZ982221:PHC982567 PQV982221:PQY982567 QAR982221:QAU982567 QKN982221:QKQ982567 QUJ982221:QUM982567 REF982221:REI982567 ROB982221:ROE982567 RXX982221:RYA982567 SHT982221:SHW982567 SRP982221:SRS982567 TBL982221:TBO982567 TLH982221:TLK982567 TVD982221:TVG982567 UEZ982221:UFC982567 UOV982221:UOY982567 UYR982221:UYU982567 VIN982221:VIQ982567 VSJ982221:VSM982567 WCF982221:WCI982567 WMB982221:WME982567 WVX982221:WWA982567 L3:M38 JH3:JI38 TD3:TE38 ACZ3:ADA38 AMV3:AMW38 AWR3:AWS38 BGN3:BGO38 BQJ3:BQK38 CAF3:CAG38 CKB3:CKC38 CTX3:CTY38 DDT3:DDU38 DNP3:DNQ38 DXL3:DXM38 EHH3:EHI38 ERD3:ERE38 FAZ3:FBA38 FKV3:FKW38 FUR3:FUS38 GEN3:GEO38 GOJ3:GOK38 GYF3:GYG38 HIB3:HIC38 HRX3:HRY38 IBT3:IBU38 ILP3:ILQ38 IVL3:IVM38 JFH3:JFI38 JPD3:JPE38 JYZ3:JZA38 KIV3:KIW38 KSR3:KSS38 LCN3:LCO38 LMJ3:LMK38 LWF3:LWG38 MGB3:MGC38 MPX3:MPY38 MZT3:MZU38 NJP3:NJQ38 NTL3:NTM38 ODH3:ODI38 OND3:ONE38 OWZ3:OXA38 PGV3:PGW38 PQR3:PQS38 QAN3:QAO38 QKJ3:QKK38 QUF3:QUG38 REB3:REC38 RNX3:RNY38 RXT3:RXU38 SHP3:SHQ38 SRL3:SRM38 TBH3:TBI38 TLD3:TLE38 TUZ3:TVA38 UEV3:UEW38 UOR3:UOS38 UYN3:UYO38 VIJ3:VIK38 VSF3:VSG38 WCB3:WCC38 WLX3:WLY38 WVT3:WVU38 L64717:M65063 JH64717:JI65063 TD64717:TE65063 ACZ64717:ADA65063 AMV64717:AMW65063 AWR64717:AWS65063 BGN64717:BGO65063 BQJ64717:BQK65063 CAF64717:CAG65063 CKB64717:CKC65063 CTX64717:CTY65063 DDT64717:DDU65063 DNP64717:DNQ65063 DXL64717:DXM65063 EHH64717:EHI65063 ERD64717:ERE65063 FAZ64717:FBA65063 FKV64717:FKW65063 FUR64717:FUS65063 GEN64717:GEO65063 GOJ64717:GOK65063 GYF64717:GYG65063 HIB64717:HIC65063 HRX64717:HRY65063 IBT64717:IBU65063 ILP64717:ILQ65063 IVL64717:IVM65063 JFH64717:JFI65063 JPD64717:JPE65063 JYZ64717:JZA65063 KIV64717:KIW65063 KSR64717:KSS65063 LCN64717:LCO65063 LMJ64717:LMK65063 LWF64717:LWG65063 MGB64717:MGC65063 MPX64717:MPY65063 MZT64717:MZU65063 NJP64717:NJQ65063 NTL64717:NTM65063 ODH64717:ODI65063 OND64717:ONE65063 OWZ64717:OXA65063 PGV64717:PGW65063 PQR64717:PQS65063 QAN64717:QAO65063 QKJ64717:QKK65063 QUF64717:QUG65063 REB64717:REC65063 RNX64717:RNY65063 RXT64717:RXU65063 SHP64717:SHQ65063 SRL64717:SRM65063 TBH64717:TBI65063 TLD64717:TLE65063 TUZ64717:TVA65063 UEV64717:UEW65063 UOR64717:UOS65063 UYN64717:UYO65063 VIJ64717:VIK65063 VSF64717:VSG65063 WCB64717:WCC65063 WLX64717:WLY65063 WVT64717:WVU65063 L130253:M130599 JH130253:JI130599 TD130253:TE130599 ACZ130253:ADA130599 AMV130253:AMW130599 AWR130253:AWS130599 BGN130253:BGO130599 BQJ130253:BQK130599 CAF130253:CAG130599 CKB130253:CKC130599 CTX130253:CTY130599 DDT130253:DDU130599 DNP130253:DNQ130599 DXL130253:DXM130599 EHH130253:EHI130599 ERD130253:ERE130599 FAZ130253:FBA130599 FKV130253:FKW130599 FUR130253:FUS130599 GEN130253:GEO130599 GOJ130253:GOK130599 GYF130253:GYG130599 HIB130253:HIC130599 HRX130253:HRY130599 IBT130253:IBU130599 ILP130253:ILQ130599 IVL130253:IVM130599 JFH130253:JFI130599 JPD130253:JPE130599 JYZ130253:JZA130599 KIV130253:KIW130599 KSR130253:KSS130599 LCN130253:LCO130599 LMJ130253:LMK130599 LWF130253:LWG130599 MGB130253:MGC130599 MPX130253:MPY130599 MZT130253:MZU130599 NJP130253:NJQ130599 NTL130253:NTM130599 ODH130253:ODI130599 OND130253:ONE130599 OWZ130253:OXA130599 PGV130253:PGW130599 PQR130253:PQS130599 QAN130253:QAO130599 QKJ130253:QKK130599 QUF130253:QUG130599 REB130253:REC130599 RNX130253:RNY130599 RXT130253:RXU130599 SHP130253:SHQ130599 SRL130253:SRM130599 TBH130253:TBI130599 TLD130253:TLE130599 TUZ130253:TVA130599 UEV130253:UEW130599 UOR130253:UOS130599 UYN130253:UYO130599 VIJ130253:VIK130599 VSF130253:VSG130599 WCB130253:WCC130599 WLX130253:WLY130599 WVT130253:WVU130599 L195789:M196135 JH195789:JI196135 TD195789:TE196135 ACZ195789:ADA196135 AMV195789:AMW196135 AWR195789:AWS196135 BGN195789:BGO196135 BQJ195789:BQK196135 CAF195789:CAG196135 CKB195789:CKC196135 CTX195789:CTY196135 DDT195789:DDU196135 DNP195789:DNQ196135 DXL195789:DXM196135 EHH195789:EHI196135 ERD195789:ERE196135 FAZ195789:FBA196135 FKV195789:FKW196135 FUR195789:FUS196135 GEN195789:GEO196135 GOJ195789:GOK196135 GYF195789:GYG196135 HIB195789:HIC196135 HRX195789:HRY196135 IBT195789:IBU196135 ILP195789:ILQ196135 IVL195789:IVM196135 JFH195789:JFI196135 JPD195789:JPE196135 JYZ195789:JZA196135 KIV195789:KIW196135 KSR195789:KSS196135 LCN195789:LCO196135 LMJ195789:LMK196135 LWF195789:LWG196135 MGB195789:MGC196135 MPX195789:MPY196135 MZT195789:MZU196135 NJP195789:NJQ196135 NTL195789:NTM196135 ODH195789:ODI196135 OND195789:ONE196135 OWZ195789:OXA196135 PGV195789:PGW196135 PQR195789:PQS196135 QAN195789:QAO196135 QKJ195789:QKK196135 QUF195789:QUG196135 REB195789:REC196135 RNX195789:RNY196135 RXT195789:RXU196135 SHP195789:SHQ196135 SRL195789:SRM196135 TBH195789:TBI196135 TLD195789:TLE196135 TUZ195789:TVA196135 UEV195789:UEW196135 UOR195789:UOS196135 UYN195789:UYO196135 VIJ195789:VIK196135 VSF195789:VSG196135 WCB195789:WCC196135 WLX195789:WLY196135 WVT195789:WVU196135 L261325:M261671 JH261325:JI261671 TD261325:TE261671 ACZ261325:ADA261671 AMV261325:AMW261671 AWR261325:AWS261671 BGN261325:BGO261671 BQJ261325:BQK261671 CAF261325:CAG261671 CKB261325:CKC261671 CTX261325:CTY261671 DDT261325:DDU261671 DNP261325:DNQ261671 DXL261325:DXM261671 EHH261325:EHI261671 ERD261325:ERE261671 FAZ261325:FBA261671 FKV261325:FKW261671 FUR261325:FUS261671 GEN261325:GEO261671 GOJ261325:GOK261671 GYF261325:GYG261671 HIB261325:HIC261671 HRX261325:HRY261671 IBT261325:IBU261671 ILP261325:ILQ261671 IVL261325:IVM261671 JFH261325:JFI261671 JPD261325:JPE261671 JYZ261325:JZA261671 KIV261325:KIW261671 KSR261325:KSS261671 LCN261325:LCO261671 LMJ261325:LMK261671 LWF261325:LWG261671 MGB261325:MGC261671 MPX261325:MPY261671 MZT261325:MZU261671 NJP261325:NJQ261671 NTL261325:NTM261671 ODH261325:ODI261671 OND261325:ONE261671 OWZ261325:OXA261671 PGV261325:PGW261671 PQR261325:PQS261671 QAN261325:QAO261671 QKJ261325:QKK261671 QUF261325:QUG261671 REB261325:REC261671 RNX261325:RNY261671 RXT261325:RXU261671 SHP261325:SHQ261671 SRL261325:SRM261671 TBH261325:TBI261671 TLD261325:TLE261671 TUZ261325:TVA261671 UEV261325:UEW261671 UOR261325:UOS261671 UYN261325:UYO261671 VIJ261325:VIK261671 VSF261325:VSG261671 WCB261325:WCC261671 WLX261325:WLY261671 WVT261325:WVU261671 L326861:M327207 JH326861:JI327207 TD326861:TE327207 ACZ326861:ADA327207 AMV326861:AMW327207 AWR326861:AWS327207 BGN326861:BGO327207 BQJ326861:BQK327207 CAF326861:CAG327207 CKB326861:CKC327207 CTX326861:CTY327207 DDT326861:DDU327207 DNP326861:DNQ327207 DXL326861:DXM327207 EHH326861:EHI327207 ERD326861:ERE327207 FAZ326861:FBA327207 FKV326861:FKW327207 FUR326861:FUS327207 GEN326861:GEO327207 GOJ326861:GOK327207 GYF326861:GYG327207 HIB326861:HIC327207 HRX326861:HRY327207 IBT326861:IBU327207 ILP326861:ILQ327207 IVL326861:IVM327207 JFH326861:JFI327207 JPD326861:JPE327207 JYZ326861:JZA327207 KIV326861:KIW327207 KSR326861:KSS327207 LCN326861:LCO327207 LMJ326861:LMK327207 LWF326861:LWG327207 MGB326861:MGC327207 MPX326861:MPY327207 MZT326861:MZU327207 NJP326861:NJQ327207 NTL326861:NTM327207 ODH326861:ODI327207 OND326861:ONE327207 OWZ326861:OXA327207 PGV326861:PGW327207 PQR326861:PQS327207 QAN326861:QAO327207 QKJ326861:QKK327207 QUF326861:QUG327207 REB326861:REC327207 RNX326861:RNY327207 RXT326861:RXU327207 SHP326861:SHQ327207 SRL326861:SRM327207 TBH326861:TBI327207 TLD326861:TLE327207 TUZ326861:TVA327207 UEV326861:UEW327207 UOR326861:UOS327207 UYN326861:UYO327207 VIJ326861:VIK327207 VSF326861:VSG327207 WCB326861:WCC327207 WLX326861:WLY327207 WVT326861:WVU327207 L392397:M392743 JH392397:JI392743 TD392397:TE392743 ACZ392397:ADA392743 AMV392397:AMW392743 AWR392397:AWS392743 BGN392397:BGO392743 BQJ392397:BQK392743 CAF392397:CAG392743 CKB392397:CKC392743 CTX392397:CTY392743 DDT392397:DDU392743 DNP392397:DNQ392743 DXL392397:DXM392743 EHH392397:EHI392743 ERD392397:ERE392743 FAZ392397:FBA392743 FKV392397:FKW392743 FUR392397:FUS392743 GEN392397:GEO392743 GOJ392397:GOK392743 GYF392397:GYG392743 HIB392397:HIC392743 HRX392397:HRY392743 IBT392397:IBU392743 ILP392397:ILQ392743 IVL392397:IVM392743 JFH392397:JFI392743 JPD392397:JPE392743 JYZ392397:JZA392743 KIV392397:KIW392743 KSR392397:KSS392743 LCN392397:LCO392743 LMJ392397:LMK392743 LWF392397:LWG392743 MGB392397:MGC392743 MPX392397:MPY392743 MZT392397:MZU392743 NJP392397:NJQ392743 NTL392397:NTM392743 ODH392397:ODI392743 OND392397:ONE392743 OWZ392397:OXA392743 PGV392397:PGW392743 PQR392397:PQS392743 QAN392397:QAO392743 QKJ392397:QKK392743 QUF392397:QUG392743 REB392397:REC392743 RNX392397:RNY392743 RXT392397:RXU392743 SHP392397:SHQ392743 SRL392397:SRM392743 TBH392397:TBI392743 TLD392397:TLE392743 TUZ392397:TVA392743 UEV392397:UEW392743 UOR392397:UOS392743 UYN392397:UYO392743 VIJ392397:VIK392743 VSF392397:VSG392743 WCB392397:WCC392743 WLX392397:WLY392743 WVT392397:WVU392743 L457933:M458279 JH457933:JI458279 TD457933:TE458279 ACZ457933:ADA458279 AMV457933:AMW458279 AWR457933:AWS458279 BGN457933:BGO458279 BQJ457933:BQK458279 CAF457933:CAG458279 CKB457933:CKC458279 CTX457933:CTY458279 DDT457933:DDU458279 DNP457933:DNQ458279 DXL457933:DXM458279 EHH457933:EHI458279 ERD457933:ERE458279 FAZ457933:FBA458279 FKV457933:FKW458279 FUR457933:FUS458279 GEN457933:GEO458279 GOJ457933:GOK458279 GYF457933:GYG458279 HIB457933:HIC458279 HRX457933:HRY458279 IBT457933:IBU458279 ILP457933:ILQ458279 IVL457933:IVM458279 JFH457933:JFI458279 JPD457933:JPE458279 JYZ457933:JZA458279 KIV457933:KIW458279 KSR457933:KSS458279 LCN457933:LCO458279 LMJ457933:LMK458279 LWF457933:LWG458279 MGB457933:MGC458279 MPX457933:MPY458279 MZT457933:MZU458279 NJP457933:NJQ458279 NTL457933:NTM458279 ODH457933:ODI458279 OND457933:ONE458279 OWZ457933:OXA458279 PGV457933:PGW458279 PQR457933:PQS458279 QAN457933:QAO458279 QKJ457933:QKK458279 QUF457933:QUG458279 REB457933:REC458279 RNX457933:RNY458279 RXT457933:RXU458279 SHP457933:SHQ458279 SRL457933:SRM458279 TBH457933:TBI458279 TLD457933:TLE458279 TUZ457933:TVA458279 UEV457933:UEW458279 UOR457933:UOS458279 UYN457933:UYO458279 VIJ457933:VIK458279 VSF457933:VSG458279 WCB457933:WCC458279 WLX457933:WLY458279 WVT457933:WVU458279 L523469:M523815 JH523469:JI523815 TD523469:TE523815 ACZ523469:ADA523815 AMV523469:AMW523815 AWR523469:AWS523815 BGN523469:BGO523815 BQJ523469:BQK523815 CAF523469:CAG523815 CKB523469:CKC523815 CTX523469:CTY523815 DDT523469:DDU523815 DNP523469:DNQ523815 DXL523469:DXM523815 EHH523469:EHI523815 ERD523469:ERE523815 FAZ523469:FBA523815 FKV523469:FKW523815 FUR523469:FUS523815 GEN523469:GEO523815 GOJ523469:GOK523815 GYF523469:GYG523815 HIB523469:HIC523815 HRX523469:HRY523815 IBT523469:IBU523815 ILP523469:ILQ523815 IVL523469:IVM523815 JFH523469:JFI523815 JPD523469:JPE523815 JYZ523469:JZA523815 KIV523469:KIW523815 KSR523469:KSS523815 LCN523469:LCO523815 LMJ523469:LMK523815 LWF523469:LWG523815 MGB523469:MGC523815 MPX523469:MPY523815 MZT523469:MZU523815 NJP523469:NJQ523815 NTL523469:NTM523815 ODH523469:ODI523815 OND523469:ONE523815 OWZ523469:OXA523815 PGV523469:PGW523815 PQR523469:PQS523815 QAN523469:QAO523815 QKJ523469:QKK523815 QUF523469:QUG523815 REB523469:REC523815 RNX523469:RNY523815 RXT523469:RXU523815 SHP523469:SHQ523815 SRL523469:SRM523815 TBH523469:TBI523815 TLD523469:TLE523815 TUZ523469:TVA523815 UEV523469:UEW523815 UOR523469:UOS523815 UYN523469:UYO523815 VIJ523469:VIK523815 VSF523469:VSG523815 WCB523469:WCC523815 WLX523469:WLY523815 WVT523469:WVU523815 L589005:M589351 JH589005:JI589351 TD589005:TE589351 ACZ589005:ADA589351 AMV589005:AMW589351 AWR589005:AWS589351 BGN589005:BGO589351 BQJ589005:BQK589351 CAF589005:CAG589351 CKB589005:CKC589351 CTX589005:CTY589351 DDT589005:DDU589351 DNP589005:DNQ589351 DXL589005:DXM589351 EHH589005:EHI589351 ERD589005:ERE589351 FAZ589005:FBA589351 FKV589005:FKW589351 FUR589005:FUS589351 GEN589005:GEO589351 GOJ589005:GOK589351 GYF589005:GYG589351 HIB589005:HIC589351 HRX589005:HRY589351 IBT589005:IBU589351 ILP589005:ILQ589351 IVL589005:IVM589351 JFH589005:JFI589351 JPD589005:JPE589351 JYZ589005:JZA589351 KIV589005:KIW589351 KSR589005:KSS589351 LCN589005:LCO589351 LMJ589005:LMK589351 LWF589005:LWG589351 MGB589005:MGC589351 MPX589005:MPY589351 MZT589005:MZU589351 NJP589005:NJQ589351 NTL589005:NTM589351 ODH589005:ODI589351 OND589005:ONE589351 OWZ589005:OXA589351 PGV589005:PGW589351 PQR589005:PQS589351 QAN589005:QAO589351 QKJ589005:QKK589351 QUF589005:QUG589351 REB589005:REC589351 RNX589005:RNY589351 RXT589005:RXU589351 SHP589005:SHQ589351 SRL589005:SRM589351 TBH589005:TBI589351 TLD589005:TLE589351 TUZ589005:TVA589351 UEV589005:UEW589351 UOR589005:UOS589351 UYN589005:UYO589351 VIJ589005:VIK589351 VSF589005:VSG589351 WCB589005:WCC589351 WLX589005:WLY589351 WVT589005:WVU589351 L654541:M654887 JH654541:JI654887 TD654541:TE654887 ACZ654541:ADA654887 AMV654541:AMW654887 AWR654541:AWS654887 BGN654541:BGO654887 BQJ654541:BQK654887 CAF654541:CAG654887 CKB654541:CKC654887 CTX654541:CTY654887 DDT654541:DDU654887 DNP654541:DNQ654887 DXL654541:DXM654887 EHH654541:EHI654887 ERD654541:ERE654887 FAZ654541:FBA654887 FKV654541:FKW654887 FUR654541:FUS654887 GEN654541:GEO654887 GOJ654541:GOK654887 GYF654541:GYG654887 HIB654541:HIC654887 HRX654541:HRY654887 IBT654541:IBU654887 ILP654541:ILQ654887 IVL654541:IVM654887 JFH654541:JFI654887 JPD654541:JPE654887 JYZ654541:JZA654887 KIV654541:KIW654887 KSR654541:KSS654887 LCN654541:LCO654887 LMJ654541:LMK654887 LWF654541:LWG654887 MGB654541:MGC654887 MPX654541:MPY654887 MZT654541:MZU654887 NJP654541:NJQ654887 NTL654541:NTM654887 ODH654541:ODI654887 OND654541:ONE654887 OWZ654541:OXA654887 PGV654541:PGW654887 PQR654541:PQS654887 QAN654541:QAO654887 QKJ654541:QKK654887 QUF654541:QUG654887 REB654541:REC654887 RNX654541:RNY654887 RXT654541:RXU654887 SHP654541:SHQ654887 SRL654541:SRM654887 TBH654541:TBI654887 TLD654541:TLE654887 TUZ654541:TVA654887 UEV654541:UEW654887 UOR654541:UOS654887 UYN654541:UYO654887 VIJ654541:VIK654887 VSF654541:VSG654887 WCB654541:WCC654887 WLX654541:WLY654887 WVT654541:WVU654887 L720077:M720423 JH720077:JI720423 TD720077:TE720423 ACZ720077:ADA720423 AMV720077:AMW720423 AWR720077:AWS720423 BGN720077:BGO720423 BQJ720077:BQK720423 CAF720077:CAG720423 CKB720077:CKC720423 CTX720077:CTY720423 DDT720077:DDU720423 DNP720077:DNQ720423 DXL720077:DXM720423 EHH720077:EHI720423 ERD720077:ERE720423 FAZ720077:FBA720423 FKV720077:FKW720423 FUR720077:FUS720423 GEN720077:GEO720423 GOJ720077:GOK720423 GYF720077:GYG720423 HIB720077:HIC720423 HRX720077:HRY720423 IBT720077:IBU720423 ILP720077:ILQ720423 IVL720077:IVM720423 JFH720077:JFI720423 JPD720077:JPE720423 JYZ720077:JZA720423 KIV720077:KIW720423 KSR720077:KSS720423 LCN720077:LCO720423 LMJ720077:LMK720423 LWF720077:LWG720423 MGB720077:MGC720423 MPX720077:MPY720423 MZT720077:MZU720423 NJP720077:NJQ720423 NTL720077:NTM720423 ODH720077:ODI720423 OND720077:ONE720423 OWZ720077:OXA720423 PGV720077:PGW720423 PQR720077:PQS720423 QAN720077:QAO720423 QKJ720077:QKK720423 QUF720077:QUG720423 REB720077:REC720423 RNX720077:RNY720423 RXT720077:RXU720423 SHP720077:SHQ720423 SRL720077:SRM720423 TBH720077:TBI720423 TLD720077:TLE720423 TUZ720077:TVA720423 UEV720077:UEW720423 UOR720077:UOS720423 UYN720077:UYO720423 VIJ720077:VIK720423 VSF720077:VSG720423 WCB720077:WCC720423 WLX720077:WLY720423 WVT720077:WVU720423 L785613:M785959 JH785613:JI785959 TD785613:TE785959 ACZ785613:ADA785959 AMV785613:AMW785959 AWR785613:AWS785959 BGN785613:BGO785959 BQJ785613:BQK785959 CAF785613:CAG785959 CKB785613:CKC785959 CTX785613:CTY785959 DDT785613:DDU785959 DNP785613:DNQ785959 DXL785613:DXM785959 EHH785613:EHI785959 ERD785613:ERE785959 FAZ785613:FBA785959 FKV785613:FKW785959 FUR785613:FUS785959 GEN785613:GEO785959 GOJ785613:GOK785959 GYF785613:GYG785959 HIB785613:HIC785959 HRX785613:HRY785959 IBT785613:IBU785959 ILP785613:ILQ785959 IVL785613:IVM785959 JFH785613:JFI785959 JPD785613:JPE785959 JYZ785613:JZA785959 KIV785613:KIW785959 KSR785613:KSS785959 LCN785613:LCO785959 LMJ785613:LMK785959 LWF785613:LWG785959 MGB785613:MGC785959 MPX785613:MPY785959 MZT785613:MZU785959 NJP785613:NJQ785959 NTL785613:NTM785959 ODH785613:ODI785959 OND785613:ONE785959 OWZ785613:OXA785959 PGV785613:PGW785959 PQR785613:PQS785959 QAN785613:QAO785959 QKJ785613:QKK785959 QUF785613:QUG785959 REB785613:REC785959 RNX785613:RNY785959 RXT785613:RXU785959 SHP785613:SHQ785959 SRL785613:SRM785959 TBH785613:TBI785959 TLD785613:TLE785959 TUZ785613:TVA785959 UEV785613:UEW785959 UOR785613:UOS785959 UYN785613:UYO785959 VIJ785613:VIK785959 VSF785613:VSG785959 WCB785613:WCC785959 WLX785613:WLY785959 WVT785613:WVU785959 L851149:M851495 JH851149:JI851495 TD851149:TE851495 ACZ851149:ADA851495 AMV851149:AMW851495 AWR851149:AWS851495 BGN851149:BGO851495 BQJ851149:BQK851495 CAF851149:CAG851495 CKB851149:CKC851495 CTX851149:CTY851495 DDT851149:DDU851495 DNP851149:DNQ851495 DXL851149:DXM851495 EHH851149:EHI851495 ERD851149:ERE851495 FAZ851149:FBA851495 FKV851149:FKW851495 FUR851149:FUS851495 GEN851149:GEO851495 GOJ851149:GOK851495 GYF851149:GYG851495 HIB851149:HIC851495 HRX851149:HRY851495 IBT851149:IBU851495 ILP851149:ILQ851495 IVL851149:IVM851495 JFH851149:JFI851495 JPD851149:JPE851495 JYZ851149:JZA851495 KIV851149:KIW851495 KSR851149:KSS851495 LCN851149:LCO851495 LMJ851149:LMK851495 LWF851149:LWG851495 MGB851149:MGC851495 MPX851149:MPY851495 MZT851149:MZU851495 NJP851149:NJQ851495 NTL851149:NTM851495 ODH851149:ODI851495 OND851149:ONE851495 OWZ851149:OXA851495 PGV851149:PGW851495 PQR851149:PQS851495 QAN851149:QAO851495 QKJ851149:QKK851495 QUF851149:QUG851495 REB851149:REC851495 RNX851149:RNY851495 RXT851149:RXU851495 SHP851149:SHQ851495 SRL851149:SRM851495 TBH851149:TBI851495 TLD851149:TLE851495 TUZ851149:TVA851495 UEV851149:UEW851495 UOR851149:UOS851495 UYN851149:UYO851495 VIJ851149:VIK851495 VSF851149:VSG851495 WCB851149:WCC851495 WLX851149:WLY851495 WVT851149:WVU851495 L916685:M917031 JH916685:JI917031 TD916685:TE917031 ACZ916685:ADA917031 AMV916685:AMW917031 AWR916685:AWS917031 BGN916685:BGO917031 BQJ916685:BQK917031 CAF916685:CAG917031 CKB916685:CKC917031 CTX916685:CTY917031 DDT916685:DDU917031 DNP916685:DNQ917031 DXL916685:DXM917031 EHH916685:EHI917031 ERD916685:ERE917031 FAZ916685:FBA917031 FKV916685:FKW917031 FUR916685:FUS917031 GEN916685:GEO917031 GOJ916685:GOK917031 GYF916685:GYG917031 HIB916685:HIC917031 HRX916685:HRY917031 IBT916685:IBU917031 ILP916685:ILQ917031 IVL916685:IVM917031 JFH916685:JFI917031 JPD916685:JPE917031 JYZ916685:JZA917031 KIV916685:KIW917031 KSR916685:KSS917031 LCN916685:LCO917031 LMJ916685:LMK917031 LWF916685:LWG917031 MGB916685:MGC917031 MPX916685:MPY917031 MZT916685:MZU917031 NJP916685:NJQ917031 NTL916685:NTM917031 ODH916685:ODI917031 OND916685:ONE917031 OWZ916685:OXA917031 PGV916685:PGW917031 PQR916685:PQS917031 QAN916685:QAO917031 QKJ916685:QKK917031 QUF916685:QUG917031 REB916685:REC917031 RNX916685:RNY917031 RXT916685:RXU917031 SHP916685:SHQ917031 SRL916685:SRM917031 TBH916685:TBI917031 TLD916685:TLE917031 TUZ916685:TVA917031 UEV916685:UEW917031 UOR916685:UOS917031 UYN916685:UYO917031 VIJ916685:VIK917031 VSF916685:VSG917031 WCB916685:WCC917031 WLX916685:WLY917031 WVT916685:WVU917031 L982221:M982567 JH982221:JI982567 TD982221:TE982567 ACZ982221:ADA982567 AMV982221:AMW982567 AWR982221:AWS982567 BGN982221:BGO982567 BQJ982221:BQK982567 CAF982221:CAG982567 CKB982221:CKC982567 CTX982221:CTY982567 DDT982221:DDU982567 DNP982221:DNQ982567 DXL982221:DXM982567 EHH982221:EHI982567 ERD982221:ERE982567 FAZ982221:FBA982567 FKV982221:FKW982567 FUR982221:FUS982567 GEN982221:GEO982567 GOJ982221:GOK982567 GYF982221:GYG982567 HIB982221:HIC982567 HRX982221:HRY982567 IBT982221:IBU982567 ILP982221:ILQ982567 IVL982221:IVM982567 JFH982221:JFI982567 JPD982221:JPE982567 JYZ982221:JZA982567 KIV982221:KIW982567 KSR982221:KSS982567 LCN982221:LCO982567 LMJ982221:LMK982567 LWF982221:LWG982567 MGB982221:MGC982567 MPX982221:MPY982567 MZT982221:MZU982567 NJP982221:NJQ982567 NTL982221:NTM982567 ODH982221:ODI982567 OND982221:ONE982567 OWZ982221:OXA982567 PGV982221:PGW982567 PQR982221:PQS982567 QAN982221:QAO982567 QKJ982221:QKK982567 QUF982221:QUG982567 REB982221:REC982567 RNX982221:RNY982567 RXT982221:RXU982567 SHP982221:SHQ982567 SRL982221:SRM982567 TBH982221:TBI982567 TLD982221:TLE982567 TUZ982221:TVA982567 UEV982221:UEW982567 UOR982221:UOS982567 UYN982221:UYO982567 VIJ982221:VIK982567 VSF982221:VSG982567 WCB982221:WCC982567 WLX982221:WLY982567 WVT982221:WVU982567">
      <formula1>балл2</formula1>
    </dataValidation>
    <dataValidation allowBlank="1" showErrorMessage="1" sqref="E3:G38 JA3:JC38 SW3:SY38 ACS3:ACU38 AMO3:AMQ38 AWK3:AWM38 BGG3:BGI38 BQC3:BQE38 BZY3:CAA38 CJU3:CJW38 CTQ3:CTS38 DDM3:DDO38 DNI3:DNK38 DXE3:DXG38 EHA3:EHC38 EQW3:EQY38 FAS3:FAU38 FKO3:FKQ38 FUK3:FUM38 GEG3:GEI38 GOC3:GOE38 GXY3:GYA38 HHU3:HHW38 HRQ3:HRS38 IBM3:IBO38 ILI3:ILK38 IVE3:IVG38 JFA3:JFC38 JOW3:JOY38 JYS3:JYU38 KIO3:KIQ38 KSK3:KSM38 LCG3:LCI38 LMC3:LME38 LVY3:LWA38 MFU3:MFW38 MPQ3:MPS38 MZM3:MZO38 NJI3:NJK38 NTE3:NTG38 ODA3:ODC38 OMW3:OMY38 OWS3:OWU38 PGO3:PGQ38 PQK3:PQM38 QAG3:QAI38 QKC3:QKE38 QTY3:QUA38 RDU3:RDW38 RNQ3:RNS38 RXM3:RXO38 SHI3:SHK38 SRE3:SRG38 TBA3:TBC38 TKW3:TKY38 TUS3:TUU38 UEO3:UEQ38 UOK3:UOM38 UYG3:UYI38 VIC3:VIE38 VRY3:VSA38 WBU3:WBW38 WLQ3:WLS38 WVM3:WVO38 E64717:G65063 JA64717:JC65063 SW64717:SY65063 ACS64717:ACU65063 AMO64717:AMQ65063 AWK64717:AWM65063 BGG64717:BGI65063 BQC64717:BQE65063 BZY64717:CAA65063 CJU64717:CJW65063 CTQ64717:CTS65063 DDM64717:DDO65063 DNI64717:DNK65063 DXE64717:DXG65063 EHA64717:EHC65063 EQW64717:EQY65063 FAS64717:FAU65063 FKO64717:FKQ65063 FUK64717:FUM65063 GEG64717:GEI65063 GOC64717:GOE65063 GXY64717:GYA65063 HHU64717:HHW65063 HRQ64717:HRS65063 IBM64717:IBO65063 ILI64717:ILK65063 IVE64717:IVG65063 JFA64717:JFC65063 JOW64717:JOY65063 JYS64717:JYU65063 KIO64717:KIQ65063 KSK64717:KSM65063 LCG64717:LCI65063 LMC64717:LME65063 LVY64717:LWA65063 MFU64717:MFW65063 MPQ64717:MPS65063 MZM64717:MZO65063 NJI64717:NJK65063 NTE64717:NTG65063 ODA64717:ODC65063 OMW64717:OMY65063 OWS64717:OWU65063 PGO64717:PGQ65063 PQK64717:PQM65063 QAG64717:QAI65063 QKC64717:QKE65063 QTY64717:QUA65063 RDU64717:RDW65063 RNQ64717:RNS65063 RXM64717:RXO65063 SHI64717:SHK65063 SRE64717:SRG65063 TBA64717:TBC65063 TKW64717:TKY65063 TUS64717:TUU65063 UEO64717:UEQ65063 UOK64717:UOM65063 UYG64717:UYI65063 VIC64717:VIE65063 VRY64717:VSA65063 WBU64717:WBW65063 WLQ64717:WLS65063 WVM64717:WVO65063 E130253:G130599 JA130253:JC130599 SW130253:SY130599 ACS130253:ACU130599 AMO130253:AMQ130599 AWK130253:AWM130599 BGG130253:BGI130599 BQC130253:BQE130599 BZY130253:CAA130599 CJU130253:CJW130599 CTQ130253:CTS130599 DDM130253:DDO130599 DNI130253:DNK130599 DXE130253:DXG130599 EHA130253:EHC130599 EQW130253:EQY130599 FAS130253:FAU130599 FKO130253:FKQ130599 FUK130253:FUM130599 GEG130253:GEI130599 GOC130253:GOE130599 GXY130253:GYA130599 HHU130253:HHW130599 HRQ130253:HRS130599 IBM130253:IBO130599 ILI130253:ILK130599 IVE130253:IVG130599 JFA130253:JFC130599 JOW130253:JOY130599 JYS130253:JYU130599 KIO130253:KIQ130599 KSK130253:KSM130599 LCG130253:LCI130599 LMC130253:LME130599 LVY130253:LWA130599 MFU130253:MFW130599 MPQ130253:MPS130599 MZM130253:MZO130599 NJI130253:NJK130599 NTE130253:NTG130599 ODA130253:ODC130599 OMW130253:OMY130599 OWS130253:OWU130599 PGO130253:PGQ130599 PQK130253:PQM130599 QAG130253:QAI130599 QKC130253:QKE130599 QTY130253:QUA130599 RDU130253:RDW130599 RNQ130253:RNS130599 RXM130253:RXO130599 SHI130253:SHK130599 SRE130253:SRG130599 TBA130253:TBC130599 TKW130253:TKY130599 TUS130253:TUU130599 UEO130253:UEQ130599 UOK130253:UOM130599 UYG130253:UYI130599 VIC130253:VIE130599 VRY130253:VSA130599 WBU130253:WBW130599 WLQ130253:WLS130599 WVM130253:WVO130599 E195789:G196135 JA195789:JC196135 SW195789:SY196135 ACS195789:ACU196135 AMO195789:AMQ196135 AWK195789:AWM196135 BGG195789:BGI196135 BQC195789:BQE196135 BZY195789:CAA196135 CJU195789:CJW196135 CTQ195789:CTS196135 DDM195789:DDO196135 DNI195789:DNK196135 DXE195789:DXG196135 EHA195789:EHC196135 EQW195789:EQY196135 FAS195789:FAU196135 FKO195789:FKQ196135 FUK195789:FUM196135 GEG195789:GEI196135 GOC195789:GOE196135 GXY195789:GYA196135 HHU195789:HHW196135 HRQ195789:HRS196135 IBM195789:IBO196135 ILI195789:ILK196135 IVE195789:IVG196135 JFA195789:JFC196135 JOW195789:JOY196135 JYS195789:JYU196135 KIO195789:KIQ196135 KSK195789:KSM196135 LCG195789:LCI196135 LMC195789:LME196135 LVY195789:LWA196135 MFU195789:MFW196135 MPQ195789:MPS196135 MZM195789:MZO196135 NJI195789:NJK196135 NTE195789:NTG196135 ODA195789:ODC196135 OMW195789:OMY196135 OWS195789:OWU196135 PGO195789:PGQ196135 PQK195789:PQM196135 QAG195789:QAI196135 QKC195789:QKE196135 QTY195789:QUA196135 RDU195789:RDW196135 RNQ195789:RNS196135 RXM195789:RXO196135 SHI195789:SHK196135 SRE195789:SRG196135 TBA195789:TBC196135 TKW195789:TKY196135 TUS195789:TUU196135 UEO195789:UEQ196135 UOK195789:UOM196135 UYG195789:UYI196135 VIC195789:VIE196135 VRY195789:VSA196135 WBU195789:WBW196135 WLQ195789:WLS196135 WVM195789:WVO196135 E261325:G261671 JA261325:JC261671 SW261325:SY261671 ACS261325:ACU261671 AMO261325:AMQ261671 AWK261325:AWM261671 BGG261325:BGI261671 BQC261325:BQE261671 BZY261325:CAA261671 CJU261325:CJW261671 CTQ261325:CTS261671 DDM261325:DDO261671 DNI261325:DNK261671 DXE261325:DXG261671 EHA261325:EHC261671 EQW261325:EQY261671 FAS261325:FAU261671 FKO261325:FKQ261671 FUK261325:FUM261671 GEG261325:GEI261671 GOC261325:GOE261671 GXY261325:GYA261671 HHU261325:HHW261671 HRQ261325:HRS261671 IBM261325:IBO261671 ILI261325:ILK261671 IVE261325:IVG261671 JFA261325:JFC261671 JOW261325:JOY261671 JYS261325:JYU261671 KIO261325:KIQ261671 KSK261325:KSM261671 LCG261325:LCI261671 LMC261325:LME261671 LVY261325:LWA261671 MFU261325:MFW261671 MPQ261325:MPS261671 MZM261325:MZO261671 NJI261325:NJK261671 NTE261325:NTG261671 ODA261325:ODC261671 OMW261325:OMY261671 OWS261325:OWU261671 PGO261325:PGQ261671 PQK261325:PQM261671 QAG261325:QAI261671 QKC261325:QKE261671 QTY261325:QUA261671 RDU261325:RDW261671 RNQ261325:RNS261671 RXM261325:RXO261671 SHI261325:SHK261671 SRE261325:SRG261671 TBA261325:TBC261671 TKW261325:TKY261671 TUS261325:TUU261671 UEO261325:UEQ261671 UOK261325:UOM261671 UYG261325:UYI261671 VIC261325:VIE261671 VRY261325:VSA261671 WBU261325:WBW261671 WLQ261325:WLS261671 WVM261325:WVO261671 E326861:G327207 JA326861:JC327207 SW326861:SY327207 ACS326861:ACU327207 AMO326861:AMQ327207 AWK326861:AWM327207 BGG326861:BGI327207 BQC326861:BQE327207 BZY326861:CAA327207 CJU326861:CJW327207 CTQ326861:CTS327207 DDM326861:DDO327207 DNI326861:DNK327207 DXE326861:DXG327207 EHA326861:EHC327207 EQW326861:EQY327207 FAS326861:FAU327207 FKO326861:FKQ327207 FUK326861:FUM327207 GEG326861:GEI327207 GOC326861:GOE327207 GXY326861:GYA327207 HHU326861:HHW327207 HRQ326861:HRS327207 IBM326861:IBO327207 ILI326861:ILK327207 IVE326861:IVG327207 JFA326861:JFC327207 JOW326861:JOY327207 JYS326861:JYU327207 KIO326861:KIQ327207 KSK326861:KSM327207 LCG326861:LCI327207 LMC326861:LME327207 LVY326861:LWA327207 MFU326861:MFW327207 MPQ326861:MPS327207 MZM326861:MZO327207 NJI326861:NJK327207 NTE326861:NTG327207 ODA326861:ODC327207 OMW326861:OMY327207 OWS326861:OWU327207 PGO326861:PGQ327207 PQK326861:PQM327207 QAG326861:QAI327207 QKC326861:QKE327207 QTY326861:QUA327207 RDU326861:RDW327207 RNQ326861:RNS327207 RXM326861:RXO327207 SHI326861:SHK327207 SRE326861:SRG327207 TBA326861:TBC327207 TKW326861:TKY327207 TUS326861:TUU327207 UEO326861:UEQ327207 UOK326861:UOM327207 UYG326861:UYI327207 VIC326861:VIE327207 VRY326861:VSA327207 WBU326861:WBW327207 WLQ326861:WLS327207 WVM326861:WVO327207 E392397:G392743 JA392397:JC392743 SW392397:SY392743 ACS392397:ACU392743 AMO392397:AMQ392743 AWK392397:AWM392743 BGG392397:BGI392743 BQC392397:BQE392743 BZY392397:CAA392743 CJU392397:CJW392743 CTQ392397:CTS392743 DDM392397:DDO392743 DNI392397:DNK392743 DXE392397:DXG392743 EHA392397:EHC392743 EQW392397:EQY392743 FAS392397:FAU392743 FKO392397:FKQ392743 FUK392397:FUM392743 GEG392397:GEI392743 GOC392397:GOE392743 GXY392397:GYA392743 HHU392397:HHW392743 HRQ392397:HRS392743 IBM392397:IBO392743 ILI392397:ILK392743 IVE392397:IVG392743 JFA392397:JFC392743 JOW392397:JOY392743 JYS392397:JYU392743 KIO392397:KIQ392743 KSK392397:KSM392743 LCG392397:LCI392743 LMC392397:LME392743 LVY392397:LWA392743 MFU392397:MFW392743 MPQ392397:MPS392743 MZM392397:MZO392743 NJI392397:NJK392743 NTE392397:NTG392743 ODA392397:ODC392743 OMW392397:OMY392743 OWS392397:OWU392743 PGO392397:PGQ392743 PQK392397:PQM392743 QAG392397:QAI392743 QKC392397:QKE392743 QTY392397:QUA392743 RDU392397:RDW392743 RNQ392397:RNS392743 RXM392397:RXO392743 SHI392397:SHK392743 SRE392397:SRG392743 TBA392397:TBC392743 TKW392397:TKY392743 TUS392397:TUU392743 UEO392397:UEQ392743 UOK392397:UOM392743 UYG392397:UYI392743 VIC392397:VIE392743 VRY392397:VSA392743 WBU392397:WBW392743 WLQ392397:WLS392743 WVM392397:WVO392743 E457933:G458279 JA457933:JC458279 SW457933:SY458279 ACS457933:ACU458279 AMO457933:AMQ458279 AWK457933:AWM458279 BGG457933:BGI458279 BQC457933:BQE458279 BZY457933:CAA458279 CJU457933:CJW458279 CTQ457933:CTS458279 DDM457933:DDO458279 DNI457933:DNK458279 DXE457933:DXG458279 EHA457933:EHC458279 EQW457933:EQY458279 FAS457933:FAU458279 FKO457933:FKQ458279 FUK457933:FUM458279 GEG457933:GEI458279 GOC457933:GOE458279 GXY457933:GYA458279 HHU457933:HHW458279 HRQ457933:HRS458279 IBM457933:IBO458279 ILI457933:ILK458279 IVE457933:IVG458279 JFA457933:JFC458279 JOW457933:JOY458279 JYS457933:JYU458279 KIO457933:KIQ458279 KSK457933:KSM458279 LCG457933:LCI458279 LMC457933:LME458279 LVY457933:LWA458279 MFU457933:MFW458279 MPQ457933:MPS458279 MZM457933:MZO458279 NJI457933:NJK458279 NTE457933:NTG458279 ODA457933:ODC458279 OMW457933:OMY458279 OWS457933:OWU458279 PGO457933:PGQ458279 PQK457933:PQM458279 QAG457933:QAI458279 QKC457933:QKE458279 QTY457933:QUA458279 RDU457933:RDW458279 RNQ457933:RNS458279 RXM457933:RXO458279 SHI457933:SHK458279 SRE457933:SRG458279 TBA457933:TBC458279 TKW457933:TKY458279 TUS457933:TUU458279 UEO457933:UEQ458279 UOK457933:UOM458279 UYG457933:UYI458279 VIC457933:VIE458279 VRY457933:VSA458279 WBU457933:WBW458279 WLQ457933:WLS458279 WVM457933:WVO458279 E523469:G523815 JA523469:JC523815 SW523469:SY523815 ACS523469:ACU523815 AMO523469:AMQ523815 AWK523469:AWM523815 BGG523469:BGI523815 BQC523469:BQE523815 BZY523469:CAA523815 CJU523469:CJW523815 CTQ523469:CTS523815 DDM523469:DDO523815 DNI523469:DNK523815 DXE523469:DXG523815 EHA523469:EHC523815 EQW523469:EQY523815 FAS523469:FAU523815 FKO523469:FKQ523815 FUK523469:FUM523815 GEG523469:GEI523815 GOC523469:GOE523815 GXY523469:GYA523815 HHU523469:HHW523815 HRQ523469:HRS523815 IBM523469:IBO523815 ILI523469:ILK523815 IVE523469:IVG523815 JFA523469:JFC523815 JOW523469:JOY523815 JYS523469:JYU523815 KIO523469:KIQ523815 KSK523469:KSM523815 LCG523469:LCI523815 LMC523469:LME523815 LVY523469:LWA523815 MFU523469:MFW523815 MPQ523469:MPS523815 MZM523469:MZO523815 NJI523469:NJK523815 NTE523469:NTG523815 ODA523469:ODC523815 OMW523469:OMY523815 OWS523469:OWU523815 PGO523469:PGQ523815 PQK523469:PQM523815 QAG523469:QAI523815 QKC523469:QKE523815 QTY523469:QUA523815 RDU523469:RDW523815 RNQ523469:RNS523815 RXM523469:RXO523815 SHI523469:SHK523815 SRE523469:SRG523815 TBA523469:TBC523815 TKW523469:TKY523815 TUS523469:TUU523815 UEO523469:UEQ523815 UOK523469:UOM523815 UYG523469:UYI523815 VIC523469:VIE523815 VRY523469:VSA523815 WBU523469:WBW523815 WLQ523469:WLS523815 WVM523469:WVO523815 E589005:G589351 JA589005:JC589351 SW589005:SY589351 ACS589005:ACU589351 AMO589005:AMQ589351 AWK589005:AWM589351 BGG589005:BGI589351 BQC589005:BQE589351 BZY589005:CAA589351 CJU589005:CJW589351 CTQ589005:CTS589351 DDM589005:DDO589351 DNI589005:DNK589351 DXE589005:DXG589351 EHA589005:EHC589351 EQW589005:EQY589351 FAS589005:FAU589351 FKO589005:FKQ589351 FUK589005:FUM589351 GEG589005:GEI589351 GOC589005:GOE589351 GXY589005:GYA589351 HHU589005:HHW589351 HRQ589005:HRS589351 IBM589005:IBO589351 ILI589005:ILK589351 IVE589005:IVG589351 JFA589005:JFC589351 JOW589005:JOY589351 JYS589005:JYU589351 KIO589005:KIQ589351 KSK589005:KSM589351 LCG589005:LCI589351 LMC589005:LME589351 LVY589005:LWA589351 MFU589005:MFW589351 MPQ589005:MPS589351 MZM589005:MZO589351 NJI589005:NJK589351 NTE589005:NTG589351 ODA589005:ODC589351 OMW589005:OMY589351 OWS589005:OWU589351 PGO589005:PGQ589351 PQK589005:PQM589351 QAG589005:QAI589351 QKC589005:QKE589351 QTY589005:QUA589351 RDU589005:RDW589351 RNQ589005:RNS589351 RXM589005:RXO589351 SHI589005:SHK589351 SRE589005:SRG589351 TBA589005:TBC589351 TKW589005:TKY589351 TUS589005:TUU589351 UEO589005:UEQ589351 UOK589005:UOM589351 UYG589005:UYI589351 VIC589005:VIE589351 VRY589005:VSA589351 WBU589005:WBW589351 WLQ589005:WLS589351 WVM589005:WVO589351 E654541:G654887 JA654541:JC654887 SW654541:SY654887 ACS654541:ACU654887 AMO654541:AMQ654887 AWK654541:AWM654887 BGG654541:BGI654887 BQC654541:BQE654887 BZY654541:CAA654887 CJU654541:CJW654887 CTQ654541:CTS654887 DDM654541:DDO654887 DNI654541:DNK654887 DXE654541:DXG654887 EHA654541:EHC654887 EQW654541:EQY654887 FAS654541:FAU654887 FKO654541:FKQ654887 FUK654541:FUM654887 GEG654541:GEI654887 GOC654541:GOE654887 GXY654541:GYA654887 HHU654541:HHW654887 HRQ654541:HRS654887 IBM654541:IBO654887 ILI654541:ILK654887 IVE654541:IVG654887 JFA654541:JFC654887 JOW654541:JOY654887 JYS654541:JYU654887 KIO654541:KIQ654887 KSK654541:KSM654887 LCG654541:LCI654887 LMC654541:LME654887 LVY654541:LWA654887 MFU654541:MFW654887 MPQ654541:MPS654887 MZM654541:MZO654887 NJI654541:NJK654887 NTE654541:NTG654887 ODA654541:ODC654887 OMW654541:OMY654887 OWS654541:OWU654887 PGO654541:PGQ654887 PQK654541:PQM654887 QAG654541:QAI654887 QKC654541:QKE654887 QTY654541:QUA654887 RDU654541:RDW654887 RNQ654541:RNS654887 RXM654541:RXO654887 SHI654541:SHK654887 SRE654541:SRG654887 TBA654541:TBC654887 TKW654541:TKY654887 TUS654541:TUU654887 UEO654541:UEQ654887 UOK654541:UOM654887 UYG654541:UYI654887 VIC654541:VIE654887 VRY654541:VSA654887 WBU654541:WBW654887 WLQ654541:WLS654887 WVM654541:WVO654887 E720077:G720423 JA720077:JC720423 SW720077:SY720423 ACS720077:ACU720423 AMO720077:AMQ720423 AWK720077:AWM720423 BGG720077:BGI720423 BQC720077:BQE720423 BZY720077:CAA720423 CJU720077:CJW720423 CTQ720077:CTS720423 DDM720077:DDO720423 DNI720077:DNK720423 DXE720077:DXG720423 EHA720077:EHC720423 EQW720077:EQY720423 FAS720077:FAU720423 FKO720077:FKQ720423 FUK720077:FUM720423 GEG720077:GEI720423 GOC720077:GOE720423 GXY720077:GYA720423 HHU720077:HHW720423 HRQ720077:HRS720423 IBM720077:IBO720423 ILI720077:ILK720423 IVE720077:IVG720423 JFA720077:JFC720423 JOW720077:JOY720423 JYS720077:JYU720423 KIO720077:KIQ720423 KSK720077:KSM720423 LCG720077:LCI720423 LMC720077:LME720423 LVY720077:LWA720423 MFU720077:MFW720423 MPQ720077:MPS720423 MZM720077:MZO720423 NJI720077:NJK720423 NTE720077:NTG720423 ODA720077:ODC720423 OMW720077:OMY720423 OWS720077:OWU720423 PGO720077:PGQ720423 PQK720077:PQM720423 QAG720077:QAI720423 QKC720077:QKE720423 QTY720077:QUA720423 RDU720077:RDW720423 RNQ720077:RNS720423 RXM720077:RXO720423 SHI720077:SHK720423 SRE720077:SRG720423 TBA720077:TBC720423 TKW720077:TKY720423 TUS720077:TUU720423 UEO720077:UEQ720423 UOK720077:UOM720423 UYG720077:UYI720423 VIC720077:VIE720423 VRY720077:VSA720423 WBU720077:WBW720423 WLQ720077:WLS720423 WVM720077:WVO720423 E785613:G785959 JA785613:JC785959 SW785613:SY785959 ACS785613:ACU785959 AMO785613:AMQ785959 AWK785613:AWM785959 BGG785613:BGI785959 BQC785613:BQE785959 BZY785613:CAA785959 CJU785613:CJW785959 CTQ785613:CTS785959 DDM785613:DDO785959 DNI785613:DNK785959 DXE785613:DXG785959 EHA785613:EHC785959 EQW785613:EQY785959 FAS785613:FAU785959 FKO785613:FKQ785959 FUK785613:FUM785959 GEG785613:GEI785959 GOC785613:GOE785959 GXY785613:GYA785959 HHU785613:HHW785959 HRQ785613:HRS785959 IBM785613:IBO785959 ILI785613:ILK785959 IVE785613:IVG785959 JFA785613:JFC785959 JOW785613:JOY785959 JYS785613:JYU785959 KIO785613:KIQ785959 KSK785613:KSM785959 LCG785613:LCI785959 LMC785613:LME785959 LVY785613:LWA785959 MFU785613:MFW785959 MPQ785613:MPS785959 MZM785613:MZO785959 NJI785613:NJK785959 NTE785613:NTG785959 ODA785613:ODC785959 OMW785613:OMY785959 OWS785613:OWU785959 PGO785613:PGQ785959 PQK785613:PQM785959 QAG785613:QAI785959 QKC785613:QKE785959 QTY785613:QUA785959 RDU785613:RDW785959 RNQ785613:RNS785959 RXM785613:RXO785959 SHI785613:SHK785959 SRE785613:SRG785959 TBA785613:TBC785959 TKW785613:TKY785959 TUS785613:TUU785959 UEO785613:UEQ785959 UOK785613:UOM785959 UYG785613:UYI785959 VIC785613:VIE785959 VRY785613:VSA785959 WBU785613:WBW785959 WLQ785613:WLS785959 WVM785613:WVO785959 E851149:G851495 JA851149:JC851495 SW851149:SY851495 ACS851149:ACU851495 AMO851149:AMQ851495 AWK851149:AWM851495 BGG851149:BGI851495 BQC851149:BQE851495 BZY851149:CAA851495 CJU851149:CJW851495 CTQ851149:CTS851495 DDM851149:DDO851495 DNI851149:DNK851495 DXE851149:DXG851495 EHA851149:EHC851495 EQW851149:EQY851495 FAS851149:FAU851495 FKO851149:FKQ851495 FUK851149:FUM851495 GEG851149:GEI851495 GOC851149:GOE851495 GXY851149:GYA851495 HHU851149:HHW851495 HRQ851149:HRS851495 IBM851149:IBO851495 ILI851149:ILK851495 IVE851149:IVG851495 JFA851149:JFC851495 JOW851149:JOY851495 JYS851149:JYU851495 KIO851149:KIQ851495 KSK851149:KSM851495 LCG851149:LCI851495 LMC851149:LME851495 LVY851149:LWA851495 MFU851149:MFW851495 MPQ851149:MPS851495 MZM851149:MZO851495 NJI851149:NJK851495 NTE851149:NTG851495 ODA851149:ODC851495 OMW851149:OMY851495 OWS851149:OWU851495 PGO851149:PGQ851495 PQK851149:PQM851495 QAG851149:QAI851495 QKC851149:QKE851495 QTY851149:QUA851495 RDU851149:RDW851495 RNQ851149:RNS851495 RXM851149:RXO851495 SHI851149:SHK851495 SRE851149:SRG851495 TBA851149:TBC851495 TKW851149:TKY851495 TUS851149:TUU851495 UEO851149:UEQ851495 UOK851149:UOM851495 UYG851149:UYI851495 VIC851149:VIE851495 VRY851149:VSA851495 WBU851149:WBW851495 WLQ851149:WLS851495 WVM851149:WVO851495 E916685:G917031 JA916685:JC917031 SW916685:SY917031 ACS916685:ACU917031 AMO916685:AMQ917031 AWK916685:AWM917031 BGG916685:BGI917031 BQC916685:BQE917031 BZY916685:CAA917031 CJU916685:CJW917031 CTQ916685:CTS917031 DDM916685:DDO917031 DNI916685:DNK917031 DXE916685:DXG917031 EHA916685:EHC917031 EQW916685:EQY917031 FAS916685:FAU917031 FKO916685:FKQ917031 FUK916685:FUM917031 GEG916685:GEI917031 GOC916685:GOE917031 GXY916685:GYA917031 HHU916685:HHW917031 HRQ916685:HRS917031 IBM916685:IBO917031 ILI916685:ILK917031 IVE916685:IVG917031 JFA916685:JFC917031 JOW916685:JOY917031 JYS916685:JYU917031 KIO916685:KIQ917031 KSK916685:KSM917031 LCG916685:LCI917031 LMC916685:LME917031 LVY916685:LWA917031 MFU916685:MFW917031 MPQ916685:MPS917031 MZM916685:MZO917031 NJI916685:NJK917031 NTE916685:NTG917031 ODA916685:ODC917031 OMW916685:OMY917031 OWS916685:OWU917031 PGO916685:PGQ917031 PQK916685:PQM917031 QAG916685:QAI917031 QKC916685:QKE917031 QTY916685:QUA917031 RDU916685:RDW917031 RNQ916685:RNS917031 RXM916685:RXO917031 SHI916685:SHK917031 SRE916685:SRG917031 TBA916685:TBC917031 TKW916685:TKY917031 TUS916685:TUU917031 UEO916685:UEQ917031 UOK916685:UOM917031 UYG916685:UYI917031 VIC916685:VIE917031 VRY916685:VSA917031 WBU916685:WBW917031 WLQ916685:WLS917031 WVM916685:WVO917031 E982221:G982567 JA982221:JC982567 SW982221:SY982567 ACS982221:ACU982567 AMO982221:AMQ982567 AWK982221:AWM982567 BGG982221:BGI982567 BQC982221:BQE982567 BZY982221:CAA982567 CJU982221:CJW982567 CTQ982221:CTS982567 DDM982221:DDO982567 DNI982221:DNK982567 DXE982221:DXG982567 EHA982221:EHC982567 EQW982221:EQY982567 FAS982221:FAU982567 FKO982221:FKQ982567 FUK982221:FUM982567 GEG982221:GEI982567 GOC982221:GOE982567 GXY982221:GYA982567 HHU982221:HHW982567 HRQ982221:HRS982567 IBM982221:IBO982567 ILI982221:ILK982567 IVE982221:IVG982567 JFA982221:JFC982567 JOW982221:JOY982567 JYS982221:JYU982567 KIO982221:KIQ982567 KSK982221:KSM982567 LCG982221:LCI982567 LMC982221:LME982567 LVY982221:LWA982567 MFU982221:MFW982567 MPQ982221:MPS982567 MZM982221:MZO982567 NJI982221:NJK982567 NTE982221:NTG982567 ODA982221:ODC982567 OMW982221:OMY982567 OWS982221:OWU982567 PGO982221:PGQ982567 PQK982221:PQM982567 QAG982221:QAI982567 QKC982221:QKE982567 QTY982221:QUA982567 RDU982221:RDW982567 RNQ982221:RNS982567 RXM982221:RXO982567 SHI982221:SHK982567 SRE982221:SRG982567 TBA982221:TBC982567 TKW982221:TKY982567 TUS982221:TUU982567 UEO982221:UEQ982567 UOK982221:UOM982567 UYG982221:UYI982567 VIC982221:VIE982567 VRY982221:VSA982567 WBU982221:WBW982567 WLQ982221:WLS982567 WVM982221:WVO982567 C40:D40"/>
    <dataValidation type="list" allowBlank="1" showInputMessage="1" showErrorMessage="1" sqref="K3:K38 JG3:JG38 TC3:TC38 ACY3:ACY38 AMU3:AMU38 AWQ3:AWQ38 BGM3:BGM38 BQI3:BQI38 CAE3:CAE38 CKA3:CKA38 CTW3:CTW38 DDS3:DDS38 DNO3:DNO38 DXK3:DXK38 EHG3:EHG38 ERC3:ERC38 FAY3:FAY38 FKU3:FKU38 FUQ3:FUQ38 GEM3:GEM38 GOI3:GOI38 GYE3:GYE38 HIA3:HIA38 HRW3:HRW38 IBS3:IBS38 ILO3:ILO38 IVK3:IVK38 JFG3:JFG38 JPC3:JPC38 JYY3:JYY38 KIU3:KIU38 KSQ3:KSQ38 LCM3:LCM38 LMI3:LMI38 LWE3:LWE38 MGA3:MGA38 MPW3:MPW38 MZS3:MZS38 NJO3:NJO38 NTK3:NTK38 ODG3:ODG38 ONC3:ONC38 OWY3:OWY38 PGU3:PGU38 PQQ3:PQQ38 QAM3:QAM38 QKI3:QKI38 QUE3:QUE38 REA3:REA38 RNW3:RNW38 RXS3:RXS38 SHO3:SHO38 SRK3:SRK38 TBG3:TBG38 TLC3:TLC38 TUY3:TUY38 UEU3:UEU38 UOQ3:UOQ38 UYM3:UYM38 VII3:VII38 VSE3:VSE38 WCA3:WCA38 WLW3:WLW38 WVS3:WVS38 K64717:K65063 JG64717:JG65063 TC64717:TC65063 ACY64717:ACY65063 AMU64717:AMU65063 AWQ64717:AWQ65063 BGM64717:BGM65063 BQI64717:BQI65063 CAE64717:CAE65063 CKA64717:CKA65063 CTW64717:CTW65063 DDS64717:DDS65063 DNO64717:DNO65063 DXK64717:DXK65063 EHG64717:EHG65063 ERC64717:ERC65063 FAY64717:FAY65063 FKU64717:FKU65063 FUQ64717:FUQ65063 GEM64717:GEM65063 GOI64717:GOI65063 GYE64717:GYE65063 HIA64717:HIA65063 HRW64717:HRW65063 IBS64717:IBS65063 ILO64717:ILO65063 IVK64717:IVK65063 JFG64717:JFG65063 JPC64717:JPC65063 JYY64717:JYY65063 KIU64717:KIU65063 KSQ64717:KSQ65063 LCM64717:LCM65063 LMI64717:LMI65063 LWE64717:LWE65063 MGA64717:MGA65063 MPW64717:MPW65063 MZS64717:MZS65063 NJO64717:NJO65063 NTK64717:NTK65063 ODG64717:ODG65063 ONC64717:ONC65063 OWY64717:OWY65063 PGU64717:PGU65063 PQQ64717:PQQ65063 QAM64717:QAM65063 QKI64717:QKI65063 QUE64717:QUE65063 REA64717:REA65063 RNW64717:RNW65063 RXS64717:RXS65063 SHO64717:SHO65063 SRK64717:SRK65063 TBG64717:TBG65063 TLC64717:TLC65063 TUY64717:TUY65063 UEU64717:UEU65063 UOQ64717:UOQ65063 UYM64717:UYM65063 VII64717:VII65063 VSE64717:VSE65063 WCA64717:WCA65063 WLW64717:WLW65063 WVS64717:WVS65063 K130253:K130599 JG130253:JG130599 TC130253:TC130599 ACY130253:ACY130599 AMU130253:AMU130599 AWQ130253:AWQ130599 BGM130253:BGM130599 BQI130253:BQI130599 CAE130253:CAE130599 CKA130253:CKA130599 CTW130253:CTW130599 DDS130253:DDS130599 DNO130253:DNO130599 DXK130253:DXK130599 EHG130253:EHG130599 ERC130253:ERC130599 FAY130253:FAY130599 FKU130253:FKU130599 FUQ130253:FUQ130599 GEM130253:GEM130599 GOI130253:GOI130599 GYE130253:GYE130599 HIA130253:HIA130599 HRW130253:HRW130599 IBS130253:IBS130599 ILO130253:ILO130599 IVK130253:IVK130599 JFG130253:JFG130599 JPC130253:JPC130599 JYY130253:JYY130599 KIU130253:KIU130599 KSQ130253:KSQ130599 LCM130253:LCM130599 LMI130253:LMI130599 LWE130253:LWE130599 MGA130253:MGA130599 MPW130253:MPW130599 MZS130253:MZS130599 NJO130253:NJO130599 NTK130253:NTK130599 ODG130253:ODG130599 ONC130253:ONC130599 OWY130253:OWY130599 PGU130253:PGU130599 PQQ130253:PQQ130599 QAM130253:QAM130599 QKI130253:QKI130599 QUE130253:QUE130599 REA130253:REA130599 RNW130253:RNW130599 RXS130253:RXS130599 SHO130253:SHO130599 SRK130253:SRK130599 TBG130253:TBG130599 TLC130253:TLC130599 TUY130253:TUY130599 UEU130253:UEU130599 UOQ130253:UOQ130599 UYM130253:UYM130599 VII130253:VII130599 VSE130253:VSE130599 WCA130253:WCA130599 WLW130253:WLW130599 WVS130253:WVS130599 K195789:K196135 JG195789:JG196135 TC195789:TC196135 ACY195789:ACY196135 AMU195789:AMU196135 AWQ195789:AWQ196135 BGM195789:BGM196135 BQI195789:BQI196135 CAE195789:CAE196135 CKA195789:CKA196135 CTW195789:CTW196135 DDS195789:DDS196135 DNO195789:DNO196135 DXK195789:DXK196135 EHG195789:EHG196135 ERC195789:ERC196135 FAY195789:FAY196135 FKU195789:FKU196135 FUQ195789:FUQ196135 GEM195789:GEM196135 GOI195789:GOI196135 GYE195789:GYE196135 HIA195789:HIA196135 HRW195789:HRW196135 IBS195789:IBS196135 ILO195789:ILO196135 IVK195789:IVK196135 JFG195789:JFG196135 JPC195789:JPC196135 JYY195789:JYY196135 KIU195789:KIU196135 KSQ195789:KSQ196135 LCM195789:LCM196135 LMI195789:LMI196135 LWE195789:LWE196135 MGA195789:MGA196135 MPW195789:MPW196135 MZS195789:MZS196135 NJO195789:NJO196135 NTK195789:NTK196135 ODG195789:ODG196135 ONC195789:ONC196135 OWY195789:OWY196135 PGU195789:PGU196135 PQQ195789:PQQ196135 QAM195789:QAM196135 QKI195789:QKI196135 QUE195789:QUE196135 REA195789:REA196135 RNW195789:RNW196135 RXS195789:RXS196135 SHO195789:SHO196135 SRK195789:SRK196135 TBG195789:TBG196135 TLC195789:TLC196135 TUY195789:TUY196135 UEU195789:UEU196135 UOQ195789:UOQ196135 UYM195789:UYM196135 VII195789:VII196135 VSE195789:VSE196135 WCA195789:WCA196135 WLW195789:WLW196135 WVS195789:WVS196135 K261325:K261671 JG261325:JG261671 TC261325:TC261671 ACY261325:ACY261671 AMU261325:AMU261671 AWQ261325:AWQ261671 BGM261325:BGM261671 BQI261325:BQI261671 CAE261325:CAE261671 CKA261325:CKA261671 CTW261325:CTW261671 DDS261325:DDS261671 DNO261325:DNO261671 DXK261325:DXK261671 EHG261325:EHG261671 ERC261325:ERC261671 FAY261325:FAY261671 FKU261325:FKU261671 FUQ261325:FUQ261671 GEM261325:GEM261671 GOI261325:GOI261671 GYE261325:GYE261671 HIA261325:HIA261671 HRW261325:HRW261671 IBS261325:IBS261671 ILO261325:ILO261671 IVK261325:IVK261671 JFG261325:JFG261671 JPC261325:JPC261671 JYY261325:JYY261671 KIU261325:KIU261671 KSQ261325:KSQ261671 LCM261325:LCM261671 LMI261325:LMI261671 LWE261325:LWE261671 MGA261325:MGA261671 MPW261325:MPW261671 MZS261325:MZS261671 NJO261325:NJO261671 NTK261325:NTK261671 ODG261325:ODG261671 ONC261325:ONC261671 OWY261325:OWY261671 PGU261325:PGU261671 PQQ261325:PQQ261671 QAM261325:QAM261671 QKI261325:QKI261671 QUE261325:QUE261671 REA261325:REA261671 RNW261325:RNW261671 RXS261325:RXS261671 SHO261325:SHO261671 SRK261325:SRK261671 TBG261325:TBG261671 TLC261325:TLC261671 TUY261325:TUY261671 UEU261325:UEU261671 UOQ261325:UOQ261671 UYM261325:UYM261671 VII261325:VII261671 VSE261325:VSE261671 WCA261325:WCA261671 WLW261325:WLW261671 WVS261325:WVS261671 K326861:K327207 JG326861:JG327207 TC326861:TC327207 ACY326861:ACY327207 AMU326861:AMU327207 AWQ326861:AWQ327207 BGM326861:BGM327207 BQI326861:BQI327207 CAE326861:CAE327207 CKA326861:CKA327207 CTW326861:CTW327207 DDS326861:DDS327207 DNO326861:DNO327207 DXK326861:DXK327207 EHG326861:EHG327207 ERC326861:ERC327207 FAY326861:FAY327207 FKU326861:FKU327207 FUQ326861:FUQ327207 GEM326861:GEM327207 GOI326861:GOI327207 GYE326861:GYE327207 HIA326861:HIA327207 HRW326861:HRW327207 IBS326861:IBS327207 ILO326861:ILO327207 IVK326861:IVK327207 JFG326861:JFG327207 JPC326861:JPC327207 JYY326861:JYY327207 KIU326861:KIU327207 KSQ326861:KSQ327207 LCM326861:LCM327207 LMI326861:LMI327207 LWE326861:LWE327207 MGA326861:MGA327207 MPW326861:MPW327207 MZS326861:MZS327207 NJO326861:NJO327207 NTK326861:NTK327207 ODG326861:ODG327207 ONC326861:ONC327207 OWY326861:OWY327207 PGU326861:PGU327207 PQQ326861:PQQ327207 QAM326861:QAM327207 QKI326861:QKI327207 QUE326861:QUE327207 REA326861:REA327207 RNW326861:RNW327207 RXS326861:RXS327207 SHO326861:SHO327207 SRK326861:SRK327207 TBG326861:TBG327207 TLC326861:TLC327207 TUY326861:TUY327207 UEU326861:UEU327207 UOQ326861:UOQ327207 UYM326861:UYM327207 VII326861:VII327207 VSE326861:VSE327207 WCA326861:WCA327207 WLW326861:WLW327207 WVS326861:WVS327207 K392397:K392743 JG392397:JG392743 TC392397:TC392743 ACY392397:ACY392743 AMU392397:AMU392743 AWQ392397:AWQ392743 BGM392397:BGM392743 BQI392397:BQI392743 CAE392397:CAE392743 CKA392397:CKA392743 CTW392397:CTW392743 DDS392397:DDS392743 DNO392397:DNO392743 DXK392397:DXK392743 EHG392397:EHG392743 ERC392397:ERC392743 FAY392397:FAY392743 FKU392397:FKU392743 FUQ392397:FUQ392743 GEM392397:GEM392743 GOI392397:GOI392743 GYE392397:GYE392743 HIA392397:HIA392743 HRW392397:HRW392743 IBS392397:IBS392743 ILO392397:ILO392743 IVK392397:IVK392743 JFG392397:JFG392743 JPC392397:JPC392743 JYY392397:JYY392743 KIU392397:KIU392743 KSQ392397:KSQ392743 LCM392397:LCM392743 LMI392397:LMI392743 LWE392397:LWE392743 MGA392397:MGA392743 MPW392397:MPW392743 MZS392397:MZS392743 NJO392397:NJO392743 NTK392397:NTK392743 ODG392397:ODG392743 ONC392397:ONC392743 OWY392397:OWY392743 PGU392397:PGU392743 PQQ392397:PQQ392743 QAM392397:QAM392743 QKI392397:QKI392743 QUE392397:QUE392743 REA392397:REA392743 RNW392397:RNW392743 RXS392397:RXS392743 SHO392397:SHO392743 SRK392397:SRK392743 TBG392397:TBG392743 TLC392397:TLC392743 TUY392397:TUY392743 UEU392397:UEU392743 UOQ392397:UOQ392743 UYM392397:UYM392743 VII392397:VII392743 VSE392397:VSE392743 WCA392397:WCA392743 WLW392397:WLW392743 WVS392397:WVS392743 K457933:K458279 JG457933:JG458279 TC457933:TC458279 ACY457933:ACY458279 AMU457933:AMU458279 AWQ457933:AWQ458279 BGM457933:BGM458279 BQI457933:BQI458279 CAE457933:CAE458279 CKA457933:CKA458279 CTW457933:CTW458279 DDS457933:DDS458279 DNO457933:DNO458279 DXK457933:DXK458279 EHG457933:EHG458279 ERC457933:ERC458279 FAY457933:FAY458279 FKU457933:FKU458279 FUQ457933:FUQ458279 GEM457933:GEM458279 GOI457933:GOI458279 GYE457933:GYE458279 HIA457933:HIA458279 HRW457933:HRW458279 IBS457933:IBS458279 ILO457933:ILO458279 IVK457933:IVK458279 JFG457933:JFG458279 JPC457933:JPC458279 JYY457933:JYY458279 KIU457933:KIU458279 KSQ457933:KSQ458279 LCM457933:LCM458279 LMI457933:LMI458279 LWE457933:LWE458279 MGA457933:MGA458279 MPW457933:MPW458279 MZS457933:MZS458279 NJO457933:NJO458279 NTK457933:NTK458279 ODG457933:ODG458279 ONC457933:ONC458279 OWY457933:OWY458279 PGU457933:PGU458279 PQQ457933:PQQ458279 QAM457933:QAM458279 QKI457933:QKI458279 QUE457933:QUE458279 REA457933:REA458279 RNW457933:RNW458279 RXS457933:RXS458279 SHO457933:SHO458279 SRK457933:SRK458279 TBG457933:TBG458279 TLC457933:TLC458279 TUY457933:TUY458279 UEU457933:UEU458279 UOQ457933:UOQ458279 UYM457933:UYM458279 VII457933:VII458279 VSE457933:VSE458279 WCA457933:WCA458279 WLW457933:WLW458279 WVS457933:WVS458279 K523469:K523815 JG523469:JG523815 TC523469:TC523815 ACY523469:ACY523815 AMU523469:AMU523815 AWQ523469:AWQ523815 BGM523469:BGM523815 BQI523469:BQI523815 CAE523469:CAE523815 CKA523469:CKA523815 CTW523469:CTW523815 DDS523469:DDS523815 DNO523469:DNO523815 DXK523469:DXK523815 EHG523469:EHG523815 ERC523469:ERC523815 FAY523469:FAY523815 FKU523469:FKU523815 FUQ523469:FUQ523815 GEM523469:GEM523815 GOI523469:GOI523815 GYE523469:GYE523815 HIA523469:HIA523815 HRW523469:HRW523815 IBS523469:IBS523815 ILO523469:ILO523815 IVK523469:IVK523815 JFG523469:JFG523815 JPC523469:JPC523815 JYY523469:JYY523815 KIU523469:KIU523815 KSQ523469:KSQ523815 LCM523469:LCM523815 LMI523469:LMI523815 LWE523469:LWE523815 MGA523469:MGA523815 MPW523469:MPW523815 MZS523469:MZS523815 NJO523469:NJO523815 NTK523469:NTK523815 ODG523469:ODG523815 ONC523469:ONC523815 OWY523469:OWY523815 PGU523469:PGU523815 PQQ523469:PQQ523815 QAM523469:QAM523815 QKI523469:QKI523815 QUE523469:QUE523815 REA523469:REA523815 RNW523469:RNW523815 RXS523469:RXS523815 SHO523469:SHO523815 SRK523469:SRK523815 TBG523469:TBG523815 TLC523469:TLC523815 TUY523469:TUY523815 UEU523469:UEU523815 UOQ523469:UOQ523815 UYM523469:UYM523815 VII523469:VII523815 VSE523469:VSE523815 WCA523469:WCA523815 WLW523469:WLW523815 WVS523469:WVS523815 K589005:K589351 JG589005:JG589351 TC589005:TC589351 ACY589005:ACY589351 AMU589005:AMU589351 AWQ589005:AWQ589351 BGM589005:BGM589351 BQI589005:BQI589351 CAE589005:CAE589351 CKA589005:CKA589351 CTW589005:CTW589351 DDS589005:DDS589351 DNO589005:DNO589351 DXK589005:DXK589351 EHG589005:EHG589351 ERC589005:ERC589351 FAY589005:FAY589351 FKU589005:FKU589351 FUQ589005:FUQ589351 GEM589005:GEM589351 GOI589005:GOI589351 GYE589005:GYE589351 HIA589005:HIA589351 HRW589005:HRW589351 IBS589005:IBS589351 ILO589005:ILO589351 IVK589005:IVK589351 JFG589005:JFG589351 JPC589005:JPC589351 JYY589005:JYY589351 KIU589005:KIU589351 KSQ589005:KSQ589351 LCM589005:LCM589351 LMI589005:LMI589351 LWE589005:LWE589351 MGA589005:MGA589351 MPW589005:MPW589351 MZS589005:MZS589351 NJO589005:NJO589351 NTK589005:NTK589351 ODG589005:ODG589351 ONC589005:ONC589351 OWY589005:OWY589351 PGU589005:PGU589351 PQQ589005:PQQ589351 QAM589005:QAM589351 QKI589005:QKI589351 QUE589005:QUE589351 REA589005:REA589351 RNW589005:RNW589351 RXS589005:RXS589351 SHO589005:SHO589351 SRK589005:SRK589351 TBG589005:TBG589351 TLC589005:TLC589351 TUY589005:TUY589351 UEU589005:UEU589351 UOQ589005:UOQ589351 UYM589005:UYM589351 VII589005:VII589351 VSE589005:VSE589351 WCA589005:WCA589351 WLW589005:WLW589351 WVS589005:WVS589351 K654541:K654887 JG654541:JG654887 TC654541:TC654887 ACY654541:ACY654887 AMU654541:AMU654887 AWQ654541:AWQ654887 BGM654541:BGM654887 BQI654541:BQI654887 CAE654541:CAE654887 CKA654541:CKA654887 CTW654541:CTW654887 DDS654541:DDS654887 DNO654541:DNO654887 DXK654541:DXK654887 EHG654541:EHG654887 ERC654541:ERC654887 FAY654541:FAY654887 FKU654541:FKU654887 FUQ654541:FUQ654887 GEM654541:GEM654887 GOI654541:GOI654887 GYE654541:GYE654887 HIA654541:HIA654887 HRW654541:HRW654887 IBS654541:IBS654887 ILO654541:ILO654887 IVK654541:IVK654887 JFG654541:JFG654887 JPC654541:JPC654887 JYY654541:JYY654887 KIU654541:KIU654887 KSQ654541:KSQ654887 LCM654541:LCM654887 LMI654541:LMI654887 LWE654541:LWE654887 MGA654541:MGA654887 MPW654541:MPW654887 MZS654541:MZS654887 NJO654541:NJO654887 NTK654541:NTK654887 ODG654541:ODG654887 ONC654541:ONC654887 OWY654541:OWY654887 PGU654541:PGU654887 PQQ654541:PQQ654887 QAM654541:QAM654887 QKI654541:QKI654887 QUE654541:QUE654887 REA654541:REA654887 RNW654541:RNW654887 RXS654541:RXS654887 SHO654541:SHO654887 SRK654541:SRK654887 TBG654541:TBG654887 TLC654541:TLC654887 TUY654541:TUY654887 UEU654541:UEU654887 UOQ654541:UOQ654887 UYM654541:UYM654887 VII654541:VII654887 VSE654541:VSE654887 WCA654541:WCA654887 WLW654541:WLW654887 WVS654541:WVS654887 K720077:K720423 JG720077:JG720423 TC720077:TC720423 ACY720077:ACY720423 AMU720077:AMU720423 AWQ720077:AWQ720423 BGM720077:BGM720423 BQI720077:BQI720423 CAE720077:CAE720423 CKA720077:CKA720423 CTW720077:CTW720423 DDS720077:DDS720423 DNO720077:DNO720423 DXK720077:DXK720423 EHG720077:EHG720423 ERC720077:ERC720423 FAY720077:FAY720423 FKU720077:FKU720423 FUQ720077:FUQ720423 GEM720077:GEM720423 GOI720077:GOI720423 GYE720077:GYE720423 HIA720077:HIA720423 HRW720077:HRW720423 IBS720077:IBS720423 ILO720077:ILO720423 IVK720077:IVK720423 JFG720077:JFG720423 JPC720077:JPC720423 JYY720077:JYY720423 KIU720077:KIU720423 KSQ720077:KSQ720423 LCM720077:LCM720423 LMI720077:LMI720423 LWE720077:LWE720423 MGA720077:MGA720423 MPW720077:MPW720423 MZS720077:MZS720423 NJO720077:NJO720423 NTK720077:NTK720423 ODG720077:ODG720423 ONC720077:ONC720423 OWY720077:OWY720423 PGU720077:PGU720423 PQQ720077:PQQ720423 QAM720077:QAM720423 QKI720077:QKI720423 QUE720077:QUE720423 REA720077:REA720423 RNW720077:RNW720423 RXS720077:RXS720423 SHO720077:SHO720423 SRK720077:SRK720423 TBG720077:TBG720423 TLC720077:TLC720423 TUY720077:TUY720423 UEU720077:UEU720423 UOQ720077:UOQ720423 UYM720077:UYM720423 VII720077:VII720423 VSE720077:VSE720423 WCA720077:WCA720423 WLW720077:WLW720423 WVS720077:WVS720423 K785613:K785959 JG785613:JG785959 TC785613:TC785959 ACY785613:ACY785959 AMU785613:AMU785959 AWQ785613:AWQ785959 BGM785613:BGM785959 BQI785613:BQI785959 CAE785613:CAE785959 CKA785613:CKA785959 CTW785613:CTW785959 DDS785613:DDS785959 DNO785613:DNO785959 DXK785613:DXK785959 EHG785613:EHG785959 ERC785613:ERC785959 FAY785613:FAY785959 FKU785613:FKU785959 FUQ785613:FUQ785959 GEM785613:GEM785959 GOI785613:GOI785959 GYE785613:GYE785959 HIA785613:HIA785959 HRW785613:HRW785959 IBS785613:IBS785959 ILO785613:ILO785959 IVK785613:IVK785959 JFG785613:JFG785959 JPC785613:JPC785959 JYY785613:JYY785959 KIU785613:KIU785959 KSQ785613:KSQ785959 LCM785613:LCM785959 LMI785613:LMI785959 LWE785613:LWE785959 MGA785613:MGA785959 MPW785613:MPW785959 MZS785613:MZS785959 NJO785613:NJO785959 NTK785613:NTK785959 ODG785613:ODG785959 ONC785613:ONC785959 OWY785613:OWY785959 PGU785613:PGU785959 PQQ785613:PQQ785959 QAM785613:QAM785959 QKI785613:QKI785959 QUE785613:QUE785959 REA785613:REA785959 RNW785613:RNW785959 RXS785613:RXS785959 SHO785613:SHO785959 SRK785613:SRK785959 TBG785613:TBG785959 TLC785613:TLC785959 TUY785613:TUY785959 UEU785613:UEU785959 UOQ785613:UOQ785959 UYM785613:UYM785959 VII785613:VII785959 VSE785613:VSE785959 WCA785613:WCA785959 WLW785613:WLW785959 WVS785613:WVS785959 K851149:K851495 JG851149:JG851495 TC851149:TC851495 ACY851149:ACY851495 AMU851149:AMU851495 AWQ851149:AWQ851495 BGM851149:BGM851495 BQI851149:BQI851495 CAE851149:CAE851495 CKA851149:CKA851495 CTW851149:CTW851495 DDS851149:DDS851495 DNO851149:DNO851495 DXK851149:DXK851495 EHG851149:EHG851495 ERC851149:ERC851495 FAY851149:FAY851495 FKU851149:FKU851495 FUQ851149:FUQ851495 GEM851149:GEM851495 GOI851149:GOI851495 GYE851149:GYE851495 HIA851149:HIA851495 HRW851149:HRW851495 IBS851149:IBS851495 ILO851149:ILO851495 IVK851149:IVK851495 JFG851149:JFG851495 JPC851149:JPC851495 JYY851149:JYY851495 KIU851149:KIU851495 KSQ851149:KSQ851495 LCM851149:LCM851495 LMI851149:LMI851495 LWE851149:LWE851495 MGA851149:MGA851495 MPW851149:MPW851495 MZS851149:MZS851495 NJO851149:NJO851495 NTK851149:NTK851495 ODG851149:ODG851495 ONC851149:ONC851495 OWY851149:OWY851495 PGU851149:PGU851495 PQQ851149:PQQ851495 QAM851149:QAM851495 QKI851149:QKI851495 QUE851149:QUE851495 REA851149:REA851495 RNW851149:RNW851495 RXS851149:RXS851495 SHO851149:SHO851495 SRK851149:SRK851495 TBG851149:TBG851495 TLC851149:TLC851495 TUY851149:TUY851495 UEU851149:UEU851495 UOQ851149:UOQ851495 UYM851149:UYM851495 VII851149:VII851495 VSE851149:VSE851495 WCA851149:WCA851495 WLW851149:WLW851495 WVS851149:WVS851495 K916685:K917031 JG916685:JG917031 TC916685:TC917031 ACY916685:ACY917031 AMU916685:AMU917031 AWQ916685:AWQ917031 BGM916685:BGM917031 BQI916685:BQI917031 CAE916685:CAE917031 CKA916685:CKA917031 CTW916685:CTW917031 DDS916685:DDS917031 DNO916685:DNO917031 DXK916685:DXK917031 EHG916685:EHG917031 ERC916685:ERC917031 FAY916685:FAY917031 FKU916685:FKU917031 FUQ916685:FUQ917031 GEM916685:GEM917031 GOI916685:GOI917031 GYE916685:GYE917031 HIA916685:HIA917031 HRW916685:HRW917031 IBS916685:IBS917031 ILO916685:ILO917031 IVK916685:IVK917031 JFG916685:JFG917031 JPC916685:JPC917031 JYY916685:JYY917031 KIU916685:KIU917031 KSQ916685:KSQ917031 LCM916685:LCM917031 LMI916685:LMI917031 LWE916685:LWE917031 MGA916685:MGA917031 MPW916685:MPW917031 MZS916685:MZS917031 NJO916685:NJO917031 NTK916685:NTK917031 ODG916685:ODG917031 ONC916685:ONC917031 OWY916685:OWY917031 PGU916685:PGU917031 PQQ916685:PQQ917031 QAM916685:QAM917031 QKI916685:QKI917031 QUE916685:QUE917031 REA916685:REA917031 RNW916685:RNW917031 RXS916685:RXS917031 SHO916685:SHO917031 SRK916685:SRK917031 TBG916685:TBG917031 TLC916685:TLC917031 TUY916685:TUY917031 UEU916685:UEU917031 UOQ916685:UOQ917031 UYM916685:UYM917031 VII916685:VII917031 VSE916685:VSE917031 WCA916685:WCA917031 WLW916685:WLW917031 WVS916685:WVS917031 K982221:K982567 JG982221:JG982567 TC982221:TC982567 ACY982221:ACY982567 AMU982221:AMU982567 AWQ982221:AWQ982567 BGM982221:BGM982567 BQI982221:BQI982567 CAE982221:CAE982567 CKA982221:CKA982567 CTW982221:CTW982567 DDS982221:DDS982567 DNO982221:DNO982567 DXK982221:DXK982567 EHG982221:EHG982567 ERC982221:ERC982567 FAY982221:FAY982567 FKU982221:FKU982567 FUQ982221:FUQ982567 GEM982221:GEM982567 GOI982221:GOI982567 GYE982221:GYE982567 HIA982221:HIA982567 HRW982221:HRW982567 IBS982221:IBS982567 ILO982221:ILO982567 IVK982221:IVK982567 JFG982221:JFG982567 JPC982221:JPC982567 JYY982221:JYY982567 KIU982221:KIU982567 KSQ982221:KSQ982567 LCM982221:LCM982567 LMI982221:LMI982567 LWE982221:LWE982567 MGA982221:MGA982567 MPW982221:MPW982567 MZS982221:MZS982567 NJO982221:NJO982567 NTK982221:NTK982567 ODG982221:ODG982567 ONC982221:ONC982567 OWY982221:OWY982567 PGU982221:PGU982567 PQQ982221:PQQ982567 QAM982221:QAM982567 QKI982221:QKI982567 QUE982221:QUE982567 REA982221:REA982567 RNW982221:RNW982567 RXS982221:RXS982567 SHO982221:SHO982567 SRK982221:SRK982567 TBG982221:TBG982567 TLC982221:TLC982567 TUY982221:TUY982567 UEU982221:UEU982567 UOQ982221:UOQ982567 UYM982221:UYM982567 VII982221:VII982567 VSE982221:VSE982567 WCA982221:WCA982567 WLW982221:WLW982567 WVS982221:WVS982567 N3:O38 JJ3:JK38 TF3:TG38 ADB3:ADC38 AMX3:AMY38 AWT3:AWU38 BGP3:BGQ38 BQL3:BQM38 CAH3:CAI38 CKD3:CKE38 CTZ3:CUA38 DDV3:DDW38 DNR3:DNS38 DXN3:DXO38 EHJ3:EHK38 ERF3:ERG38 FBB3:FBC38 FKX3:FKY38 FUT3:FUU38 GEP3:GEQ38 GOL3:GOM38 GYH3:GYI38 HID3:HIE38 HRZ3:HSA38 IBV3:IBW38 ILR3:ILS38 IVN3:IVO38 JFJ3:JFK38 JPF3:JPG38 JZB3:JZC38 KIX3:KIY38 KST3:KSU38 LCP3:LCQ38 LML3:LMM38 LWH3:LWI38 MGD3:MGE38 MPZ3:MQA38 MZV3:MZW38 NJR3:NJS38 NTN3:NTO38 ODJ3:ODK38 ONF3:ONG38 OXB3:OXC38 PGX3:PGY38 PQT3:PQU38 QAP3:QAQ38 QKL3:QKM38 QUH3:QUI38 RED3:REE38 RNZ3:ROA38 RXV3:RXW38 SHR3:SHS38 SRN3:SRO38 TBJ3:TBK38 TLF3:TLG38 TVB3:TVC38 UEX3:UEY38 UOT3:UOU38 UYP3:UYQ38 VIL3:VIM38 VSH3:VSI38 WCD3:WCE38 WLZ3:WMA38 WVV3:WVW38 N64717:O65063 JJ64717:JK65063 TF64717:TG65063 ADB64717:ADC65063 AMX64717:AMY65063 AWT64717:AWU65063 BGP64717:BGQ65063 BQL64717:BQM65063 CAH64717:CAI65063 CKD64717:CKE65063 CTZ64717:CUA65063 DDV64717:DDW65063 DNR64717:DNS65063 DXN64717:DXO65063 EHJ64717:EHK65063 ERF64717:ERG65063 FBB64717:FBC65063 FKX64717:FKY65063 FUT64717:FUU65063 GEP64717:GEQ65063 GOL64717:GOM65063 GYH64717:GYI65063 HID64717:HIE65063 HRZ64717:HSA65063 IBV64717:IBW65063 ILR64717:ILS65063 IVN64717:IVO65063 JFJ64717:JFK65063 JPF64717:JPG65063 JZB64717:JZC65063 KIX64717:KIY65063 KST64717:KSU65063 LCP64717:LCQ65063 LML64717:LMM65063 LWH64717:LWI65063 MGD64717:MGE65063 MPZ64717:MQA65063 MZV64717:MZW65063 NJR64717:NJS65063 NTN64717:NTO65063 ODJ64717:ODK65063 ONF64717:ONG65063 OXB64717:OXC65063 PGX64717:PGY65063 PQT64717:PQU65063 QAP64717:QAQ65063 QKL64717:QKM65063 QUH64717:QUI65063 RED64717:REE65063 RNZ64717:ROA65063 RXV64717:RXW65063 SHR64717:SHS65063 SRN64717:SRO65063 TBJ64717:TBK65063 TLF64717:TLG65063 TVB64717:TVC65063 UEX64717:UEY65063 UOT64717:UOU65063 UYP64717:UYQ65063 VIL64717:VIM65063 VSH64717:VSI65063 WCD64717:WCE65063 WLZ64717:WMA65063 WVV64717:WVW65063 N130253:O130599 JJ130253:JK130599 TF130253:TG130599 ADB130253:ADC130599 AMX130253:AMY130599 AWT130253:AWU130599 BGP130253:BGQ130599 BQL130253:BQM130599 CAH130253:CAI130599 CKD130253:CKE130599 CTZ130253:CUA130599 DDV130253:DDW130599 DNR130253:DNS130599 DXN130253:DXO130599 EHJ130253:EHK130599 ERF130253:ERG130599 FBB130253:FBC130599 FKX130253:FKY130599 FUT130253:FUU130599 GEP130253:GEQ130599 GOL130253:GOM130599 GYH130253:GYI130599 HID130253:HIE130599 HRZ130253:HSA130599 IBV130253:IBW130599 ILR130253:ILS130599 IVN130253:IVO130599 JFJ130253:JFK130599 JPF130253:JPG130599 JZB130253:JZC130599 KIX130253:KIY130599 KST130253:KSU130599 LCP130253:LCQ130599 LML130253:LMM130599 LWH130253:LWI130599 MGD130253:MGE130599 MPZ130253:MQA130599 MZV130253:MZW130599 NJR130253:NJS130599 NTN130253:NTO130599 ODJ130253:ODK130599 ONF130253:ONG130599 OXB130253:OXC130599 PGX130253:PGY130599 PQT130253:PQU130599 QAP130253:QAQ130599 QKL130253:QKM130599 QUH130253:QUI130599 RED130253:REE130599 RNZ130253:ROA130599 RXV130253:RXW130599 SHR130253:SHS130599 SRN130253:SRO130599 TBJ130253:TBK130599 TLF130253:TLG130599 TVB130253:TVC130599 UEX130253:UEY130599 UOT130253:UOU130599 UYP130253:UYQ130599 VIL130253:VIM130599 VSH130253:VSI130599 WCD130253:WCE130599 WLZ130253:WMA130599 WVV130253:WVW130599 N195789:O196135 JJ195789:JK196135 TF195789:TG196135 ADB195789:ADC196135 AMX195789:AMY196135 AWT195789:AWU196135 BGP195789:BGQ196135 BQL195789:BQM196135 CAH195789:CAI196135 CKD195789:CKE196135 CTZ195789:CUA196135 DDV195789:DDW196135 DNR195789:DNS196135 DXN195789:DXO196135 EHJ195789:EHK196135 ERF195789:ERG196135 FBB195789:FBC196135 FKX195789:FKY196135 FUT195789:FUU196135 GEP195789:GEQ196135 GOL195789:GOM196135 GYH195789:GYI196135 HID195789:HIE196135 HRZ195789:HSA196135 IBV195789:IBW196135 ILR195789:ILS196135 IVN195789:IVO196135 JFJ195789:JFK196135 JPF195789:JPG196135 JZB195789:JZC196135 KIX195789:KIY196135 KST195789:KSU196135 LCP195789:LCQ196135 LML195789:LMM196135 LWH195789:LWI196135 MGD195789:MGE196135 MPZ195789:MQA196135 MZV195789:MZW196135 NJR195789:NJS196135 NTN195789:NTO196135 ODJ195789:ODK196135 ONF195789:ONG196135 OXB195789:OXC196135 PGX195789:PGY196135 PQT195789:PQU196135 QAP195789:QAQ196135 QKL195789:QKM196135 QUH195789:QUI196135 RED195789:REE196135 RNZ195789:ROA196135 RXV195789:RXW196135 SHR195789:SHS196135 SRN195789:SRO196135 TBJ195789:TBK196135 TLF195789:TLG196135 TVB195789:TVC196135 UEX195789:UEY196135 UOT195789:UOU196135 UYP195789:UYQ196135 VIL195789:VIM196135 VSH195789:VSI196135 WCD195789:WCE196135 WLZ195789:WMA196135 WVV195789:WVW196135 N261325:O261671 JJ261325:JK261671 TF261325:TG261671 ADB261325:ADC261671 AMX261325:AMY261671 AWT261325:AWU261671 BGP261325:BGQ261671 BQL261325:BQM261671 CAH261325:CAI261671 CKD261325:CKE261671 CTZ261325:CUA261671 DDV261325:DDW261671 DNR261325:DNS261671 DXN261325:DXO261671 EHJ261325:EHK261671 ERF261325:ERG261671 FBB261325:FBC261671 FKX261325:FKY261671 FUT261325:FUU261671 GEP261325:GEQ261671 GOL261325:GOM261671 GYH261325:GYI261671 HID261325:HIE261671 HRZ261325:HSA261671 IBV261325:IBW261671 ILR261325:ILS261671 IVN261325:IVO261671 JFJ261325:JFK261671 JPF261325:JPG261671 JZB261325:JZC261671 KIX261325:KIY261671 KST261325:KSU261671 LCP261325:LCQ261671 LML261325:LMM261671 LWH261325:LWI261671 MGD261325:MGE261671 MPZ261325:MQA261671 MZV261325:MZW261671 NJR261325:NJS261671 NTN261325:NTO261671 ODJ261325:ODK261671 ONF261325:ONG261671 OXB261325:OXC261671 PGX261325:PGY261671 PQT261325:PQU261671 QAP261325:QAQ261671 QKL261325:QKM261671 QUH261325:QUI261671 RED261325:REE261671 RNZ261325:ROA261671 RXV261325:RXW261671 SHR261325:SHS261671 SRN261325:SRO261671 TBJ261325:TBK261671 TLF261325:TLG261671 TVB261325:TVC261671 UEX261325:UEY261671 UOT261325:UOU261671 UYP261325:UYQ261671 VIL261325:VIM261671 VSH261325:VSI261671 WCD261325:WCE261671 WLZ261325:WMA261671 WVV261325:WVW261671 N326861:O327207 JJ326861:JK327207 TF326861:TG327207 ADB326861:ADC327207 AMX326861:AMY327207 AWT326861:AWU327207 BGP326861:BGQ327207 BQL326861:BQM327207 CAH326861:CAI327207 CKD326861:CKE327207 CTZ326861:CUA327207 DDV326861:DDW327207 DNR326861:DNS327207 DXN326861:DXO327207 EHJ326861:EHK327207 ERF326861:ERG327207 FBB326861:FBC327207 FKX326861:FKY327207 FUT326861:FUU327207 GEP326861:GEQ327207 GOL326861:GOM327207 GYH326861:GYI327207 HID326861:HIE327207 HRZ326861:HSA327207 IBV326861:IBW327207 ILR326861:ILS327207 IVN326861:IVO327207 JFJ326861:JFK327207 JPF326861:JPG327207 JZB326861:JZC327207 KIX326861:KIY327207 KST326861:KSU327207 LCP326861:LCQ327207 LML326861:LMM327207 LWH326861:LWI327207 MGD326861:MGE327207 MPZ326861:MQA327207 MZV326861:MZW327207 NJR326861:NJS327207 NTN326861:NTO327207 ODJ326861:ODK327207 ONF326861:ONG327207 OXB326861:OXC327207 PGX326861:PGY327207 PQT326861:PQU327207 QAP326861:QAQ327207 QKL326861:QKM327207 QUH326861:QUI327207 RED326861:REE327207 RNZ326861:ROA327207 RXV326861:RXW327207 SHR326861:SHS327207 SRN326861:SRO327207 TBJ326861:TBK327207 TLF326861:TLG327207 TVB326861:TVC327207 UEX326861:UEY327207 UOT326861:UOU327207 UYP326861:UYQ327207 VIL326861:VIM327207 VSH326861:VSI327207 WCD326861:WCE327207 WLZ326861:WMA327207 WVV326861:WVW327207 N392397:O392743 JJ392397:JK392743 TF392397:TG392743 ADB392397:ADC392743 AMX392397:AMY392743 AWT392397:AWU392743 BGP392397:BGQ392743 BQL392397:BQM392743 CAH392397:CAI392743 CKD392397:CKE392743 CTZ392397:CUA392743 DDV392397:DDW392743 DNR392397:DNS392743 DXN392397:DXO392743 EHJ392397:EHK392743 ERF392397:ERG392743 FBB392397:FBC392743 FKX392397:FKY392743 FUT392397:FUU392743 GEP392397:GEQ392743 GOL392397:GOM392743 GYH392397:GYI392743 HID392397:HIE392743 HRZ392397:HSA392743 IBV392397:IBW392743 ILR392397:ILS392743 IVN392397:IVO392743 JFJ392397:JFK392743 JPF392397:JPG392743 JZB392397:JZC392743 KIX392397:KIY392743 KST392397:KSU392743 LCP392397:LCQ392743 LML392397:LMM392743 LWH392397:LWI392743 MGD392397:MGE392743 MPZ392397:MQA392743 MZV392397:MZW392743 NJR392397:NJS392743 NTN392397:NTO392743 ODJ392397:ODK392743 ONF392397:ONG392743 OXB392397:OXC392743 PGX392397:PGY392743 PQT392397:PQU392743 QAP392397:QAQ392743 QKL392397:QKM392743 QUH392397:QUI392743 RED392397:REE392743 RNZ392397:ROA392743 RXV392397:RXW392743 SHR392397:SHS392743 SRN392397:SRO392743 TBJ392397:TBK392743 TLF392397:TLG392743 TVB392397:TVC392743 UEX392397:UEY392743 UOT392397:UOU392743 UYP392397:UYQ392743 VIL392397:VIM392743 VSH392397:VSI392743 WCD392397:WCE392743 WLZ392397:WMA392743 WVV392397:WVW392743 N457933:O458279 JJ457933:JK458279 TF457933:TG458279 ADB457933:ADC458279 AMX457933:AMY458279 AWT457933:AWU458279 BGP457933:BGQ458279 BQL457933:BQM458279 CAH457933:CAI458279 CKD457933:CKE458279 CTZ457933:CUA458279 DDV457933:DDW458279 DNR457933:DNS458279 DXN457933:DXO458279 EHJ457933:EHK458279 ERF457933:ERG458279 FBB457933:FBC458279 FKX457933:FKY458279 FUT457933:FUU458279 GEP457933:GEQ458279 GOL457933:GOM458279 GYH457933:GYI458279 HID457933:HIE458279 HRZ457933:HSA458279 IBV457933:IBW458279 ILR457933:ILS458279 IVN457933:IVO458279 JFJ457933:JFK458279 JPF457933:JPG458279 JZB457933:JZC458279 KIX457933:KIY458279 KST457933:KSU458279 LCP457933:LCQ458279 LML457933:LMM458279 LWH457933:LWI458279 MGD457933:MGE458279 MPZ457933:MQA458279 MZV457933:MZW458279 NJR457933:NJS458279 NTN457933:NTO458279 ODJ457933:ODK458279 ONF457933:ONG458279 OXB457933:OXC458279 PGX457933:PGY458279 PQT457933:PQU458279 QAP457933:QAQ458279 QKL457933:QKM458279 QUH457933:QUI458279 RED457933:REE458279 RNZ457933:ROA458279 RXV457933:RXW458279 SHR457933:SHS458279 SRN457933:SRO458279 TBJ457933:TBK458279 TLF457933:TLG458279 TVB457933:TVC458279 UEX457933:UEY458279 UOT457933:UOU458279 UYP457933:UYQ458279 VIL457933:VIM458279 VSH457933:VSI458279 WCD457933:WCE458279 WLZ457933:WMA458279 WVV457933:WVW458279 N523469:O523815 JJ523469:JK523815 TF523469:TG523815 ADB523469:ADC523815 AMX523469:AMY523815 AWT523469:AWU523815 BGP523469:BGQ523815 BQL523469:BQM523815 CAH523469:CAI523815 CKD523469:CKE523815 CTZ523469:CUA523815 DDV523469:DDW523815 DNR523469:DNS523815 DXN523469:DXO523815 EHJ523469:EHK523815 ERF523469:ERG523815 FBB523469:FBC523815 FKX523469:FKY523815 FUT523469:FUU523815 GEP523469:GEQ523815 GOL523469:GOM523815 GYH523469:GYI523815 HID523469:HIE523815 HRZ523469:HSA523815 IBV523469:IBW523815 ILR523469:ILS523815 IVN523469:IVO523815 JFJ523469:JFK523815 JPF523469:JPG523815 JZB523469:JZC523815 KIX523469:KIY523815 KST523469:KSU523815 LCP523469:LCQ523815 LML523469:LMM523815 LWH523469:LWI523815 MGD523469:MGE523815 MPZ523469:MQA523815 MZV523469:MZW523815 NJR523469:NJS523815 NTN523469:NTO523815 ODJ523469:ODK523815 ONF523469:ONG523815 OXB523469:OXC523815 PGX523469:PGY523815 PQT523469:PQU523815 QAP523469:QAQ523815 QKL523469:QKM523815 QUH523469:QUI523815 RED523469:REE523815 RNZ523469:ROA523815 RXV523469:RXW523815 SHR523469:SHS523815 SRN523469:SRO523815 TBJ523469:TBK523815 TLF523469:TLG523815 TVB523469:TVC523815 UEX523469:UEY523815 UOT523469:UOU523815 UYP523469:UYQ523815 VIL523469:VIM523815 VSH523469:VSI523815 WCD523469:WCE523815 WLZ523469:WMA523815 WVV523469:WVW523815 N589005:O589351 JJ589005:JK589351 TF589005:TG589351 ADB589005:ADC589351 AMX589005:AMY589351 AWT589005:AWU589351 BGP589005:BGQ589351 BQL589005:BQM589351 CAH589005:CAI589351 CKD589005:CKE589351 CTZ589005:CUA589351 DDV589005:DDW589351 DNR589005:DNS589351 DXN589005:DXO589351 EHJ589005:EHK589351 ERF589005:ERG589351 FBB589005:FBC589351 FKX589005:FKY589351 FUT589005:FUU589351 GEP589005:GEQ589351 GOL589005:GOM589351 GYH589005:GYI589351 HID589005:HIE589351 HRZ589005:HSA589351 IBV589005:IBW589351 ILR589005:ILS589351 IVN589005:IVO589351 JFJ589005:JFK589351 JPF589005:JPG589351 JZB589005:JZC589351 KIX589005:KIY589351 KST589005:KSU589351 LCP589005:LCQ589351 LML589005:LMM589351 LWH589005:LWI589351 MGD589005:MGE589351 MPZ589005:MQA589351 MZV589005:MZW589351 NJR589005:NJS589351 NTN589005:NTO589351 ODJ589005:ODK589351 ONF589005:ONG589351 OXB589005:OXC589351 PGX589005:PGY589351 PQT589005:PQU589351 QAP589005:QAQ589351 QKL589005:QKM589351 QUH589005:QUI589351 RED589005:REE589351 RNZ589005:ROA589351 RXV589005:RXW589351 SHR589005:SHS589351 SRN589005:SRO589351 TBJ589005:TBK589351 TLF589005:TLG589351 TVB589005:TVC589351 UEX589005:UEY589351 UOT589005:UOU589351 UYP589005:UYQ589351 VIL589005:VIM589351 VSH589005:VSI589351 WCD589005:WCE589351 WLZ589005:WMA589351 WVV589005:WVW589351 N654541:O654887 JJ654541:JK654887 TF654541:TG654887 ADB654541:ADC654887 AMX654541:AMY654887 AWT654541:AWU654887 BGP654541:BGQ654887 BQL654541:BQM654887 CAH654541:CAI654887 CKD654541:CKE654887 CTZ654541:CUA654887 DDV654541:DDW654887 DNR654541:DNS654887 DXN654541:DXO654887 EHJ654541:EHK654887 ERF654541:ERG654887 FBB654541:FBC654887 FKX654541:FKY654887 FUT654541:FUU654887 GEP654541:GEQ654887 GOL654541:GOM654887 GYH654541:GYI654887 HID654541:HIE654887 HRZ654541:HSA654887 IBV654541:IBW654887 ILR654541:ILS654887 IVN654541:IVO654887 JFJ654541:JFK654887 JPF654541:JPG654887 JZB654541:JZC654887 KIX654541:KIY654887 KST654541:KSU654887 LCP654541:LCQ654887 LML654541:LMM654887 LWH654541:LWI654887 MGD654541:MGE654887 MPZ654541:MQA654887 MZV654541:MZW654887 NJR654541:NJS654887 NTN654541:NTO654887 ODJ654541:ODK654887 ONF654541:ONG654887 OXB654541:OXC654887 PGX654541:PGY654887 PQT654541:PQU654887 QAP654541:QAQ654887 QKL654541:QKM654887 QUH654541:QUI654887 RED654541:REE654887 RNZ654541:ROA654887 RXV654541:RXW654887 SHR654541:SHS654887 SRN654541:SRO654887 TBJ654541:TBK654887 TLF654541:TLG654887 TVB654541:TVC654887 UEX654541:UEY654887 UOT654541:UOU654887 UYP654541:UYQ654887 VIL654541:VIM654887 VSH654541:VSI654887 WCD654541:WCE654887 WLZ654541:WMA654887 WVV654541:WVW654887 N720077:O720423 JJ720077:JK720423 TF720077:TG720423 ADB720077:ADC720423 AMX720077:AMY720423 AWT720077:AWU720423 BGP720077:BGQ720423 BQL720077:BQM720423 CAH720077:CAI720423 CKD720077:CKE720423 CTZ720077:CUA720423 DDV720077:DDW720423 DNR720077:DNS720423 DXN720077:DXO720423 EHJ720077:EHK720423 ERF720077:ERG720423 FBB720077:FBC720423 FKX720077:FKY720423 FUT720077:FUU720423 GEP720077:GEQ720423 GOL720077:GOM720423 GYH720077:GYI720423 HID720077:HIE720423 HRZ720077:HSA720423 IBV720077:IBW720423 ILR720077:ILS720423 IVN720077:IVO720423 JFJ720077:JFK720423 JPF720077:JPG720423 JZB720077:JZC720423 KIX720077:KIY720423 KST720077:KSU720423 LCP720077:LCQ720423 LML720077:LMM720423 LWH720077:LWI720423 MGD720077:MGE720423 MPZ720077:MQA720423 MZV720077:MZW720423 NJR720077:NJS720423 NTN720077:NTO720423 ODJ720077:ODK720423 ONF720077:ONG720423 OXB720077:OXC720423 PGX720077:PGY720423 PQT720077:PQU720423 QAP720077:QAQ720423 QKL720077:QKM720423 QUH720077:QUI720423 RED720077:REE720423 RNZ720077:ROA720423 RXV720077:RXW720423 SHR720077:SHS720423 SRN720077:SRO720423 TBJ720077:TBK720423 TLF720077:TLG720423 TVB720077:TVC720423 UEX720077:UEY720423 UOT720077:UOU720423 UYP720077:UYQ720423 VIL720077:VIM720423 VSH720077:VSI720423 WCD720077:WCE720423 WLZ720077:WMA720423 WVV720077:WVW720423 N785613:O785959 JJ785613:JK785959 TF785613:TG785959 ADB785613:ADC785959 AMX785613:AMY785959 AWT785613:AWU785959 BGP785613:BGQ785959 BQL785613:BQM785959 CAH785613:CAI785959 CKD785613:CKE785959 CTZ785613:CUA785959 DDV785613:DDW785959 DNR785613:DNS785959 DXN785613:DXO785959 EHJ785613:EHK785959 ERF785613:ERG785959 FBB785613:FBC785959 FKX785613:FKY785959 FUT785613:FUU785959 GEP785613:GEQ785959 GOL785613:GOM785959 GYH785613:GYI785959 HID785613:HIE785959 HRZ785613:HSA785959 IBV785613:IBW785959 ILR785613:ILS785959 IVN785613:IVO785959 JFJ785613:JFK785959 JPF785613:JPG785959 JZB785613:JZC785959 KIX785613:KIY785959 KST785613:KSU785959 LCP785613:LCQ785959 LML785613:LMM785959 LWH785613:LWI785959 MGD785613:MGE785959 MPZ785613:MQA785959 MZV785613:MZW785959 NJR785613:NJS785959 NTN785613:NTO785959 ODJ785613:ODK785959 ONF785613:ONG785959 OXB785613:OXC785959 PGX785613:PGY785959 PQT785613:PQU785959 QAP785613:QAQ785959 QKL785613:QKM785959 QUH785613:QUI785959 RED785613:REE785959 RNZ785613:ROA785959 RXV785613:RXW785959 SHR785613:SHS785959 SRN785613:SRO785959 TBJ785613:TBK785959 TLF785613:TLG785959 TVB785613:TVC785959 UEX785613:UEY785959 UOT785613:UOU785959 UYP785613:UYQ785959 VIL785613:VIM785959 VSH785613:VSI785959 WCD785613:WCE785959 WLZ785613:WMA785959 WVV785613:WVW785959 N851149:O851495 JJ851149:JK851495 TF851149:TG851495 ADB851149:ADC851495 AMX851149:AMY851495 AWT851149:AWU851495 BGP851149:BGQ851495 BQL851149:BQM851495 CAH851149:CAI851495 CKD851149:CKE851495 CTZ851149:CUA851495 DDV851149:DDW851495 DNR851149:DNS851495 DXN851149:DXO851495 EHJ851149:EHK851495 ERF851149:ERG851495 FBB851149:FBC851495 FKX851149:FKY851495 FUT851149:FUU851495 GEP851149:GEQ851495 GOL851149:GOM851495 GYH851149:GYI851495 HID851149:HIE851495 HRZ851149:HSA851495 IBV851149:IBW851495 ILR851149:ILS851495 IVN851149:IVO851495 JFJ851149:JFK851495 JPF851149:JPG851495 JZB851149:JZC851495 KIX851149:KIY851495 KST851149:KSU851495 LCP851149:LCQ851495 LML851149:LMM851495 LWH851149:LWI851495 MGD851149:MGE851495 MPZ851149:MQA851495 MZV851149:MZW851495 NJR851149:NJS851495 NTN851149:NTO851495 ODJ851149:ODK851495 ONF851149:ONG851495 OXB851149:OXC851495 PGX851149:PGY851495 PQT851149:PQU851495 QAP851149:QAQ851495 QKL851149:QKM851495 QUH851149:QUI851495 RED851149:REE851495 RNZ851149:ROA851495 RXV851149:RXW851495 SHR851149:SHS851495 SRN851149:SRO851495 TBJ851149:TBK851495 TLF851149:TLG851495 TVB851149:TVC851495 UEX851149:UEY851495 UOT851149:UOU851495 UYP851149:UYQ851495 VIL851149:VIM851495 VSH851149:VSI851495 WCD851149:WCE851495 WLZ851149:WMA851495 WVV851149:WVW851495 N916685:O917031 JJ916685:JK917031 TF916685:TG917031 ADB916685:ADC917031 AMX916685:AMY917031 AWT916685:AWU917031 BGP916685:BGQ917031 BQL916685:BQM917031 CAH916685:CAI917031 CKD916685:CKE917031 CTZ916685:CUA917031 DDV916685:DDW917031 DNR916685:DNS917031 DXN916685:DXO917031 EHJ916685:EHK917031 ERF916685:ERG917031 FBB916685:FBC917031 FKX916685:FKY917031 FUT916685:FUU917031 GEP916685:GEQ917031 GOL916685:GOM917031 GYH916685:GYI917031 HID916685:HIE917031 HRZ916685:HSA917031 IBV916685:IBW917031 ILR916685:ILS917031 IVN916685:IVO917031 JFJ916685:JFK917031 JPF916685:JPG917031 JZB916685:JZC917031 KIX916685:KIY917031 KST916685:KSU917031 LCP916685:LCQ917031 LML916685:LMM917031 LWH916685:LWI917031 MGD916685:MGE917031 MPZ916685:MQA917031 MZV916685:MZW917031 NJR916685:NJS917031 NTN916685:NTO917031 ODJ916685:ODK917031 ONF916685:ONG917031 OXB916685:OXC917031 PGX916685:PGY917031 PQT916685:PQU917031 QAP916685:QAQ917031 QKL916685:QKM917031 QUH916685:QUI917031 RED916685:REE917031 RNZ916685:ROA917031 RXV916685:RXW917031 SHR916685:SHS917031 SRN916685:SRO917031 TBJ916685:TBK917031 TLF916685:TLG917031 TVB916685:TVC917031 UEX916685:UEY917031 UOT916685:UOU917031 UYP916685:UYQ917031 VIL916685:VIM917031 VSH916685:VSI917031 WCD916685:WCE917031 WLZ916685:WMA917031 WVV916685:WVW917031 N982221:O982567 JJ982221:JK982567 TF982221:TG982567 ADB982221:ADC982567 AMX982221:AMY982567 AWT982221:AWU982567 BGP982221:BGQ982567 BQL982221:BQM982567 CAH982221:CAI982567 CKD982221:CKE982567 CTZ982221:CUA982567 DDV982221:DDW982567 DNR982221:DNS982567 DXN982221:DXO982567 EHJ982221:EHK982567 ERF982221:ERG982567 FBB982221:FBC982567 FKX982221:FKY982567 FUT982221:FUU982567 GEP982221:GEQ982567 GOL982221:GOM982567 GYH982221:GYI982567 HID982221:HIE982567 HRZ982221:HSA982567 IBV982221:IBW982567 ILR982221:ILS982567 IVN982221:IVO982567 JFJ982221:JFK982567 JPF982221:JPG982567 JZB982221:JZC982567 KIX982221:KIY982567 KST982221:KSU982567 LCP982221:LCQ982567 LML982221:LMM982567 LWH982221:LWI982567 MGD982221:MGE982567 MPZ982221:MQA982567 MZV982221:MZW982567 NJR982221:NJS982567 NTN982221:NTO982567 ODJ982221:ODK982567 ONF982221:ONG982567 OXB982221:OXC982567 PGX982221:PGY982567 PQT982221:PQU982567 QAP982221:QAQ982567 QKL982221:QKM982567 QUH982221:QUI982567 RED982221:REE982567 RNZ982221:ROA982567 RXV982221:RXW982567 SHR982221:SHS982567 SRN982221:SRO982567 TBJ982221:TBK982567 TLF982221:TLG982567 TVB982221:TVC982567 UEX982221:UEY982567 UOT982221:UOU982567 UYP982221:UYQ982567 VIL982221:VIM982567 VSH982221:VSI982567 WCD982221:WCE982567 WLZ982221:WMA982567 WVV982221:WVW982567">
      <formula1>балл1</formula1>
    </dataValidation>
    <dataValidation type="list" allowBlank="1" showInputMessage="1" showErrorMessage="1"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4717 IX64717 ST64717 ACP64717 AML64717 AWH64717 BGD64717 BPZ64717 BZV64717 CJR64717 CTN64717 DDJ64717 DNF64717 DXB64717 EGX64717 EQT64717 FAP64717 FKL64717 FUH64717 GED64717 GNZ64717 GXV64717 HHR64717 HRN64717 IBJ64717 ILF64717 IVB64717 JEX64717 JOT64717 JYP64717 KIL64717 KSH64717 LCD64717 LLZ64717 LVV64717 MFR64717 MPN64717 MZJ64717 NJF64717 NTB64717 OCX64717 OMT64717 OWP64717 PGL64717 PQH64717 QAD64717 QJZ64717 QTV64717 RDR64717 RNN64717 RXJ64717 SHF64717 SRB64717 TAX64717 TKT64717 TUP64717 UEL64717 UOH64717 UYD64717 VHZ64717 VRV64717 WBR64717 WLN64717 WVJ64717 B130253 IX130253 ST130253 ACP130253 AML130253 AWH130253 BGD130253 BPZ130253 BZV130253 CJR130253 CTN130253 DDJ130253 DNF130253 DXB130253 EGX130253 EQT130253 FAP130253 FKL130253 FUH130253 GED130253 GNZ130253 GXV130253 HHR130253 HRN130253 IBJ130253 ILF130253 IVB130253 JEX130253 JOT130253 JYP130253 KIL130253 KSH130253 LCD130253 LLZ130253 LVV130253 MFR130253 MPN130253 MZJ130253 NJF130253 NTB130253 OCX130253 OMT130253 OWP130253 PGL130253 PQH130253 QAD130253 QJZ130253 QTV130253 RDR130253 RNN130253 RXJ130253 SHF130253 SRB130253 TAX130253 TKT130253 TUP130253 UEL130253 UOH130253 UYD130253 VHZ130253 VRV130253 WBR130253 WLN130253 WVJ130253 B195789 IX195789 ST195789 ACP195789 AML195789 AWH195789 BGD195789 BPZ195789 BZV195789 CJR195789 CTN195789 DDJ195789 DNF195789 DXB195789 EGX195789 EQT195789 FAP195789 FKL195789 FUH195789 GED195789 GNZ195789 GXV195789 HHR195789 HRN195789 IBJ195789 ILF195789 IVB195789 JEX195789 JOT195789 JYP195789 KIL195789 KSH195789 LCD195789 LLZ195789 LVV195789 MFR195789 MPN195789 MZJ195789 NJF195789 NTB195789 OCX195789 OMT195789 OWP195789 PGL195789 PQH195789 QAD195789 QJZ195789 QTV195789 RDR195789 RNN195789 RXJ195789 SHF195789 SRB195789 TAX195789 TKT195789 TUP195789 UEL195789 UOH195789 UYD195789 VHZ195789 VRV195789 WBR195789 WLN195789 WVJ195789 B261325 IX261325 ST261325 ACP261325 AML261325 AWH261325 BGD261325 BPZ261325 BZV261325 CJR261325 CTN261325 DDJ261325 DNF261325 DXB261325 EGX261325 EQT261325 FAP261325 FKL261325 FUH261325 GED261325 GNZ261325 GXV261325 HHR261325 HRN261325 IBJ261325 ILF261325 IVB261325 JEX261325 JOT261325 JYP261325 KIL261325 KSH261325 LCD261325 LLZ261325 LVV261325 MFR261325 MPN261325 MZJ261325 NJF261325 NTB261325 OCX261325 OMT261325 OWP261325 PGL261325 PQH261325 QAD261325 QJZ261325 QTV261325 RDR261325 RNN261325 RXJ261325 SHF261325 SRB261325 TAX261325 TKT261325 TUP261325 UEL261325 UOH261325 UYD261325 VHZ261325 VRV261325 WBR261325 WLN261325 WVJ261325 B326861 IX326861 ST326861 ACP326861 AML326861 AWH326861 BGD326861 BPZ326861 BZV326861 CJR326861 CTN326861 DDJ326861 DNF326861 DXB326861 EGX326861 EQT326861 FAP326861 FKL326861 FUH326861 GED326861 GNZ326861 GXV326861 HHR326861 HRN326861 IBJ326861 ILF326861 IVB326861 JEX326861 JOT326861 JYP326861 KIL326861 KSH326861 LCD326861 LLZ326861 LVV326861 MFR326861 MPN326861 MZJ326861 NJF326861 NTB326861 OCX326861 OMT326861 OWP326861 PGL326861 PQH326861 QAD326861 QJZ326861 QTV326861 RDR326861 RNN326861 RXJ326861 SHF326861 SRB326861 TAX326861 TKT326861 TUP326861 UEL326861 UOH326861 UYD326861 VHZ326861 VRV326861 WBR326861 WLN326861 WVJ326861 B392397 IX392397 ST392397 ACP392397 AML392397 AWH392397 BGD392397 BPZ392397 BZV392397 CJR392397 CTN392397 DDJ392397 DNF392397 DXB392397 EGX392397 EQT392397 FAP392397 FKL392397 FUH392397 GED392397 GNZ392397 GXV392397 HHR392397 HRN392397 IBJ392397 ILF392397 IVB392397 JEX392397 JOT392397 JYP392397 KIL392397 KSH392397 LCD392397 LLZ392397 LVV392397 MFR392397 MPN392397 MZJ392397 NJF392397 NTB392397 OCX392397 OMT392397 OWP392397 PGL392397 PQH392397 QAD392397 QJZ392397 QTV392397 RDR392397 RNN392397 RXJ392397 SHF392397 SRB392397 TAX392397 TKT392397 TUP392397 UEL392397 UOH392397 UYD392397 VHZ392397 VRV392397 WBR392397 WLN392397 WVJ392397 B457933 IX457933 ST457933 ACP457933 AML457933 AWH457933 BGD457933 BPZ457933 BZV457933 CJR457933 CTN457933 DDJ457933 DNF457933 DXB457933 EGX457933 EQT457933 FAP457933 FKL457933 FUH457933 GED457933 GNZ457933 GXV457933 HHR457933 HRN457933 IBJ457933 ILF457933 IVB457933 JEX457933 JOT457933 JYP457933 KIL457933 KSH457933 LCD457933 LLZ457933 LVV457933 MFR457933 MPN457933 MZJ457933 NJF457933 NTB457933 OCX457933 OMT457933 OWP457933 PGL457933 PQH457933 QAD457933 QJZ457933 QTV457933 RDR457933 RNN457933 RXJ457933 SHF457933 SRB457933 TAX457933 TKT457933 TUP457933 UEL457933 UOH457933 UYD457933 VHZ457933 VRV457933 WBR457933 WLN457933 WVJ457933 B523469 IX523469 ST523469 ACP523469 AML523469 AWH523469 BGD523469 BPZ523469 BZV523469 CJR523469 CTN523469 DDJ523469 DNF523469 DXB523469 EGX523469 EQT523469 FAP523469 FKL523469 FUH523469 GED523469 GNZ523469 GXV523469 HHR523469 HRN523469 IBJ523469 ILF523469 IVB523469 JEX523469 JOT523469 JYP523469 KIL523469 KSH523469 LCD523469 LLZ523469 LVV523469 MFR523469 MPN523469 MZJ523469 NJF523469 NTB523469 OCX523469 OMT523469 OWP523469 PGL523469 PQH523469 QAD523469 QJZ523469 QTV523469 RDR523469 RNN523469 RXJ523469 SHF523469 SRB523469 TAX523469 TKT523469 TUP523469 UEL523469 UOH523469 UYD523469 VHZ523469 VRV523469 WBR523469 WLN523469 WVJ523469 B589005 IX589005 ST589005 ACP589005 AML589005 AWH589005 BGD589005 BPZ589005 BZV589005 CJR589005 CTN589005 DDJ589005 DNF589005 DXB589005 EGX589005 EQT589005 FAP589005 FKL589005 FUH589005 GED589005 GNZ589005 GXV589005 HHR589005 HRN589005 IBJ589005 ILF589005 IVB589005 JEX589005 JOT589005 JYP589005 KIL589005 KSH589005 LCD589005 LLZ589005 LVV589005 MFR589005 MPN589005 MZJ589005 NJF589005 NTB589005 OCX589005 OMT589005 OWP589005 PGL589005 PQH589005 QAD589005 QJZ589005 QTV589005 RDR589005 RNN589005 RXJ589005 SHF589005 SRB589005 TAX589005 TKT589005 TUP589005 UEL589005 UOH589005 UYD589005 VHZ589005 VRV589005 WBR589005 WLN589005 WVJ589005 B654541 IX654541 ST654541 ACP654541 AML654541 AWH654541 BGD654541 BPZ654541 BZV654541 CJR654541 CTN654541 DDJ654541 DNF654541 DXB654541 EGX654541 EQT654541 FAP654541 FKL654541 FUH654541 GED654541 GNZ654541 GXV654541 HHR654541 HRN654541 IBJ654541 ILF654541 IVB654541 JEX654541 JOT654541 JYP654541 KIL654541 KSH654541 LCD654541 LLZ654541 LVV654541 MFR654541 MPN654541 MZJ654541 NJF654541 NTB654541 OCX654541 OMT654541 OWP654541 PGL654541 PQH654541 QAD654541 QJZ654541 QTV654541 RDR654541 RNN654541 RXJ654541 SHF654541 SRB654541 TAX654541 TKT654541 TUP654541 UEL654541 UOH654541 UYD654541 VHZ654541 VRV654541 WBR654541 WLN654541 WVJ654541 B720077 IX720077 ST720077 ACP720077 AML720077 AWH720077 BGD720077 BPZ720077 BZV720077 CJR720077 CTN720077 DDJ720077 DNF720077 DXB720077 EGX720077 EQT720077 FAP720077 FKL720077 FUH720077 GED720077 GNZ720077 GXV720077 HHR720077 HRN720077 IBJ720077 ILF720077 IVB720077 JEX720077 JOT720077 JYP720077 KIL720077 KSH720077 LCD720077 LLZ720077 LVV720077 MFR720077 MPN720077 MZJ720077 NJF720077 NTB720077 OCX720077 OMT720077 OWP720077 PGL720077 PQH720077 QAD720077 QJZ720077 QTV720077 RDR720077 RNN720077 RXJ720077 SHF720077 SRB720077 TAX720077 TKT720077 TUP720077 UEL720077 UOH720077 UYD720077 VHZ720077 VRV720077 WBR720077 WLN720077 WVJ720077 B785613 IX785613 ST785613 ACP785613 AML785613 AWH785613 BGD785613 BPZ785613 BZV785613 CJR785613 CTN785613 DDJ785613 DNF785613 DXB785613 EGX785613 EQT785613 FAP785613 FKL785613 FUH785613 GED785613 GNZ785613 GXV785613 HHR785613 HRN785613 IBJ785613 ILF785613 IVB785613 JEX785613 JOT785613 JYP785613 KIL785613 KSH785613 LCD785613 LLZ785613 LVV785613 MFR785613 MPN785613 MZJ785613 NJF785613 NTB785613 OCX785613 OMT785613 OWP785613 PGL785613 PQH785613 QAD785613 QJZ785613 QTV785613 RDR785613 RNN785613 RXJ785613 SHF785613 SRB785613 TAX785613 TKT785613 TUP785613 UEL785613 UOH785613 UYD785613 VHZ785613 VRV785613 WBR785613 WLN785613 WVJ785613 B851149 IX851149 ST851149 ACP851149 AML851149 AWH851149 BGD851149 BPZ851149 BZV851149 CJR851149 CTN851149 DDJ851149 DNF851149 DXB851149 EGX851149 EQT851149 FAP851149 FKL851149 FUH851149 GED851149 GNZ851149 GXV851149 HHR851149 HRN851149 IBJ851149 ILF851149 IVB851149 JEX851149 JOT851149 JYP851149 KIL851149 KSH851149 LCD851149 LLZ851149 LVV851149 MFR851149 MPN851149 MZJ851149 NJF851149 NTB851149 OCX851149 OMT851149 OWP851149 PGL851149 PQH851149 QAD851149 QJZ851149 QTV851149 RDR851149 RNN851149 RXJ851149 SHF851149 SRB851149 TAX851149 TKT851149 TUP851149 UEL851149 UOH851149 UYD851149 VHZ851149 VRV851149 WBR851149 WLN851149 WVJ851149 B916685 IX916685 ST916685 ACP916685 AML916685 AWH916685 BGD916685 BPZ916685 BZV916685 CJR916685 CTN916685 DDJ916685 DNF916685 DXB916685 EGX916685 EQT916685 FAP916685 FKL916685 FUH916685 GED916685 GNZ916685 GXV916685 HHR916685 HRN916685 IBJ916685 ILF916685 IVB916685 JEX916685 JOT916685 JYP916685 KIL916685 KSH916685 LCD916685 LLZ916685 LVV916685 MFR916685 MPN916685 MZJ916685 NJF916685 NTB916685 OCX916685 OMT916685 OWP916685 PGL916685 PQH916685 QAD916685 QJZ916685 QTV916685 RDR916685 RNN916685 RXJ916685 SHF916685 SRB916685 TAX916685 TKT916685 TUP916685 UEL916685 UOH916685 UYD916685 VHZ916685 VRV916685 WBR916685 WLN916685 WVJ916685 B982221 IX982221 ST982221 ACP982221 AML982221 AWH982221 BGD982221 BPZ982221 BZV982221 CJR982221 CTN982221 DDJ982221 DNF982221 DXB982221 EGX982221 EQT982221 FAP982221 FKL982221 FUH982221 GED982221 GNZ982221 GXV982221 HHR982221 HRN982221 IBJ982221 ILF982221 IVB982221 JEX982221 JOT982221 JYP982221 KIL982221 KSH982221 LCD982221 LLZ982221 LVV982221 MFR982221 MPN982221 MZJ982221 NJF982221 NTB982221 OCX982221 OMT982221 OWP982221 PGL982221 PQH982221 QAD982221 QJZ982221 QTV982221 RDR982221 RNN982221 RXJ982221 SHF982221 SRB982221 TAX982221 TKT982221 TUP982221 UEL982221 UOH982221 UYD982221 VHZ982221 VRV982221 WBR982221 WLN982221 WVJ982221">
      <formula1>Название</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dimension ref="A1:Y56"/>
  <sheetViews>
    <sheetView zoomScale="70" zoomScaleNormal="70" workbookViewId="0">
      <selection activeCell="W1" sqref="W1:Y22"/>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s>
  <sheetData>
    <row r="1" spans="1:25" ht="59.25" customHeight="1"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c r="W1" s="58" t="s">
        <v>158</v>
      </c>
      <c r="X1" s="58" t="s">
        <v>159</v>
      </c>
      <c r="Y1" s="58" t="s">
        <v>160</v>
      </c>
    </row>
    <row r="2" spans="1:25" ht="44.25" customHeight="1"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COUNTIF(T$3:T$54,W2)</f>
        <v>0</v>
      </c>
      <c r="Y2" s="83">
        <f>X2/$X$22</f>
        <v>0</v>
      </c>
    </row>
    <row r="3" spans="1:25" ht="30" customHeight="1" x14ac:dyDescent="0.25">
      <c r="A3" s="3" t="s">
        <v>11</v>
      </c>
      <c r="B3" s="4" t="s">
        <v>54</v>
      </c>
      <c r="C3" s="5">
        <f>VLOOKUP(B3,[23]Списки!$C$1:$E$70,2,FALSE)</f>
        <v>11519</v>
      </c>
      <c r="D3" s="5" t="str">
        <f>VLOOKUP(B3,[23]Списки!$C$1:$E$70,3,FALSE)</f>
        <v>СОШ</v>
      </c>
      <c r="E3" s="6" t="s">
        <v>15</v>
      </c>
      <c r="F3" s="7">
        <v>57</v>
      </c>
      <c r="G3" s="7">
        <v>52</v>
      </c>
      <c r="H3" s="8">
        <f>C3*1000+1</f>
        <v>11519001</v>
      </c>
      <c r="I3" s="54">
        <v>1</v>
      </c>
      <c r="J3" s="54">
        <v>2</v>
      </c>
      <c r="K3" s="54">
        <v>0</v>
      </c>
      <c r="L3" s="54">
        <v>2</v>
      </c>
      <c r="M3" s="54">
        <v>1</v>
      </c>
      <c r="N3" s="54">
        <v>1</v>
      </c>
      <c r="O3" s="54">
        <v>0</v>
      </c>
      <c r="P3" s="54">
        <v>2</v>
      </c>
      <c r="Q3" s="54">
        <v>2</v>
      </c>
      <c r="R3" s="54">
        <v>1</v>
      </c>
      <c r="S3" s="54">
        <v>2</v>
      </c>
      <c r="T3" s="55">
        <f>IF(COUNTBLANK(I3:S3)&gt;=1,"Не писал",SUM(I3:S3))</f>
        <v>14</v>
      </c>
      <c r="W3" s="76">
        <v>1</v>
      </c>
      <c r="X3" s="76">
        <f t="shared" ref="X3:X21" si="0">COUNTIF(T$3:T$54,W3)</f>
        <v>0</v>
      </c>
      <c r="Y3" s="83">
        <f t="shared" ref="Y3:Y21" si="1">X3/$X$22</f>
        <v>0</v>
      </c>
    </row>
    <row r="4" spans="1:25" ht="30" customHeight="1" x14ac:dyDescent="0.25">
      <c r="A4" s="3" t="s">
        <v>11</v>
      </c>
      <c r="B4" s="4" t="str">
        <f t="shared" ref="B4:G19" si="2">B3</f>
        <v>ГБОУ СОШ №519</v>
      </c>
      <c r="C4" s="5">
        <f t="shared" si="2"/>
        <v>11519</v>
      </c>
      <c r="D4" s="5" t="str">
        <f t="shared" si="2"/>
        <v>СОШ</v>
      </c>
      <c r="E4" s="11" t="str">
        <f t="shared" si="2"/>
        <v>5а</v>
      </c>
      <c r="F4" s="7">
        <f t="shared" si="2"/>
        <v>57</v>
      </c>
      <c r="G4" s="7">
        <f t="shared" si="2"/>
        <v>52</v>
      </c>
      <c r="H4" s="8">
        <f>H3+1</f>
        <v>11519002</v>
      </c>
      <c r="I4" s="54">
        <v>0</v>
      </c>
      <c r="J4" s="54">
        <v>0</v>
      </c>
      <c r="K4" s="54">
        <v>0</v>
      </c>
      <c r="L4" s="54">
        <v>1</v>
      </c>
      <c r="M4" s="54">
        <v>1</v>
      </c>
      <c r="N4" s="54">
        <v>0</v>
      </c>
      <c r="O4" s="54">
        <v>0</v>
      </c>
      <c r="P4" s="54">
        <v>1</v>
      </c>
      <c r="Q4" s="54">
        <v>0</v>
      </c>
      <c r="R4" s="54">
        <v>0</v>
      </c>
      <c r="S4" s="54">
        <v>1</v>
      </c>
      <c r="T4" s="55">
        <f t="shared" ref="T4:T28" si="3">IF(COUNTBLANK(I4:S4)&gt;=1,"Не писал",SUM(I4:S4))</f>
        <v>4</v>
      </c>
      <c r="W4" s="76">
        <v>2</v>
      </c>
      <c r="X4" s="76">
        <f t="shared" si="0"/>
        <v>0</v>
      </c>
      <c r="Y4" s="83">
        <f t="shared" si="1"/>
        <v>0</v>
      </c>
    </row>
    <row r="5" spans="1:25" ht="30" customHeight="1" x14ac:dyDescent="0.25">
      <c r="A5" s="3" t="s">
        <v>11</v>
      </c>
      <c r="B5" s="4" t="str">
        <f t="shared" si="2"/>
        <v>ГБОУ СОШ №519</v>
      </c>
      <c r="C5" s="5">
        <f t="shared" si="2"/>
        <v>11519</v>
      </c>
      <c r="D5" s="5" t="str">
        <f t="shared" si="2"/>
        <v>СОШ</v>
      </c>
      <c r="E5" s="11" t="str">
        <f t="shared" si="2"/>
        <v>5а</v>
      </c>
      <c r="F5" s="7">
        <f t="shared" si="2"/>
        <v>57</v>
      </c>
      <c r="G5" s="7">
        <f t="shared" si="2"/>
        <v>52</v>
      </c>
      <c r="H5" s="8">
        <f t="shared" ref="H5:H54" si="4">H4+1</f>
        <v>11519003</v>
      </c>
      <c r="I5" s="54">
        <v>2</v>
      </c>
      <c r="J5" s="54">
        <v>1</v>
      </c>
      <c r="K5" s="54">
        <v>1</v>
      </c>
      <c r="L5" s="54">
        <v>2</v>
      </c>
      <c r="M5" s="54">
        <v>1</v>
      </c>
      <c r="N5" s="54">
        <v>1</v>
      </c>
      <c r="O5" s="54">
        <v>0</v>
      </c>
      <c r="P5" s="54">
        <v>2</v>
      </c>
      <c r="Q5" s="54">
        <v>2</v>
      </c>
      <c r="R5" s="54">
        <v>2</v>
      </c>
      <c r="S5" s="54">
        <v>1</v>
      </c>
      <c r="T5" s="55">
        <f t="shared" si="3"/>
        <v>15</v>
      </c>
      <c r="W5" s="76">
        <v>3</v>
      </c>
      <c r="X5" s="76">
        <f t="shared" si="0"/>
        <v>0</v>
      </c>
      <c r="Y5" s="83">
        <f t="shared" si="1"/>
        <v>0</v>
      </c>
    </row>
    <row r="6" spans="1:25" ht="30" customHeight="1" x14ac:dyDescent="0.25">
      <c r="A6" s="3" t="s">
        <v>11</v>
      </c>
      <c r="B6" s="4" t="str">
        <f t="shared" si="2"/>
        <v>ГБОУ СОШ №519</v>
      </c>
      <c r="C6" s="5">
        <f t="shared" si="2"/>
        <v>11519</v>
      </c>
      <c r="D6" s="5" t="str">
        <f t="shared" si="2"/>
        <v>СОШ</v>
      </c>
      <c r="E6" s="11" t="str">
        <f t="shared" si="2"/>
        <v>5а</v>
      </c>
      <c r="F6" s="7">
        <f t="shared" si="2"/>
        <v>57</v>
      </c>
      <c r="G6" s="7">
        <f t="shared" si="2"/>
        <v>52</v>
      </c>
      <c r="H6" s="8">
        <f t="shared" si="4"/>
        <v>11519004</v>
      </c>
      <c r="I6" s="54">
        <v>2</v>
      </c>
      <c r="J6" s="54">
        <v>2</v>
      </c>
      <c r="K6" s="54">
        <v>1</v>
      </c>
      <c r="L6" s="54">
        <v>2</v>
      </c>
      <c r="M6" s="54">
        <v>2</v>
      </c>
      <c r="N6" s="54">
        <v>1</v>
      </c>
      <c r="O6" s="54">
        <v>1</v>
      </c>
      <c r="P6" s="54">
        <v>1</v>
      </c>
      <c r="Q6" s="54">
        <v>2</v>
      </c>
      <c r="R6" s="54">
        <v>2</v>
      </c>
      <c r="S6" s="54">
        <v>1</v>
      </c>
      <c r="T6" s="55">
        <f t="shared" si="3"/>
        <v>17</v>
      </c>
      <c r="W6" s="76">
        <v>4</v>
      </c>
      <c r="X6" s="76">
        <f t="shared" si="0"/>
        <v>1</v>
      </c>
      <c r="Y6" s="83">
        <f t="shared" si="1"/>
        <v>1.9230769230769232E-2</v>
      </c>
    </row>
    <row r="7" spans="1:25" ht="30" customHeight="1" x14ac:dyDescent="0.25">
      <c r="A7" s="3" t="s">
        <v>11</v>
      </c>
      <c r="B7" s="4" t="str">
        <f t="shared" si="2"/>
        <v>ГБОУ СОШ №519</v>
      </c>
      <c r="C7" s="5">
        <f t="shared" si="2"/>
        <v>11519</v>
      </c>
      <c r="D7" s="5" t="str">
        <f t="shared" si="2"/>
        <v>СОШ</v>
      </c>
      <c r="E7" s="11" t="str">
        <f t="shared" si="2"/>
        <v>5а</v>
      </c>
      <c r="F7" s="7">
        <f t="shared" si="2"/>
        <v>57</v>
      </c>
      <c r="G7" s="7">
        <f t="shared" si="2"/>
        <v>52</v>
      </c>
      <c r="H7" s="8">
        <f t="shared" si="4"/>
        <v>11519005</v>
      </c>
      <c r="I7" s="54">
        <v>2</v>
      </c>
      <c r="J7" s="54">
        <v>2</v>
      </c>
      <c r="K7" s="54">
        <v>1</v>
      </c>
      <c r="L7" s="54">
        <v>2</v>
      </c>
      <c r="M7" s="54">
        <v>2</v>
      </c>
      <c r="N7" s="54">
        <v>0</v>
      </c>
      <c r="O7" s="54">
        <v>1</v>
      </c>
      <c r="P7" s="54">
        <v>2</v>
      </c>
      <c r="Q7" s="54">
        <v>2</v>
      </c>
      <c r="R7" s="54">
        <v>2</v>
      </c>
      <c r="S7" s="54">
        <v>1</v>
      </c>
      <c r="T7" s="55">
        <f t="shared" si="3"/>
        <v>17</v>
      </c>
      <c r="W7" s="76">
        <v>5</v>
      </c>
      <c r="X7" s="76">
        <f t="shared" si="0"/>
        <v>1</v>
      </c>
      <c r="Y7" s="83">
        <f t="shared" si="1"/>
        <v>1.9230769230769232E-2</v>
      </c>
    </row>
    <row r="8" spans="1:25" ht="30" customHeight="1" x14ac:dyDescent="0.25">
      <c r="A8" s="3" t="s">
        <v>11</v>
      </c>
      <c r="B8" s="4" t="str">
        <f t="shared" si="2"/>
        <v>ГБОУ СОШ №519</v>
      </c>
      <c r="C8" s="5">
        <f t="shared" si="2"/>
        <v>11519</v>
      </c>
      <c r="D8" s="5" t="str">
        <f t="shared" si="2"/>
        <v>СОШ</v>
      </c>
      <c r="E8" s="11" t="str">
        <f t="shared" si="2"/>
        <v>5а</v>
      </c>
      <c r="F8" s="7">
        <f t="shared" si="2"/>
        <v>57</v>
      </c>
      <c r="G8" s="7">
        <f t="shared" si="2"/>
        <v>52</v>
      </c>
      <c r="H8" s="8">
        <f t="shared" si="4"/>
        <v>11519006</v>
      </c>
      <c r="I8" s="54">
        <v>0</v>
      </c>
      <c r="J8" s="54">
        <v>0</v>
      </c>
      <c r="K8" s="54">
        <v>0</v>
      </c>
      <c r="L8" s="54">
        <v>2</v>
      </c>
      <c r="M8" s="54">
        <v>0</v>
      </c>
      <c r="N8" s="54">
        <v>0</v>
      </c>
      <c r="O8" s="54">
        <v>0</v>
      </c>
      <c r="P8" s="54">
        <v>1</v>
      </c>
      <c r="Q8" s="54">
        <v>1</v>
      </c>
      <c r="R8" s="54">
        <v>0</v>
      </c>
      <c r="S8" s="54">
        <v>1</v>
      </c>
      <c r="T8" s="55">
        <f t="shared" si="3"/>
        <v>5</v>
      </c>
      <c r="W8" s="76">
        <v>6</v>
      </c>
      <c r="X8" s="76">
        <f t="shared" si="0"/>
        <v>0</v>
      </c>
      <c r="Y8" s="83">
        <f t="shared" si="1"/>
        <v>0</v>
      </c>
    </row>
    <row r="9" spans="1:25" ht="30" customHeight="1" x14ac:dyDescent="0.25">
      <c r="A9" s="3" t="s">
        <v>11</v>
      </c>
      <c r="B9" s="4" t="str">
        <f t="shared" si="2"/>
        <v>ГБОУ СОШ №519</v>
      </c>
      <c r="C9" s="5">
        <f t="shared" si="2"/>
        <v>11519</v>
      </c>
      <c r="D9" s="5" t="str">
        <f t="shared" si="2"/>
        <v>СОШ</v>
      </c>
      <c r="E9" s="11" t="str">
        <f t="shared" si="2"/>
        <v>5а</v>
      </c>
      <c r="F9" s="7">
        <f t="shared" si="2"/>
        <v>57</v>
      </c>
      <c r="G9" s="7">
        <f t="shared" si="2"/>
        <v>52</v>
      </c>
      <c r="H9" s="8">
        <f t="shared" si="4"/>
        <v>11519007</v>
      </c>
      <c r="I9" s="54">
        <v>2</v>
      </c>
      <c r="J9" s="54">
        <v>2</v>
      </c>
      <c r="K9" s="54">
        <v>1</v>
      </c>
      <c r="L9" s="54">
        <v>2</v>
      </c>
      <c r="M9" s="54">
        <v>2</v>
      </c>
      <c r="N9" s="54">
        <v>1</v>
      </c>
      <c r="O9" s="54">
        <v>1</v>
      </c>
      <c r="P9" s="54">
        <v>2</v>
      </c>
      <c r="Q9" s="54">
        <v>2</v>
      </c>
      <c r="R9" s="54">
        <v>1</v>
      </c>
      <c r="S9" s="54">
        <v>2</v>
      </c>
      <c r="T9" s="55">
        <f t="shared" si="3"/>
        <v>18</v>
      </c>
      <c r="W9" s="76">
        <v>7</v>
      </c>
      <c r="X9" s="76">
        <f t="shared" si="0"/>
        <v>1</v>
      </c>
      <c r="Y9" s="83">
        <f t="shared" si="1"/>
        <v>1.9230769230769232E-2</v>
      </c>
    </row>
    <row r="10" spans="1:25" ht="30" customHeight="1" x14ac:dyDescent="0.25">
      <c r="A10" s="3" t="s">
        <v>11</v>
      </c>
      <c r="B10" s="4" t="str">
        <f t="shared" si="2"/>
        <v>ГБОУ СОШ №519</v>
      </c>
      <c r="C10" s="5">
        <f t="shared" si="2"/>
        <v>11519</v>
      </c>
      <c r="D10" s="5" t="str">
        <f t="shared" si="2"/>
        <v>СОШ</v>
      </c>
      <c r="E10" s="11" t="str">
        <f t="shared" si="2"/>
        <v>5а</v>
      </c>
      <c r="F10" s="7">
        <f t="shared" si="2"/>
        <v>57</v>
      </c>
      <c r="G10" s="7">
        <f t="shared" si="2"/>
        <v>52</v>
      </c>
      <c r="H10" s="8">
        <f t="shared" si="4"/>
        <v>11519008</v>
      </c>
      <c r="I10" s="54">
        <v>2</v>
      </c>
      <c r="J10" s="54">
        <v>2</v>
      </c>
      <c r="K10" s="54">
        <v>1</v>
      </c>
      <c r="L10" s="54">
        <v>2</v>
      </c>
      <c r="M10" s="54">
        <v>0</v>
      </c>
      <c r="N10" s="54">
        <v>1</v>
      </c>
      <c r="O10" s="54">
        <v>0</v>
      </c>
      <c r="P10" s="54">
        <v>2</v>
      </c>
      <c r="Q10" s="54">
        <v>2</v>
      </c>
      <c r="R10" s="54">
        <v>2</v>
      </c>
      <c r="S10" s="54">
        <v>1</v>
      </c>
      <c r="T10" s="55">
        <f t="shared" si="3"/>
        <v>15</v>
      </c>
      <c r="W10" s="76">
        <v>8</v>
      </c>
      <c r="X10" s="76">
        <f t="shared" si="0"/>
        <v>0</v>
      </c>
      <c r="Y10" s="83">
        <f t="shared" si="1"/>
        <v>0</v>
      </c>
    </row>
    <row r="11" spans="1:25" ht="30" customHeight="1" x14ac:dyDescent="0.25">
      <c r="A11" s="3" t="s">
        <v>11</v>
      </c>
      <c r="B11" s="4" t="str">
        <f t="shared" si="2"/>
        <v>ГБОУ СОШ №519</v>
      </c>
      <c r="C11" s="5">
        <f t="shared" si="2"/>
        <v>11519</v>
      </c>
      <c r="D11" s="5" t="str">
        <f t="shared" si="2"/>
        <v>СОШ</v>
      </c>
      <c r="E11" s="11" t="str">
        <f t="shared" si="2"/>
        <v>5а</v>
      </c>
      <c r="F11" s="7">
        <f t="shared" si="2"/>
        <v>57</v>
      </c>
      <c r="G11" s="7">
        <f t="shared" si="2"/>
        <v>52</v>
      </c>
      <c r="H11" s="8">
        <f t="shared" si="4"/>
        <v>11519009</v>
      </c>
      <c r="I11" s="54">
        <v>2</v>
      </c>
      <c r="J11" s="54">
        <v>1</v>
      </c>
      <c r="K11" s="54">
        <v>0</v>
      </c>
      <c r="L11" s="54">
        <v>2</v>
      </c>
      <c r="M11" s="54">
        <v>0</v>
      </c>
      <c r="N11" s="54">
        <v>0</v>
      </c>
      <c r="O11" s="54">
        <v>0</v>
      </c>
      <c r="P11" s="54">
        <v>2</v>
      </c>
      <c r="Q11" s="54">
        <v>2</v>
      </c>
      <c r="R11" s="54">
        <v>1</v>
      </c>
      <c r="S11" s="54">
        <v>1</v>
      </c>
      <c r="T11" s="55">
        <f t="shared" si="3"/>
        <v>11</v>
      </c>
      <c r="W11" s="76">
        <v>9</v>
      </c>
      <c r="X11" s="76">
        <f t="shared" si="0"/>
        <v>0</v>
      </c>
      <c r="Y11" s="83">
        <f t="shared" si="1"/>
        <v>0</v>
      </c>
    </row>
    <row r="12" spans="1:25" ht="30" customHeight="1" x14ac:dyDescent="0.25">
      <c r="A12" s="3" t="s">
        <v>11</v>
      </c>
      <c r="B12" s="4" t="str">
        <f t="shared" si="2"/>
        <v>ГБОУ СОШ №519</v>
      </c>
      <c r="C12" s="5">
        <f t="shared" si="2"/>
        <v>11519</v>
      </c>
      <c r="D12" s="5" t="str">
        <f t="shared" si="2"/>
        <v>СОШ</v>
      </c>
      <c r="E12" s="11" t="str">
        <f t="shared" si="2"/>
        <v>5а</v>
      </c>
      <c r="F12" s="7">
        <f t="shared" si="2"/>
        <v>57</v>
      </c>
      <c r="G12" s="7">
        <f t="shared" si="2"/>
        <v>52</v>
      </c>
      <c r="H12" s="8">
        <f t="shared" si="4"/>
        <v>11519010</v>
      </c>
      <c r="I12" s="54">
        <v>0</v>
      </c>
      <c r="J12" s="54">
        <v>0</v>
      </c>
      <c r="K12" s="54">
        <v>1</v>
      </c>
      <c r="L12" s="54">
        <v>2</v>
      </c>
      <c r="M12" s="54">
        <v>1</v>
      </c>
      <c r="N12" s="54">
        <v>1</v>
      </c>
      <c r="O12" s="54">
        <v>0</v>
      </c>
      <c r="P12" s="54">
        <v>1</v>
      </c>
      <c r="Q12" s="54">
        <v>2</v>
      </c>
      <c r="R12" s="54">
        <v>2</v>
      </c>
      <c r="S12" s="54">
        <v>0</v>
      </c>
      <c r="T12" s="55">
        <f t="shared" si="3"/>
        <v>10</v>
      </c>
      <c r="W12" s="76">
        <v>10</v>
      </c>
      <c r="X12" s="76">
        <f t="shared" si="0"/>
        <v>1</v>
      </c>
      <c r="Y12" s="83">
        <f t="shared" si="1"/>
        <v>1.9230769230769232E-2</v>
      </c>
    </row>
    <row r="13" spans="1:25" ht="30" customHeight="1" x14ac:dyDescent="0.25">
      <c r="A13" s="3" t="s">
        <v>11</v>
      </c>
      <c r="B13" s="4" t="str">
        <f t="shared" si="2"/>
        <v>ГБОУ СОШ №519</v>
      </c>
      <c r="C13" s="5">
        <f t="shared" si="2"/>
        <v>11519</v>
      </c>
      <c r="D13" s="5" t="str">
        <f t="shared" si="2"/>
        <v>СОШ</v>
      </c>
      <c r="E13" s="11" t="str">
        <f t="shared" si="2"/>
        <v>5а</v>
      </c>
      <c r="F13" s="7">
        <f t="shared" si="2"/>
        <v>57</v>
      </c>
      <c r="G13" s="7">
        <f t="shared" si="2"/>
        <v>52</v>
      </c>
      <c r="H13" s="8">
        <f t="shared" si="4"/>
        <v>11519011</v>
      </c>
      <c r="I13" s="54">
        <v>1</v>
      </c>
      <c r="J13" s="54">
        <v>0</v>
      </c>
      <c r="K13" s="54">
        <v>1</v>
      </c>
      <c r="L13" s="54">
        <v>2</v>
      </c>
      <c r="M13" s="54">
        <v>1</v>
      </c>
      <c r="N13" s="54">
        <v>1</v>
      </c>
      <c r="O13" s="54">
        <v>0</v>
      </c>
      <c r="P13" s="54">
        <v>1</v>
      </c>
      <c r="Q13" s="54">
        <v>2</v>
      </c>
      <c r="R13" s="54">
        <v>2</v>
      </c>
      <c r="S13" s="54">
        <v>0</v>
      </c>
      <c r="T13" s="55">
        <f t="shared" si="3"/>
        <v>11</v>
      </c>
      <c r="W13" s="76">
        <v>11</v>
      </c>
      <c r="X13" s="76">
        <f t="shared" si="0"/>
        <v>6</v>
      </c>
      <c r="Y13" s="83">
        <f t="shared" si="1"/>
        <v>0.11538461538461539</v>
      </c>
    </row>
    <row r="14" spans="1:25" ht="30" customHeight="1" x14ac:dyDescent="0.25">
      <c r="A14" s="3" t="s">
        <v>11</v>
      </c>
      <c r="B14" s="4" t="str">
        <f t="shared" si="2"/>
        <v>ГБОУ СОШ №519</v>
      </c>
      <c r="C14" s="5">
        <f t="shared" si="2"/>
        <v>11519</v>
      </c>
      <c r="D14" s="5" t="str">
        <f t="shared" si="2"/>
        <v>СОШ</v>
      </c>
      <c r="E14" s="11" t="str">
        <f t="shared" si="2"/>
        <v>5а</v>
      </c>
      <c r="F14" s="7">
        <f t="shared" si="2"/>
        <v>57</v>
      </c>
      <c r="G14" s="7">
        <f t="shared" si="2"/>
        <v>52</v>
      </c>
      <c r="H14" s="8">
        <f t="shared" si="4"/>
        <v>11519012</v>
      </c>
      <c r="I14" s="54">
        <v>1</v>
      </c>
      <c r="J14" s="54">
        <v>2</v>
      </c>
      <c r="K14" s="54">
        <v>1</v>
      </c>
      <c r="L14" s="54">
        <v>2</v>
      </c>
      <c r="M14" s="54">
        <v>2</v>
      </c>
      <c r="N14" s="54">
        <v>1</v>
      </c>
      <c r="O14" s="54">
        <v>0</v>
      </c>
      <c r="P14" s="54">
        <v>2</v>
      </c>
      <c r="Q14" s="54">
        <v>2</v>
      </c>
      <c r="R14" s="54">
        <v>1</v>
      </c>
      <c r="S14" s="54">
        <v>0</v>
      </c>
      <c r="T14" s="55">
        <f t="shared" si="3"/>
        <v>14</v>
      </c>
      <c r="W14" s="76">
        <v>12</v>
      </c>
      <c r="X14" s="76">
        <f t="shared" si="0"/>
        <v>2</v>
      </c>
      <c r="Y14" s="83">
        <f t="shared" si="1"/>
        <v>3.8461538461538464E-2</v>
      </c>
    </row>
    <row r="15" spans="1:25" ht="30" customHeight="1" x14ac:dyDescent="0.25">
      <c r="A15" s="3" t="s">
        <v>11</v>
      </c>
      <c r="B15" s="4" t="str">
        <f t="shared" si="2"/>
        <v>ГБОУ СОШ №519</v>
      </c>
      <c r="C15" s="5">
        <f t="shared" si="2"/>
        <v>11519</v>
      </c>
      <c r="D15" s="5" t="str">
        <f t="shared" si="2"/>
        <v>СОШ</v>
      </c>
      <c r="E15" s="11" t="str">
        <f t="shared" si="2"/>
        <v>5а</v>
      </c>
      <c r="F15" s="7">
        <f t="shared" si="2"/>
        <v>57</v>
      </c>
      <c r="G15" s="7">
        <f t="shared" si="2"/>
        <v>52</v>
      </c>
      <c r="H15" s="8">
        <f t="shared" si="4"/>
        <v>11519013</v>
      </c>
      <c r="I15" s="54">
        <v>0</v>
      </c>
      <c r="J15" s="54">
        <v>1</v>
      </c>
      <c r="K15" s="54">
        <v>0</v>
      </c>
      <c r="L15" s="54">
        <v>2</v>
      </c>
      <c r="M15" s="54">
        <v>1</v>
      </c>
      <c r="N15" s="54">
        <v>1</v>
      </c>
      <c r="O15" s="54">
        <v>0</v>
      </c>
      <c r="P15" s="54">
        <v>1</v>
      </c>
      <c r="Q15" s="54">
        <v>2</v>
      </c>
      <c r="R15" s="54">
        <v>2</v>
      </c>
      <c r="S15" s="54">
        <v>1</v>
      </c>
      <c r="T15" s="55">
        <f t="shared" si="3"/>
        <v>11</v>
      </c>
      <c r="W15" s="76">
        <v>13</v>
      </c>
      <c r="X15" s="76">
        <f t="shared" si="0"/>
        <v>3</v>
      </c>
      <c r="Y15" s="83">
        <f t="shared" si="1"/>
        <v>5.7692307692307696E-2</v>
      </c>
    </row>
    <row r="16" spans="1:25" ht="30" customHeight="1" x14ac:dyDescent="0.25">
      <c r="A16" s="3" t="s">
        <v>11</v>
      </c>
      <c r="B16" s="4" t="str">
        <f t="shared" si="2"/>
        <v>ГБОУ СОШ №519</v>
      </c>
      <c r="C16" s="5">
        <f t="shared" si="2"/>
        <v>11519</v>
      </c>
      <c r="D16" s="5" t="str">
        <f t="shared" si="2"/>
        <v>СОШ</v>
      </c>
      <c r="E16" s="11" t="str">
        <f t="shared" si="2"/>
        <v>5а</v>
      </c>
      <c r="F16" s="7">
        <f t="shared" si="2"/>
        <v>57</v>
      </c>
      <c r="G16" s="7">
        <f t="shared" si="2"/>
        <v>52</v>
      </c>
      <c r="H16" s="8">
        <f t="shared" si="4"/>
        <v>11519014</v>
      </c>
      <c r="I16" s="54">
        <v>2</v>
      </c>
      <c r="J16" s="54">
        <v>2</v>
      </c>
      <c r="K16" s="54">
        <v>1</v>
      </c>
      <c r="L16" s="54">
        <v>2</v>
      </c>
      <c r="M16" s="54">
        <v>2</v>
      </c>
      <c r="N16" s="54">
        <v>1</v>
      </c>
      <c r="O16" s="54">
        <v>0</v>
      </c>
      <c r="P16" s="54">
        <v>1</v>
      </c>
      <c r="Q16" s="54">
        <v>1</v>
      </c>
      <c r="R16" s="54">
        <v>2</v>
      </c>
      <c r="S16" s="54">
        <v>1</v>
      </c>
      <c r="T16" s="55">
        <f t="shared" si="3"/>
        <v>15</v>
      </c>
      <c r="W16" s="76">
        <v>14</v>
      </c>
      <c r="X16" s="76">
        <f t="shared" si="0"/>
        <v>6</v>
      </c>
      <c r="Y16" s="83">
        <f t="shared" si="1"/>
        <v>0.11538461538461539</v>
      </c>
    </row>
    <row r="17" spans="1:25" ht="30" customHeight="1" x14ac:dyDescent="0.25">
      <c r="A17" s="3" t="s">
        <v>11</v>
      </c>
      <c r="B17" s="4" t="str">
        <f t="shared" si="2"/>
        <v>ГБОУ СОШ №519</v>
      </c>
      <c r="C17" s="5">
        <f t="shared" si="2"/>
        <v>11519</v>
      </c>
      <c r="D17" s="5" t="str">
        <f t="shared" si="2"/>
        <v>СОШ</v>
      </c>
      <c r="E17" s="11" t="str">
        <f t="shared" si="2"/>
        <v>5а</v>
      </c>
      <c r="F17" s="7">
        <f t="shared" si="2"/>
        <v>57</v>
      </c>
      <c r="G17" s="7">
        <f t="shared" si="2"/>
        <v>52</v>
      </c>
      <c r="H17" s="8">
        <f t="shared" si="4"/>
        <v>11519015</v>
      </c>
      <c r="I17" s="54">
        <v>1</v>
      </c>
      <c r="J17" s="54">
        <v>0</v>
      </c>
      <c r="K17" s="54">
        <v>1</v>
      </c>
      <c r="L17" s="54">
        <v>2</v>
      </c>
      <c r="M17" s="54">
        <v>0</v>
      </c>
      <c r="N17" s="54">
        <v>0</v>
      </c>
      <c r="O17" s="54">
        <v>0</v>
      </c>
      <c r="P17" s="54">
        <v>1</v>
      </c>
      <c r="Q17" s="54">
        <v>0</v>
      </c>
      <c r="R17" s="54">
        <v>1</v>
      </c>
      <c r="S17" s="54">
        <v>1</v>
      </c>
      <c r="T17" s="55">
        <f t="shared" si="3"/>
        <v>7</v>
      </c>
      <c r="W17" s="76">
        <v>15</v>
      </c>
      <c r="X17" s="76">
        <f t="shared" si="0"/>
        <v>10</v>
      </c>
      <c r="Y17" s="83">
        <f t="shared" si="1"/>
        <v>0.19230769230769232</v>
      </c>
    </row>
    <row r="18" spans="1:25" ht="30" customHeight="1" x14ac:dyDescent="0.25">
      <c r="A18" s="3" t="s">
        <v>11</v>
      </c>
      <c r="B18" s="4" t="str">
        <f t="shared" si="2"/>
        <v>ГБОУ СОШ №519</v>
      </c>
      <c r="C18" s="5">
        <f t="shared" si="2"/>
        <v>11519</v>
      </c>
      <c r="D18" s="5" t="str">
        <f t="shared" si="2"/>
        <v>СОШ</v>
      </c>
      <c r="E18" s="11" t="str">
        <f t="shared" si="2"/>
        <v>5а</v>
      </c>
      <c r="F18" s="7">
        <f t="shared" si="2"/>
        <v>57</v>
      </c>
      <c r="G18" s="7">
        <f t="shared" si="2"/>
        <v>52</v>
      </c>
      <c r="H18" s="8">
        <f t="shared" si="4"/>
        <v>11519016</v>
      </c>
      <c r="I18" s="54">
        <v>2</v>
      </c>
      <c r="J18" s="54">
        <v>1</v>
      </c>
      <c r="K18" s="54">
        <v>1</v>
      </c>
      <c r="L18" s="54">
        <v>2</v>
      </c>
      <c r="M18" s="54">
        <v>2</v>
      </c>
      <c r="N18" s="54">
        <v>1</v>
      </c>
      <c r="O18" s="54">
        <v>0</v>
      </c>
      <c r="P18" s="54">
        <v>1</v>
      </c>
      <c r="Q18" s="54">
        <v>2</v>
      </c>
      <c r="R18" s="54">
        <v>2</v>
      </c>
      <c r="S18" s="54">
        <v>1</v>
      </c>
      <c r="T18" s="55">
        <f t="shared" si="3"/>
        <v>15</v>
      </c>
      <c r="W18" s="76">
        <v>16</v>
      </c>
      <c r="X18" s="76">
        <f t="shared" si="0"/>
        <v>7</v>
      </c>
      <c r="Y18" s="83">
        <f t="shared" si="1"/>
        <v>0.13461538461538461</v>
      </c>
    </row>
    <row r="19" spans="1:25" ht="30" customHeight="1" x14ac:dyDescent="0.25">
      <c r="A19" s="3" t="s">
        <v>11</v>
      </c>
      <c r="B19" s="4" t="str">
        <f t="shared" si="2"/>
        <v>ГБОУ СОШ №519</v>
      </c>
      <c r="C19" s="5">
        <f t="shared" si="2"/>
        <v>11519</v>
      </c>
      <c r="D19" s="5" t="str">
        <f t="shared" si="2"/>
        <v>СОШ</v>
      </c>
      <c r="E19" s="11" t="str">
        <f t="shared" si="2"/>
        <v>5а</v>
      </c>
      <c r="F19" s="7">
        <f t="shared" si="2"/>
        <v>57</v>
      </c>
      <c r="G19" s="7">
        <f t="shared" si="2"/>
        <v>52</v>
      </c>
      <c r="H19" s="8">
        <f t="shared" si="4"/>
        <v>11519017</v>
      </c>
      <c r="I19" s="54">
        <v>1</v>
      </c>
      <c r="J19" s="54">
        <v>2</v>
      </c>
      <c r="K19" s="54">
        <v>1</v>
      </c>
      <c r="L19" s="54">
        <v>2</v>
      </c>
      <c r="M19" s="54">
        <v>1</v>
      </c>
      <c r="N19" s="54">
        <v>0</v>
      </c>
      <c r="O19" s="54">
        <v>1</v>
      </c>
      <c r="P19" s="54">
        <v>2</v>
      </c>
      <c r="Q19" s="54">
        <v>2</v>
      </c>
      <c r="R19" s="54">
        <v>2</v>
      </c>
      <c r="S19" s="54">
        <v>2</v>
      </c>
      <c r="T19" s="55">
        <f t="shared" si="3"/>
        <v>16</v>
      </c>
      <c r="W19" s="76">
        <v>17</v>
      </c>
      <c r="X19" s="76">
        <f t="shared" si="0"/>
        <v>5</v>
      </c>
      <c r="Y19" s="83">
        <f t="shared" si="1"/>
        <v>9.6153846153846159E-2</v>
      </c>
    </row>
    <row r="20" spans="1:25" ht="30" customHeight="1" x14ac:dyDescent="0.25">
      <c r="A20" s="3" t="s">
        <v>11</v>
      </c>
      <c r="B20" s="4" t="str">
        <f t="shared" ref="B20:G35" si="5">B19</f>
        <v>ГБОУ СОШ №519</v>
      </c>
      <c r="C20" s="5">
        <f t="shared" si="5"/>
        <v>11519</v>
      </c>
      <c r="D20" s="5" t="str">
        <f t="shared" si="5"/>
        <v>СОШ</v>
      </c>
      <c r="E20" s="11" t="str">
        <f t="shared" si="5"/>
        <v>5а</v>
      </c>
      <c r="F20" s="7">
        <f t="shared" si="5"/>
        <v>57</v>
      </c>
      <c r="G20" s="7">
        <f t="shared" si="5"/>
        <v>52</v>
      </c>
      <c r="H20" s="8">
        <f t="shared" si="4"/>
        <v>11519018</v>
      </c>
      <c r="I20" s="54">
        <v>2</v>
      </c>
      <c r="J20" s="54">
        <v>2</v>
      </c>
      <c r="K20" s="54">
        <v>1</v>
      </c>
      <c r="L20" s="54">
        <v>2</v>
      </c>
      <c r="M20" s="54">
        <v>2</v>
      </c>
      <c r="N20" s="54">
        <v>1</v>
      </c>
      <c r="O20" s="54">
        <v>1</v>
      </c>
      <c r="P20" s="54">
        <v>2</v>
      </c>
      <c r="Q20" s="54">
        <v>2</v>
      </c>
      <c r="R20" s="54">
        <v>2</v>
      </c>
      <c r="S20" s="54">
        <v>2</v>
      </c>
      <c r="T20" s="55">
        <f t="shared" si="3"/>
        <v>19</v>
      </c>
      <c r="W20" s="76">
        <v>18</v>
      </c>
      <c r="X20" s="76">
        <f t="shared" si="0"/>
        <v>4</v>
      </c>
      <c r="Y20" s="83">
        <f t="shared" si="1"/>
        <v>7.6923076923076927E-2</v>
      </c>
    </row>
    <row r="21" spans="1:25" ht="30" customHeight="1" x14ac:dyDescent="0.25">
      <c r="A21" s="3" t="s">
        <v>11</v>
      </c>
      <c r="B21" s="4" t="str">
        <f t="shared" si="5"/>
        <v>ГБОУ СОШ №519</v>
      </c>
      <c r="C21" s="5">
        <f t="shared" si="5"/>
        <v>11519</v>
      </c>
      <c r="D21" s="5" t="str">
        <f t="shared" si="5"/>
        <v>СОШ</v>
      </c>
      <c r="E21" s="11" t="str">
        <f t="shared" si="5"/>
        <v>5а</v>
      </c>
      <c r="F21" s="7">
        <f t="shared" si="5"/>
        <v>57</v>
      </c>
      <c r="G21" s="7">
        <f t="shared" si="5"/>
        <v>52</v>
      </c>
      <c r="H21" s="8">
        <f t="shared" si="4"/>
        <v>11519019</v>
      </c>
      <c r="I21" s="54">
        <v>0</v>
      </c>
      <c r="J21" s="54">
        <v>2</v>
      </c>
      <c r="K21" s="54">
        <v>1</v>
      </c>
      <c r="L21" s="54">
        <v>1</v>
      </c>
      <c r="M21" s="54">
        <v>2</v>
      </c>
      <c r="N21" s="54">
        <v>0</v>
      </c>
      <c r="O21" s="54">
        <v>1</v>
      </c>
      <c r="P21" s="54">
        <v>1</v>
      </c>
      <c r="Q21" s="54">
        <v>2</v>
      </c>
      <c r="R21" s="54">
        <v>2</v>
      </c>
      <c r="S21" s="54">
        <v>1</v>
      </c>
      <c r="T21" s="55">
        <f t="shared" si="3"/>
        <v>13</v>
      </c>
      <c r="W21" s="76">
        <v>19</v>
      </c>
      <c r="X21" s="76">
        <f t="shared" si="0"/>
        <v>5</v>
      </c>
      <c r="Y21" s="83">
        <f t="shared" si="1"/>
        <v>9.6153846153846159E-2</v>
      </c>
    </row>
    <row r="22" spans="1:25" ht="30" customHeight="1" x14ac:dyDescent="0.25">
      <c r="A22" s="3" t="s">
        <v>11</v>
      </c>
      <c r="B22" s="4" t="str">
        <f t="shared" si="5"/>
        <v>ГБОУ СОШ №519</v>
      </c>
      <c r="C22" s="5">
        <f t="shared" si="5"/>
        <v>11519</v>
      </c>
      <c r="D22" s="5" t="str">
        <f t="shared" si="5"/>
        <v>СОШ</v>
      </c>
      <c r="E22" s="11" t="str">
        <f t="shared" si="5"/>
        <v>5а</v>
      </c>
      <c r="F22" s="7">
        <f t="shared" si="5"/>
        <v>57</v>
      </c>
      <c r="G22" s="7">
        <f t="shared" si="5"/>
        <v>52</v>
      </c>
      <c r="H22" s="8">
        <f t="shared" si="4"/>
        <v>11519020</v>
      </c>
      <c r="I22" s="54">
        <v>0</v>
      </c>
      <c r="J22" s="54">
        <v>2</v>
      </c>
      <c r="K22" s="54">
        <v>1</v>
      </c>
      <c r="L22" s="54">
        <v>2</v>
      </c>
      <c r="M22" s="54">
        <v>2</v>
      </c>
      <c r="N22" s="54">
        <v>1</v>
      </c>
      <c r="O22" s="54">
        <v>1</v>
      </c>
      <c r="P22" s="54">
        <v>2</v>
      </c>
      <c r="Q22" s="54">
        <v>2</v>
      </c>
      <c r="R22" s="54">
        <v>2</v>
      </c>
      <c r="S22" s="54">
        <v>1</v>
      </c>
      <c r="T22" s="55">
        <f t="shared" si="3"/>
        <v>16</v>
      </c>
      <c r="W22" s="58"/>
      <c r="X22" s="90">
        <f>SUM(X2:X21)</f>
        <v>52</v>
      </c>
      <c r="Y22" s="91"/>
    </row>
    <row r="23" spans="1:25" ht="30" customHeight="1" x14ac:dyDescent="0.25">
      <c r="A23" s="3" t="s">
        <v>11</v>
      </c>
      <c r="B23" s="4" t="str">
        <f t="shared" si="5"/>
        <v>ГБОУ СОШ №519</v>
      </c>
      <c r="C23" s="5">
        <f t="shared" si="5"/>
        <v>11519</v>
      </c>
      <c r="D23" s="5" t="str">
        <f t="shared" si="5"/>
        <v>СОШ</v>
      </c>
      <c r="E23" s="11" t="str">
        <f t="shared" si="5"/>
        <v>5а</v>
      </c>
      <c r="F23" s="7">
        <f t="shared" si="5"/>
        <v>57</v>
      </c>
      <c r="G23" s="7">
        <f t="shared" si="5"/>
        <v>52</v>
      </c>
      <c r="H23" s="8">
        <f t="shared" si="4"/>
        <v>11519021</v>
      </c>
      <c r="I23" s="54">
        <v>2</v>
      </c>
      <c r="J23" s="54">
        <v>2</v>
      </c>
      <c r="K23" s="54">
        <v>1</v>
      </c>
      <c r="L23" s="54">
        <v>2</v>
      </c>
      <c r="M23" s="54">
        <v>1</v>
      </c>
      <c r="N23" s="54">
        <v>1</v>
      </c>
      <c r="O23" s="54">
        <v>0</v>
      </c>
      <c r="P23" s="54">
        <v>1</v>
      </c>
      <c r="Q23" s="54">
        <v>2</v>
      </c>
      <c r="R23" s="54">
        <v>1</v>
      </c>
      <c r="S23" s="54">
        <v>1</v>
      </c>
      <c r="T23" s="55">
        <f t="shared" si="3"/>
        <v>14</v>
      </c>
    </row>
    <row r="24" spans="1:25" ht="30" customHeight="1" x14ac:dyDescent="0.25">
      <c r="A24" s="3" t="s">
        <v>11</v>
      </c>
      <c r="B24" s="4" t="str">
        <f t="shared" si="5"/>
        <v>ГБОУ СОШ №519</v>
      </c>
      <c r="C24" s="5">
        <f t="shared" si="5"/>
        <v>11519</v>
      </c>
      <c r="D24" s="5" t="str">
        <f t="shared" si="5"/>
        <v>СОШ</v>
      </c>
      <c r="E24" s="11" t="str">
        <f t="shared" si="5"/>
        <v>5а</v>
      </c>
      <c r="F24" s="7">
        <f t="shared" si="5"/>
        <v>57</v>
      </c>
      <c r="G24" s="7">
        <f t="shared" si="5"/>
        <v>52</v>
      </c>
      <c r="H24" s="8">
        <f t="shared" si="4"/>
        <v>11519022</v>
      </c>
      <c r="I24" s="54">
        <v>2</v>
      </c>
      <c r="J24" s="54">
        <v>2</v>
      </c>
      <c r="K24" s="54">
        <v>1</v>
      </c>
      <c r="L24" s="54">
        <v>2</v>
      </c>
      <c r="M24" s="54">
        <v>1</v>
      </c>
      <c r="N24" s="54">
        <v>1</v>
      </c>
      <c r="O24" s="54">
        <v>0</v>
      </c>
      <c r="P24" s="54">
        <v>2</v>
      </c>
      <c r="Q24" s="54">
        <v>2</v>
      </c>
      <c r="R24" s="54">
        <v>2</v>
      </c>
      <c r="S24" s="54">
        <v>2</v>
      </c>
      <c r="T24" s="55">
        <f t="shared" si="3"/>
        <v>17</v>
      </c>
    </row>
    <row r="25" spans="1:25" ht="30" customHeight="1" x14ac:dyDescent="0.25">
      <c r="A25" s="3" t="s">
        <v>11</v>
      </c>
      <c r="B25" s="4" t="str">
        <f t="shared" si="5"/>
        <v>ГБОУ СОШ №519</v>
      </c>
      <c r="C25" s="5">
        <f t="shared" si="5"/>
        <v>11519</v>
      </c>
      <c r="D25" s="5" t="str">
        <f t="shared" si="5"/>
        <v>СОШ</v>
      </c>
      <c r="E25" s="11" t="str">
        <f t="shared" si="5"/>
        <v>5а</v>
      </c>
      <c r="F25" s="7">
        <f t="shared" si="5"/>
        <v>57</v>
      </c>
      <c r="G25" s="7">
        <f t="shared" si="5"/>
        <v>52</v>
      </c>
      <c r="H25" s="8">
        <f t="shared" si="4"/>
        <v>11519023</v>
      </c>
      <c r="I25" s="54">
        <v>2</v>
      </c>
      <c r="J25" s="54">
        <v>2</v>
      </c>
      <c r="K25" s="54">
        <v>1</v>
      </c>
      <c r="L25" s="54">
        <v>2</v>
      </c>
      <c r="M25" s="54">
        <v>1</v>
      </c>
      <c r="N25" s="54">
        <v>1</v>
      </c>
      <c r="O25" s="54">
        <v>0</v>
      </c>
      <c r="P25" s="54">
        <v>2</v>
      </c>
      <c r="Q25" s="54">
        <v>1</v>
      </c>
      <c r="R25" s="54">
        <v>2</v>
      </c>
      <c r="S25" s="54">
        <v>1</v>
      </c>
      <c r="T25" s="55">
        <f t="shared" si="3"/>
        <v>15</v>
      </c>
    </row>
    <row r="26" spans="1:25" ht="30" customHeight="1" x14ac:dyDescent="0.25">
      <c r="A26" s="3" t="s">
        <v>11</v>
      </c>
      <c r="B26" s="4" t="str">
        <f t="shared" si="5"/>
        <v>ГБОУ СОШ №519</v>
      </c>
      <c r="C26" s="5">
        <f t="shared" si="5"/>
        <v>11519</v>
      </c>
      <c r="D26" s="5" t="str">
        <f t="shared" si="5"/>
        <v>СОШ</v>
      </c>
      <c r="E26" s="11" t="str">
        <f t="shared" si="5"/>
        <v>5а</v>
      </c>
      <c r="F26" s="7">
        <f t="shared" si="5"/>
        <v>57</v>
      </c>
      <c r="G26" s="7">
        <f t="shared" si="5"/>
        <v>52</v>
      </c>
      <c r="H26" s="8">
        <f t="shared" si="4"/>
        <v>11519024</v>
      </c>
      <c r="I26" s="54">
        <v>1</v>
      </c>
      <c r="J26" s="54">
        <v>2</v>
      </c>
      <c r="K26" s="54">
        <v>1</v>
      </c>
      <c r="L26" s="54">
        <v>2</v>
      </c>
      <c r="M26" s="54">
        <v>2</v>
      </c>
      <c r="N26" s="54">
        <v>1</v>
      </c>
      <c r="O26" s="54">
        <v>1</v>
      </c>
      <c r="P26" s="54">
        <v>1</v>
      </c>
      <c r="Q26" s="54">
        <v>2</v>
      </c>
      <c r="R26" s="54">
        <v>2</v>
      </c>
      <c r="S26" s="54">
        <v>1</v>
      </c>
      <c r="T26" s="55">
        <f t="shared" si="3"/>
        <v>16</v>
      </c>
    </row>
    <row r="27" spans="1:25" ht="30" customHeight="1" x14ac:dyDescent="0.25">
      <c r="A27" s="3" t="s">
        <v>11</v>
      </c>
      <c r="B27" s="4" t="str">
        <f t="shared" si="5"/>
        <v>ГБОУ СОШ №519</v>
      </c>
      <c r="C27" s="5">
        <f t="shared" si="5"/>
        <v>11519</v>
      </c>
      <c r="D27" s="5" t="str">
        <f t="shared" si="5"/>
        <v>СОШ</v>
      </c>
      <c r="E27" s="11" t="str">
        <f t="shared" si="5"/>
        <v>5а</v>
      </c>
      <c r="F27" s="7">
        <f t="shared" si="5"/>
        <v>57</v>
      </c>
      <c r="G27" s="7">
        <f t="shared" si="5"/>
        <v>52</v>
      </c>
      <c r="H27" s="8">
        <f t="shared" si="4"/>
        <v>11519025</v>
      </c>
      <c r="I27" s="54">
        <v>2</v>
      </c>
      <c r="J27" s="54">
        <v>1</v>
      </c>
      <c r="K27" s="54">
        <v>1</v>
      </c>
      <c r="L27" s="54">
        <v>2</v>
      </c>
      <c r="M27" s="54">
        <v>1</v>
      </c>
      <c r="N27" s="54">
        <v>1</v>
      </c>
      <c r="O27" s="54">
        <v>1</v>
      </c>
      <c r="P27" s="54">
        <v>2</v>
      </c>
      <c r="Q27" s="54">
        <v>2</v>
      </c>
      <c r="R27" s="54">
        <v>2</v>
      </c>
      <c r="S27" s="54">
        <v>1</v>
      </c>
      <c r="T27" s="55">
        <f t="shared" si="3"/>
        <v>16</v>
      </c>
    </row>
    <row r="28" spans="1:25" ht="30" customHeight="1" x14ac:dyDescent="0.25">
      <c r="A28" s="3" t="s">
        <v>11</v>
      </c>
      <c r="B28" s="4" t="str">
        <f t="shared" si="5"/>
        <v>ГБОУ СОШ №519</v>
      </c>
      <c r="C28" s="5">
        <f t="shared" si="5"/>
        <v>11519</v>
      </c>
      <c r="D28" s="5" t="str">
        <f t="shared" si="5"/>
        <v>СОШ</v>
      </c>
      <c r="E28" s="11" t="str">
        <f t="shared" si="5"/>
        <v>5а</v>
      </c>
      <c r="F28" s="7">
        <f t="shared" si="5"/>
        <v>57</v>
      </c>
      <c r="G28" s="7">
        <f t="shared" si="5"/>
        <v>52</v>
      </c>
      <c r="H28" s="8">
        <f t="shared" si="4"/>
        <v>11519026</v>
      </c>
      <c r="I28" s="54">
        <v>2</v>
      </c>
      <c r="J28" s="54">
        <v>2</v>
      </c>
      <c r="K28" s="54">
        <v>1</v>
      </c>
      <c r="L28" s="54">
        <v>2</v>
      </c>
      <c r="M28" s="54">
        <v>2</v>
      </c>
      <c r="N28" s="54">
        <v>1</v>
      </c>
      <c r="O28" s="54">
        <v>1</v>
      </c>
      <c r="P28" s="54">
        <v>2</v>
      </c>
      <c r="Q28" s="54">
        <v>2</v>
      </c>
      <c r="R28" s="54">
        <v>2</v>
      </c>
      <c r="S28" s="54">
        <v>1</v>
      </c>
      <c r="T28" s="55">
        <f t="shared" si="3"/>
        <v>18</v>
      </c>
    </row>
    <row r="29" spans="1:25" ht="30" customHeight="1" x14ac:dyDescent="0.25">
      <c r="A29" s="3" t="s">
        <v>11</v>
      </c>
      <c r="B29" s="4" t="str">
        <f t="shared" si="5"/>
        <v>ГБОУ СОШ №519</v>
      </c>
      <c r="C29" s="5">
        <f t="shared" si="5"/>
        <v>11519</v>
      </c>
      <c r="D29" s="5" t="str">
        <f t="shared" si="5"/>
        <v>СОШ</v>
      </c>
      <c r="E29" s="13" t="s">
        <v>16</v>
      </c>
      <c r="F29" s="7">
        <f t="shared" si="5"/>
        <v>57</v>
      </c>
      <c r="G29" s="7">
        <f t="shared" si="5"/>
        <v>52</v>
      </c>
      <c r="H29" s="8">
        <f t="shared" si="4"/>
        <v>11519027</v>
      </c>
      <c r="I29" s="54">
        <v>0</v>
      </c>
      <c r="J29" s="54">
        <v>2</v>
      </c>
      <c r="K29" s="54">
        <v>1</v>
      </c>
      <c r="L29" s="54">
        <v>2</v>
      </c>
      <c r="M29" s="54">
        <v>1</v>
      </c>
      <c r="N29" s="54">
        <v>1</v>
      </c>
      <c r="O29" s="54">
        <v>0</v>
      </c>
      <c r="P29" s="54">
        <v>2</v>
      </c>
      <c r="Q29" s="54">
        <v>1</v>
      </c>
      <c r="R29" s="54">
        <v>2</v>
      </c>
      <c r="S29" s="54">
        <v>2</v>
      </c>
      <c r="T29" s="55">
        <f>IF(COUNTBLANK(I29:S29)&gt;=1,"Не писал",SUM(I29:S29))</f>
        <v>14</v>
      </c>
    </row>
    <row r="30" spans="1:25" ht="30" customHeight="1" x14ac:dyDescent="0.25">
      <c r="A30" s="3" t="s">
        <v>11</v>
      </c>
      <c r="B30" s="4" t="str">
        <f t="shared" si="5"/>
        <v>ГБОУ СОШ №519</v>
      </c>
      <c r="C30" s="5">
        <f t="shared" si="5"/>
        <v>11519</v>
      </c>
      <c r="D30" s="5" t="str">
        <f t="shared" si="5"/>
        <v>СОШ</v>
      </c>
      <c r="E30" s="11" t="str">
        <f t="shared" si="5"/>
        <v>5б</v>
      </c>
      <c r="F30" s="7">
        <f t="shared" si="5"/>
        <v>57</v>
      </c>
      <c r="G30" s="7">
        <f t="shared" si="5"/>
        <v>52</v>
      </c>
      <c r="H30" s="8">
        <f t="shared" si="4"/>
        <v>11519028</v>
      </c>
      <c r="I30" s="54">
        <v>1</v>
      </c>
      <c r="J30" s="54">
        <v>1</v>
      </c>
      <c r="K30" s="54">
        <v>1</v>
      </c>
      <c r="L30" s="54">
        <v>2</v>
      </c>
      <c r="M30" s="54">
        <v>2</v>
      </c>
      <c r="N30" s="54">
        <v>0</v>
      </c>
      <c r="O30" s="54">
        <v>1</v>
      </c>
      <c r="P30" s="54">
        <v>2</v>
      </c>
      <c r="Q30" s="54">
        <v>1</v>
      </c>
      <c r="R30" s="54">
        <v>1</v>
      </c>
      <c r="S30" s="54">
        <v>2</v>
      </c>
      <c r="T30" s="55">
        <f t="shared" ref="T30:T54" si="6">IF(COUNTBLANK(I30:S30)&gt;=1,"Не писал",SUM(I30:S30))</f>
        <v>14</v>
      </c>
    </row>
    <row r="31" spans="1:25" ht="30" customHeight="1" x14ac:dyDescent="0.25">
      <c r="A31" s="3" t="s">
        <v>11</v>
      </c>
      <c r="B31" s="4" t="str">
        <f t="shared" si="5"/>
        <v>ГБОУ СОШ №519</v>
      </c>
      <c r="C31" s="5">
        <f t="shared" si="5"/>
        <v>11519</v>
      </c>
      <c r="D31" s="5" t="str">
        <f t="shared" si="5"/>
        <v>СОШ</v>
      </c>
      <c r="E31" s="11" t="str">
        <f t="shared" si="5"/>
        <v>5б</v>
      </c>
      <c r="F31" s="7">
        <f t="shared" si="5"/>
        <v>57</v>
      </c>
      <c r="G31" s="7">
        <f t="shared" si="5"/>
        <v>52</v>
      </c>
      <c r="H31" s="8">
        <f t="shared" si="4"/>
        <v>11519029</v>
      </c>
      <c r="I31" s="54">
        <v>1</v>
      </c>
      <c r="J31" s="54">
        <v>2</v>
      </c>
      <c r="K31" s="54">
        <v>1</v>
      </c>
      <c r="L31" s="54">
        <v>2</v>
      </c>
      <c r="M31" s="54">
        <v>1</v>
      </c>
      <c r="N31" s="54">
        <v>1</v>
      </c>
      <c r="O31" s="54">
        <v>0</v>
      </c>
      <c r="P31" s="54">
        <v>1</v>
      </c>
      <c r="Q31" s="54">
        <v>2</v>
      </c>
      <c r="R31" s="54">
        <v>2</v>
      </c>
      <c r="S31" s="54">
        <v>2</v>
      </c>
      <c r="T31" s="55">
        <f t="shared" si="6"/>
        <v>15</v>
      </c>
    </row>
    <row r="32" spans="1:25" ht="30" customHeight="1" x14ac:dyDescent="0.25">
      <c r="A32" s="3" t="s">
        <v>11</v>
      </c>
      <c r="B32" s="4" t="str">
        <f t="shared" si="5"/>
        <v>ГБОУ СОШ №519</v>
      </c>
      <c r="C32" s="5">
        <f t="shared" si="5"/>
        <v>11519</v>
      </c>
      <c r="D32" s="5" t="str">
        <f t="shared" si="5"/>
        <v>СОШ</v>
      </c>
      <c r="E32" s="11" t="str">
        <f t="shared" si="5"/>
        <v>5б</v>
      </c>
      <c r="F32" s="7">
        <f t="shared" si="5"/>
        <v>57</v>
      </c>
      <c r="G32" s="7">
        <f t="shared" si="5"/>
        <v>52</v>
      </c>
      <c r="H32" s="8">
        <f t="shared" si="4"/>
        <v>11519030</v>
      </c>
      <c r="I32" s="54">
        <v>1</v>
      </c>
      <c r="J32" s="54">
        <v>2</v>
      </c>
      <c r="K32" s="54">
        <v>1</v>
      </c>
      <c r="L32" s="54">
        <v>2</v>
      </c>
      <c r="M32" s="54">
        <v>1</v>
      </c>
      <c r="N32" s="54">
        <v>1</v>
      </c>
      <c r="O32" s="54">
        <v>1</v>
      </c>
      <c r="P32" s="54">
        <v>1</v>
      </c>
      <c r="Q32" s="54">
        <v>2</v>
      </c>
      <c r="R32" s="54">
        <v>2</v>
      </c>
      <c r="S32" s="54">
        <v>2</v>
      </c>
      <c r="T32" s="55">
        <f t="shared" si="6"/>
        <v>16</v>
      </c>
    </row>
    <row r="33" spans="1:20" ht="30" customHeight="1" x14ac:dyDescent="0.25">
      <c r="A33" s="3" t="s">
        <v>11</v>
      </c>
      <c r="B33" s="4" t="str">
        <f t="shared" si="5"/>
        <v>ГБОУ СОШ №519</v>
      </c>
      <c r="C33" s="5">
        <f t="shared" si="5"/>
        <v>11519</v>
      </c>
      <c r="D33" s="5" t="str">
        <f t="shared" si="5"/>
        <v>СОШ</v>
      </c>
      <c r="E33" s="11" t="str">
        <f t="shared" si="5"/>
        <v>5б</v>
      </c>
      <c r="F33" s="7">
        <f t="shared" si="5"/>
        <v>57</v>
      </c>
      <c r="G33" s="7">
        <f t="shared" si="5"/>
        <v>52</v>
      </c>
      <c r="H33" s="8">
        <f t="shared" si="4"/>
        <v>11519031</v>
      </c>
      <c r="I33" s="54">
        <v>0</v>
      </c>
      <c r="J33" s="54">
        <v>2</v>
      </c>
      <c r="K33" s="54">
        <v>0</v>
      </c>
      <c r="L33" s="54">
        <v>2</v>
      </c>
      <c r="M33" s="54">
        <v>1</v>
      </c>
      <c r="N33" s="54">
        <v>1</v>
      </c>
      <c r="O33" s="54">
        <v>0</v>
      </c>
      <c r="P33" s="54">
        <v>2</v>
      </c>
      <c r="Q33" s="54">
        <v>2</v>
      </c>
      <c r="R33" s="54">
        <v>2</v>
      </c>
      <c r="S33" s="54">
        <v>2</v>
      </c>
      <c r="T33" s="55">
        <f t="shared" si="6"/>
        <v>14</v>
      </c>
    </row>
    <row r="34" spans="1:20" ht="30" customHeight="1" x14ac:dyDescent="0.25">
      <c r="A34" s="3" t="s">
        <v>11</v>
      </c>
      <c r="B34" s="4" t="str">
        <f t="shared" si="5"/>
        <v>ГБОУ СОШ №519</v>
      </c>
      <c r="C34" s="5">
        <f t="shared" si="5"/>
        <v>11519</v>
      </c>
      <c r="D34" s="5" t="str">
        <f t="shared" si="5"/>
        <v>СОШ</v>
      </c>
      <c r="E34" s="11" t="str">
        <f t="shared" si="5"/>
        <v>5б</v>
      </c>
      <c r="F34" s="7">
        <f t="shared" si="5"/>
        <v>57</v>
      </c>
      <c r="G34" s="7">
        <f t="shared" si="5"/>
        <v>52</v>
      </c>
      <c r="H34" s="8">
        <f t="shared" si="4"/>
        <v>11519032</v>
      </c>
      <c r="I34" s="54">
        <v>2</v>
      </c>
      <c r="J34" s="54">
        <v>1</v>
      </c>
      <c r="K34" s="54">
        <v>1</v>
      </c>
      <c r="L34" s="54">
        <v>2</v>
      </c>
      <c r="M34" s="54">
        <v>2</v>
      </c>
      <c r="N34" s="54">
        <v>1</v>
      </c>
      <c r="O34" s="54">
        <v>1</v>
      </c>
      <c r="P34" s="54">
        <v>2</v>
      </c>
      <c r="Q34" s="54">
        <v>1</v>
      </c>
      <c r="R34" s="54">
        <v>1</v>
      </c>
      <c r="S34" s="54">
        <v>1</v>
      </c>
      <c r="T34" s="55">
        <f t="shared" si="6"/>
        <v>15</v>
      </c>
    </row>
    <row r="35" spans="1:20" ht="30" customHeight="1" x14ac:dyDescent="0.25">
      <c r="A35" s="3" t="s">
        <v>11</v>
      </c>
      <c r="B35" s="4" t="str">
        <f t="shared" si="5"/>
        <v>ГБОУ СОШ №519</v>
      </c>
      <c r="C35" s="5">
        <f t="shared" si="5"/>
        <v>11519</v>
      </c>
      <c r="D35" s="5" t="str">
        <f t="shared" si="5"/>
        <v>СОШ</v>
      </c>
      <c r="E35" s="11" t="str">
        <f t="shared" si="5"/>
        <v>5б</v>
      </c>
      <c r="F35" s="7">
        <f t="shared" si="5"/>
        <v>57</v>
      </c>
      <c r="G35" s="7">
        <f t="shared" si="5"/>
        <v>52</v>
      </c>
      <c r="H35" s="8">
        <f t="shared" si="4"/>
        <v>11519033</v>
      </c>
      <c r="I35" s="54">
        <v>2</v>
      </c>
      <c r="J35" s="54">
        <v>2</v>
      </c>
      <c r="K35" s="54">
        <v>1</v>
      </c>
      <c r="L35" s="54">
        <v>2</v>
      </c>
      <c r="M35" s="54">
        <v>2</v>
      </c>
      <c r="N35" s="54">
        <v>1</v>
      </c>
      <c r="O35" s="54">
        <v>0</v>
      </c>
      <c r="P35" s="54">
        <v>2</v>
      </c>
      <c r="Q35" s="54">
        <v>1</v>
      </c>
      <c r="R35" s="54">
        <v>2</v>
      </c>
      <c r="S35" s="54">
        <v>2</v>
      </c>
      <c r="T35" s="55">
        <f t="shared" si="6"/>
        <v>17</v>
      </c>
    </row>
    <row r="36" spans="1:20" ht="30" customHeight="1" x14ac:dyDescent="0.25">
      <c r="A36" s="3" t="s">
        <v>11</v>
      </c>
      <c r="B36" s="4" t="str">
        <f t="shared" ref="B36:G51" si="7">B35</f>
        <v>ГБОУ СОШ №519</v>
      </c>
      <c r="C36" s="5">
        <f t="shared" si="7"/>
        <v>11519</v>
      </c>
      <c r="D36" s="5" t="str">
        <f t="shared" si="7"/>
        <v>СОШ</v>
      </c>
      <c r="E36" s="11" t="str">
        <f t="shared" si="7"/>
        <v>5б</v>
      </c>
      <c r="F36" s="7">
        <f t="shared" si="7"/>
        <v>57</v>
      </c>
      <c r="G36" s="7">
        <f t="shared" si="7"/>
        <v>52</v>
      </c>
      <c r="H36" s="8">
        <f t="shared" si="4"/>
        <v>11519034</v>
      </c>
      <c r="I36" s="54">
        <v>0</v>
      </c>
      <c r="J36" s="54">
        <v>2</v>
      </c>
      <c r="K36" s="54">
        <v>1</v>
      </c>
      <c r="L36" s="54">
        <v>2</v>
      </c>
      <c r="M36" s="54">
        <v>2</v>
      </c>
      <c r="N36" s="54">
        <v>1</v>
      </c>
      <c r="O36" s="54">
        <v>0</v>
      </c>
      <c r="P36" s="54">
        <v>1</v>
      </c>
      <c r="Q36" s="54">
        <v>2</v>
      </c>
      <c r="R36" s="54">
        <v>1</v>
      </c>
      <c r="S36" s="54">
        <v>1</v>
      </c>
      <c r="T36" s="55">
        <f t="shared" si="6"/>
        <v>13</v>
      </c>
    </row>
    <row r="37" spans="1:20" ht="30" customHeight="1" x14ac:dyDescent="0.25">
      <c r="A37" s="3" t="s">
        <v>11</v>
      </c>
      <c r="B37" s="4" t="str">
        <f t="shared" si="7"/>
        <v>ГБОУ СОШ №519</v>
      </c>
      <c r="C37" s="5">
        <f t="shared" si="7"/>
        <v>11519</v>
      </c>
      <c r="D37" s="5" t="str">
        <f t="shared" si="7"/>
        <v>СОШ</v>
      </c>
      <c r="E37" s="11" t="str">
        <f t="shared" si="7"/>
        <v>5б</v>
      </c>
      <c r="F37" s="7">
        <f t="shared" si="7"/>
        <v>57</v>
      </c>
      <c r="G37" s="7">
        <f t="shared" si="7"/>
        <v>52</v>
      </c>
      <c r="H37" s="8">
        <f t="shared" si="4"/>
        <v>11519035</v>
      </c>
      <c r="I37" s="54">
        <v>1</v>
      </c>
      <c r="J37" s="54">
        <v>2</v>
      </c>
      <c r="K37" s="54">
        <v>1</v>
      </c>
      <c r="L37" s="54">
        <v>2</v>
      </c>
      <c r="M37" s="54">
        <v>2</v>
      </c>
      <c r="N37" s="54">
        <v>1</v>
      </c>
      <c r="O37" s="54">
        <v>0</v>
      </c>
      <c r="P37" s="54">
        <v>1</v>
      </c>
      <c r="Q37" s="54">
        <v>1</v>
      </c>
      <c r="R37" s="54">
        <v>2</v>
      </c>
      <c r="S37" s="54">
        <v>2</v>
      </c>
      <c r="T37" s="55">
        <f t="shared" si="6"/>
        <v>15</v>
      </c>
    </row>
    <row r="38" spans="1:20" ht="30" customHeight="1" x14ac:dyDescent="0.25">
      <c r="A38" s="3" t="s">
        <v>11</v>
      </c>
      <c r="B38" s="4" t="str">
        <f t="shared" si="7"/>
        <v>ГБОУ СОШ №519</v>
      </c>
      <c r="C38" s="5">
        <f t="shared" si="7"/>
        <v>11519</v>
      </c>
      <c r="D38" s="5" t="str">
        <f t="shared" si="7"/>
        <v>СОШ</v>
      </c>
      <c r="E38" s="11" t="str">
        <f t="shared" si="7"/>
        <v>5б</v>
      </c>
      <c r="F38" s="7">
        <f t="shared" si="7"/>
        <v>57</v>
      </c>
      <c r="G38" s="7">
        <f t="shared" si="7"/>
        <v>52</v>
      </c>
      <c r="H38" s="8">
        <f t="shared" si="4"/>
        <v>11519036</v>
      </c>
      <c r="I38" s="54">
        <v>1</v>
      </c>
      <c r="J38" s="54">
        <v>2</v>
      </c>
      <c r="K38" s="54">
        <v>0</v>
      </c>
      <c r="L38" s="54">
        <v>1</v>
      </c>
      <c r="M38" s="54">
        <v>2</v>
      </c>
      <c r="N38" s="54">
        <v>1</v>
      </c>
      <c r="O38" s="54">
        <v>1</v>
      </c>
      <c r="P38" s="54">
        <v>2</v>
      </c>
      <c r="Q38" s="54">
        <v>2</v>
      </c>
      <c r="R38" s="54">
        <v>2</v>
      </c>
      <c r="S38" s="54">
        <v>2</v>
      </c>
      <c r="T38" s="55">
        <f t="shared" si="6"/>
        <v>16</v>
      </c>
    </row>
    <row r="39" spans="1:20" ht="30" customHeight="1" x14ac:dyDescent="0.25">
      <c r="A39" s="3" t="s">
        <v>11</v>
      </c>
      <c r="B39" s="4" t="str">
        <f t="shared" si="7"/>
        <v>ГБОУ СОШ №519</v>
      </c>
      <c r="C39" s="5">
        <f t="shared" si="7"/>
        <v>11519</v>
      </c>
      <c r="D39" s="5" t="str">
        <f t="shared" si="7"/>
        <v>СОШ</v>
      </c>
      <c r="E39" s="11" t="str">
        <f t="shared" si="7"/>
        <v>5б</v>
      </c>
      <c r="F39" s="7">
        <f t="shared" si="7"/>
        <v>57</v>
      </c>
      <c r="G39" s="7">
        <f t="shared" si="7"/>
        <v>52</v>
      </c>
      <c r="H39" s="8">
        <f t="shared" si="4"/>
        <v>11519037</v>
      </c>
      <c r="I39" s="54">
        <v>1</v>
      </c>
      <c r="J39" s="54">
        <v>2</v>
      </c>
      <c r="K39" s="54">
        <v>1</v>
      </c>
      <c r="L39" s="54">
        <v>2</v>
      </c>
      <c r="M39" s="54">
        <v>1</v>
      </c>
      <c r="N39" s="54">
        <v>1</v>
      </c>
      <c r="O39" s="54">
        <v>0</v>
      </c>
      <c r="P39" s="54">
        <v>2</v>
      </c>
      <c r="Q39" s="54">
        <v>0</v>
      </c>
      <c r="R39" s="54">
        <v>1</v>
      </c>
      <c r="S39" s="54">
        <v>1</v>
      </c>
      <c r="T39" s="55">
        <f t="shared" si="6"/>
        <v>12</v>
      </c>
    </row>
    <row r="40" spans="1:20" ht="30" customHeight="1" x14ac:dyDescent="0.25">
      <c r="A40" s="3" t="s">
        <v>11</v>
      </c>
      <c r="B40" s="4" t="str">
        <f t="shared" si="7"/>
        <v>ГБОУ СОШ №519</v>
      </c>
      <c r="C40" s="5">
        <f t="shared" si="7"/>
        <v>11519</v>
      </c>
      <c r="D40" s="5" t="str">
        <f t="shared" si="7"/>
        <v>СОШ</v>
      </c>
      <c r="E40" s="11" t="str">
        <f t="shared" si="7"/>
        <v>5б</v>
      </c>
      <c r="F40" s="7">
        <f t="shared" si="7"/>
        <v>57</v>
      </c>
      <c r="G40" s="7">
        <f t="shared" si="7"/>
        <v>52</v>
      </c>
      <c r="H40" s="8">
        <f t="shared" si="4"/>
        <v>11519038</v>
      </c>
      <c r="I40" s="54">
        <v>2</v>
      </c>
      <c r="J40" s="54">
        <v>2</v>
      </c>
      <c r="K40" s="54">
        <v>0</v>
      </c>
      <c r="L40" s="54">
        <v>2</v>
      </c>
      <c r="M40" s="54">
        <v>1</v>
      </c>
      <c r="N40" s="54">
        <v>1</v>
      </c>
      <c r="O40" s="54">
        <v>1</v>
      </c>
      <c r="P40" s="54">
        <v>2</v>
      </c>
      <c r="Q40" s="54">
        <v>2</v>
      </c>
      <c r="R40" s="54">
        <v>1</v>
      </c>
      <c r="S40" s="54">
        <v>2</v>
      </c>
      <c r="T40" s="55">
        <f t="shared" si="6"/>
        <v>16</v>
      </c>
    </row>
    <row r="41" spans="1:20" ht="30" customHeight="1" x14ac:dyDescent="0.25">
      <c r="A41" s="3" t="s">
        <v>11</v>
      </c>
      <c r="B41" s="4" t="str">
        <f t="shared" si="7"/>
        <v>ГБОУ СОШ №519</v>
      </c>
      <c r="C41" s="5">
        <f t="shared" si="7"/>
        <v>11519</v>
      </c>
      <c r="D41" s="5" t="str">
        <f t="shared" si="7"/>
        <v>СОШ</v>
      </c>
      <c r="E41" s="11" t="str">
        <f t="shared" si="7"/>
        <v>5б</v>
      </c>
      <c r="F41" s="7">
        <f t="shared" si="7"/>
        <v>57</v>
      </c>
      <c r="G41" s="7">
        <f t="shared" si="7"/>
        <v>52</v>
      </c>
      <c r="H41" s="8">
        <f t="shared" si="4"/>
        <v>11519039</v>
      </c>
      <c r="I41" s="54">
        <v>0</v>
      </c>
      <c r="J41" s="54">
        <v>2</v>
      </c>
      <c r="K41" s="54">
        <v>0</v>
      </c>
      <c r="L41" s="54">
        <v>2</v>
      </c>
      <c r="M41" s="54">
        <v>2</v>
      </c>
      <c r="N41" s="54">
        <v>0</v>
      </c>
      <c r="O41" s="54">
        <v>0</v>
      </c>
      <c r="P41" s="54">
        <v>1</v>
      </c>
      <c r="Q41" s="54">
        <v>1</v>
      </c>
      <c r="R41" s="54">
        <v>2</v>
      </c>
      <c r="S41" s="54">
        <v>1</v>
      </c>
      <c r="T41" s="55">
        <f t="shared" si="6"/>
        <v>11</v>
      </c>
    </row>
    <row r="42" spans="1:20" ht="30" customHeight="1" x14ac:dyDescent="0.25">
      <c r="A42" s="3" t="s">
        <v>11</v>
      </c>
      <c r="B42" s="4" t="str">
        <f t="shared" si="7"/>
        <v>ГБОУ СОШ №519</v>
      </c>
      <c r="C42" s="5">
        <f t="shared" si="7"/>
        <v>11519</v>
      </c>
      <c r="D42" s="5" t="str">
        <f t="shared" si="7"/>
        <v>СОШ</v>
      </c>
      <c r="E42" s="11" t="str">
        <f t="shared" si="7"/>
        <v>5б</v>
      </c>
      <c r="F42" s="7">
        <f t="shared" si="7"/>
        <v>57</v>
      </c>
      <c r="G42" s="7">
        <f t="shared" si="7"/>
        <v>52</v>
      </c>
      <c r="H42" s="8">
        <f t="shared" si="4"/>
        <v>11519040</v>
      </c>
      <c r="I42" s="54">
        <v>2</v>
      </c>
      <c r="J42" s="54">
        <v>2</v>
      </c>
      <c r="K42" s="54">
        <v>1</v>
      </c>
      <c r="L42" s="54">
        <v>2</v>
      </c>
      <c r="M42" s="54">
        <v>2</v>
      </c>
      <c r="N42" s="54">
        <v>1</v>
      </c>
      <c r="O42" s="54">
        <v>1</v>
      </c>
      <c r="P42" s="54">
        <v>1</v>
      </c>
      <c r="Q42" s="54">
        <v>2</v>
      </c>
      <c r="R42" s="54">
        <v>2</v>
      </c>
      <c r="S42" s="54">
        <v>2</v>
      </c>
      <c r="T42" s="55">
        <f t="shared" si="6"/>
        <v>18</v>
      </c>
    </row>
    <row r="43" spans="1:20" ht="30" customHeight="1" x14ac:dyDescent="0.25">
      <c r="A43" s="3" t="s">
        <v>11</v>
      </c>
      <c r="B43" s="4" t="str">
        <f t="shared" si="7"/>
        <v>ГБОУ СОШ №519</v>
      </c>
      <c r="C43" s="5">
        <f t="shared" si="7"/>
        <v>11519</v>
      </c>
      <c r="D43" s="5" t="str">
        <f t="shared" si="7"/>
        <v>СОШ</v>
      </c>
      <c r="E43" s="11" t="str">
        <f t="shared" si="7"/>
        <v>5б</v>
      </c>
      <c r="F43" s="7">
        <f t="shared" si="7"/>
        <v>57</v>
      </c>
      <c r="G43" s="7">
        <f t="shared" si="7"/>
        <v>52</v>
      </c>
      <c r="H43" s="8">
        <f t="shared" si="4"/>
        <v>11519041</v>
      </c>
      <c r="I43" s="54">
        <v>1</v>
      </c>
      <c r="J43" s="54">
        <v>2</v>
      </c>
      <c r="K43" s="54">
        <v>1</v>
      </c>
      <c r="L43" s="54">
        <v>2</v>
      </c>
      <c r="M43" s="54">
        <v>2</v>
      </c>
      <c r="N43" s="54">
        <v>1</v>
      </c>
      <c r="O43" s="54">
        <v>0</v>
      </c>
      <c r="P43" s="54">
        <v>2</v>
      </c>
      <c r="Q43" s="54">
        <v>1</v>
      </c>
      <c r="R43" s="54">
        <v>1</v>
      </c>
      <c r="S43" s="54">
        <v>2</v>
      </c>
      <c r="T43" s="55">
        <f t="shared" si="6"/>
        <v>15</v>
      </c>
    </row>
    <row r="44" spans="1:20" ht="30" customHeight="1" x14ac:dyDescent="0.25">
      <c r="A44" s="3" t="s">
        <v>11</v>
      </c>
      <c r="B44" s="4" t="str">
        <f t="shared" si="7"/>
        <v>ГБОУ СОШ №519</v>
      </c>
      <c r="C44" s="5">
        <f t="shared" si="7"/>
        <v>11519</v>
      </c>
      <c r="D44" s="5" t="str">
        <f t="shared" si="7"/>
        <v>СОШ</v>
      </c>
      <c r="E44" s="11" t="str">
        <f t="shared" si="7"/>
        <v>5б</v>
      </c>
      <c r="F44" s="7">
        <f t="shared" si="7"/>
        <v>57</v>
      </c>
      <c r="G44" s="7">
        <f t="shared" si="7"/>
        <v>52</v>
      </c>
      <c r="H44" s="8">
        <f t="shared" si="4"/>
        <v>11519042</v>
      </c>
      <c r="I44" s="54">
        <v>0</v>
      </c>
      <c r="J44" s="54">
        <v>2</v>
      </c>
      <c r="K44" s="54">
        <v>1</v>
      </c>
      <c r="L44" s="54">
        <v>2</v>
      </c>
      <c r="M44" s="54">
        <v>2</v>
      </c>
      <c r="N44" s="54">
        <v>1</v>
      </c>
      <c r="O44" s="54">
        <v>0</v>
      </c>
      <c r="P44" s="54">
        <v>1</v>
      </c>
      <c r="Q44" s="54">
        <v>2</v>
      </c>
      <c r="R44" s="54">
        <v>1</v>
      </c>
      <c r="S44" s="54">
        <v>1</v>
      </c>
      <c r="T44" s="55">
        <f t="shared" si="6"/>
        <v>13</v>
      </c>
    </row>
    <row r="45" spans="1:20" ht="30" customHeight="1" x14ac:dyDescent="0.25">
      <c r="A45" s="3" t="s">
        <v>11</v>
      </c>
      <c r="B45" s="4" t="str">
        <f t="shared" si="7"/>
        <v>ГБОУ СОШ №519</v>
      </c>
      <c r="C45" s="5">
        <f t="shared" si="7"/>
        <v>11519</v>
      </c>
      <c r="D45" s="5" t="str">
        <f t="shared" si="7"/>
        <v>СОШ</v>
      </c>
      <c r="E45" s="11" t="str">
        <f t="shared" si="7"/>
        <v>5б</v>
      </c>
      <c r="F45" s="7">
        <f t="shared" si="7"/>
        <v>57</v>
      </c>
      <c r="G45" s="7">
        <f t="shared" si="7"/>
        <v>52</v>
      </c>
      <c r="H45" s="8">
        <f t="shared" si="4"/>
        <v>11519043</v>
      </c>
      <c r="I45" s="54">
        <v>2</v>
      </c>
      <c r="J45" s="54">
        <v>2</v>
      </c>
      <c r="K45" s="54">
        <v>1</v>
      </c>
      <c r="L45" s="54">
        <v>2</v>
      </c>
      <c r="M45" s="54">
        <v>1</v>
      </c>
      <c r="N45" s="54">
        <v>1</v>
      </c>
      <c r="O45" s="54">
        <v>1</v>
      </c>
      <c r="P45" s="54">
        <v>1</v>
      </c>
      <c r="Q45" s="54">
        <v>1</v>
      </c>
      <c r="R45" s="54">
        <v>2</v>
      </c>
      <c r="S45" s="54">
        <v>1</v>
      </c>
      <c r="T45" s="55">
        <f t="shared" si="6"/>
        <v>15</v>
      </c>
    </row>
    <row r="46" spans="1:20" ht="30" customHeight="1" x14ac:dyDescent="0.25">
      <c r="A46" s="3" t="s">
        <v>11</v>
      </c>
      <c r="B46" s="4" t="str">
        <f t="shared" si="7"/>
        <v>ГБОУ СОШ №519</v>
      </c>
      <c r="C46" s="5">
        <f t="shared" si="7"/>
        <v>11519</v>
      </c>
      <c r="D46" s="5" t="str">
        <f t="shared" si="7"/>
        <v>СОШ</v>
      </c>
      <c r="E46" s="11" t="str">
        <f t="shared" si="7"/>
        <v>5б</v>
      </c>
      <c r="F46" s="7">
        <f t="shared" si="7"/>
        <v>57</v>
      </c>
      <c r="G46" s="7">
        <f t="shared" si="7"/>
        <v>52</v>
      </c>
      <c r="H46" s="8">
        <f t="shared" si="4"/>
        <v>11519044</v>
      </c>
      <c r="I46" s="54">
        <v>2</v>
      </c>
      <c r="J46" s="54">
        <v>2</v>
      </c>
      <c r="K46" s="54">
        <v>1</v>
      </c>
      <c r="L46" s="54">
        <v>2</v>
      </c>
      <c r="M46" s="54">
        <v>2</v>
      </c>
      <c r="N46" s="54">
        <v>1</v>
      </c>
      <c r="O46" s="54">
        <v>1</v>
      </c>
      <c r="P46" s="54">
        <v>2</v>
      </c>
      <c r="Q46" s="54">
        <v>1</v>
      </c>
      <c r="R46" s="54">
        <v>2</v>
      </c>
      <c r="S46" s="54">
        <v>2</v>
      </c>
      <c r="T46" s="55">
        <f t="shared" si="6"/>
        <v>18</v>
      </c>
    </row>
    <row r="47" spans="1:20" ht="30" customHeight="1" x14ac:dyDescent="0.25">
      <c r="A47" s="3" t="s">
        <v>11</v>
      </c>
      <c r="B47" s="4" t="str">
        <f t="shared" si="7"/>
        <v>ГБОУ СОШ №519</v>
      </c>
      <c r="C47" s="5">
        <f t="shared" si="7"/>
        <v>11519</v>
      </c>
      <c r="D47" s="5" t="str">
        <f t="shared" si="7"/>
        <v>СОШ</v>
      </c>
      <c r="E47" s="11" t="str">
        <f t="shared" si="7"/>
        <v>5б</v>
      </c>
      <c r="F47" s="7">
        <f t="shared" si="7"/>
        <v>57</v>
      </c>
      <c r="G47" s="7">
        <f t="shared" si="7"/>
        <v>52</v>
      </c>
      <c r="H47" s="8">
        <f t="shared" si="4"/>
        <v>11519045</v>
      </c>
      <c r="I47" s="54">
        <v>2</v>
      </c>
      <c r="J47" s="54">
        <v>2</v>
      </c>
      <c r="K47" s="54">
        <v>1</v>
      </c>
      <c r="L47" s="54">
        <v>2</v>
      </c>
      <c r="M47" s="54">
        <v>2</v>
      </c>
      <c r="N47" s="54">
        <v>1</v>
      </c>
      <c r="O47" s="54">
        <v>0</v>
      </c>
      <c r="P47" s="54">
        <v>2</v>
      </c>
      <c r="Q47" s="54">
        <v>1</v>
      </c>
      <c r="R47" s="54">
        <v>2</v>
      </c>
      <c r="S47" s="54">
        <v>2</v>
      </c>
      <c r="T47" s="55">
        <f t="shared" si="6"/>
        <v>17</v>
      </c>
    </row>
    <row r="48" spans="1:20" ht="30" customHeight="1" x14ac:dyDescent="0.25">
      <c r="A48" s="3" t="s">
        <v>11</v>
      </c>
      <c r="B48" s="4" t="str">
        <f t="shared" si="7"/>
        <v>ГБОУ СОШ №519</v>
      </c>
      <c r="C48" s="5">
        <f t="shared" si="7"/>
        <v>11519</v>
      </c>
      <c r="D48" s="5" t="str">
        <f t="shared" si="7"/>
        <v>СОШ</v>
      </c>
      <c r="E48" s="11" t="str">
        <f t="shared" si="7"/>
        <v>5б</v>
      </c>
      <c r="F48" s="7">
        <f t="shared" si="7"/>
        <v>57</v>
      </c>
      <c r="G48" s="7">
        <f t="shared" si="7"/>
        <v>52</v>
      </c>
      <c r="H48" s="8">
        <f t="shared" si="4"/>
        <v>11519046</v>
      </c>
      <c r="I48" s="54">
        <v>1</v>
      </c>
      <c r="J48" s="54">
        <v>2</v>
      </c>
      <c r="K48" s="54">
        <v>1</v>
      </c>
      <c r="L48" s="54">
        <v>1</v>
      </c>
      <c r="M48" s="54">
        <v>1</v>
      </c>
      <c r="N48" s="54">
        <v>0</v>
      </c>
      <c r="O48" s="54">
        <v>0</v>
      </c>
      <c r="P48" s="54">
        <v>2</v>
      </c>
      <c r="Q48" s="54">
        <v>1</v>
      </c>
      <c r="R48" s="54">
        <v>1</v>
      </c>
      <c r="S48" s="54">
        <v>1</v>
      </c>
      <c r="T48" s="55">
        <f t="shared" si="6"/>
        <v>11</v>
      </c>
    </row>
    <row r="49" spans="1:20" ht="30" customHeight="1" x14ac:dyDescent="0.25">
      <c r="A49" s="3" t="s">
        <v>11</v>
      </c>
      <c r="B49" s="4" t="str">
        <f t="shared" si="7"/>
        <v>ГБОУ СОШ №519</v>
      </c>
      <c r="C49" s="5">
        <f t="shared" si="7"/>
        <v>11519</v>
      </c>
      <c r="D49" s="5" t="str">
        <f t="shared" si="7"/>
        <v>СОШ</v>
      </c>
      <c r="E49" s="11" t="str">
        <f t="shared" si="7"/>
        <v>5б</v>
      </c>
      <c r="F49" s="7">
        <f t="shared" si="7"/>
        <v>57</v>
      </c>
      <c r="G49" s="7">
        <f t="shared" si="7"/>
        <v>52</v>
      </c>
      <c r="H49" s="8">
        <f t="shared" si="4"/>
        <v>11519047</v>
      </c>
      <c r="I49" s="54">
        <v>2</v>
      </c>
      <c r="J49" s="54">
        <v>2</v>
      </c>
      <c r="K49" s="54">
        <v>1</v>
      </c>
      <c r="L49" s="54">
        <v>2</v>
      </c>
      <c r="M49" s="54">
        <v>2</v>
      </c>
      <c r="N49" s="54">
        <v>1</v>
      </c>
      <c r="O49" s="54">
        <v>1</v>
      </c>
      <c r="P49" s="54">
        <v>2</v>
      </c>
      <c r="Q49" s="54">
        <v>2</v>
      </c>
      <c r="R49" s="54">
        <v>2</v>
      </c>
      <c r="S49" s="54">
        <v>2</v>
      </c>
      <c r="T49" s="55">
        <f t="shared" si="6"/>
        <v>19</v>
      </c>
    </row>
    <row r="50" spans="1:20" ht="30" customHeight="1" x14ac:dyDescent="0.25">
      <c r="A50" s="3" t="s">
        <v>11</v>
      </c>
      <c r="B50" s="4" t="str">
        <f t="shared" si="7"/>
        <v>ГБОУ СОШ №519</v>
      </c>
      <c r="C50" s="5">
        <f t="shared" si="7"/>
        <v>11519</v>
      </c>
      <c r="D50" s="5" t="str">
        <f t="shared" si="7"/>
        <v>СОШ</v>
      </c>
      <c r="E50" s="11" t="str">
        <f t="shared" si="7"/>
        <v>5б</v>
      </c>
      <c r="F50" s="7">
        <f t="shared" si="7"/>
        <v>57</v>
      </c>
      <c r="G50" s="7">
        <f t="shared" si="7"/>
        <v>52</v>
      </c>
      <c r="H50" s="8">
        <f t="shared" si="4"/>
        <v>11519048</v>
      </c>
      <c r="I50" s="54">
        <v>2</v>
      </c>
      <c r="J50" s="54">
        <v>2</v>
      </c>
      <c r="K50" s="54">
        <v>1</v>
      </c>
      <c r="L50" s="54">
        <v>2</v>
      </c>
      <c r="M50" s="54">
        <v>2</v>
      </c>
      <c r="N50" s="54">
        <v>1</v>
      </c>
      <c r="O50" s="54">
        <v>1</v>
      </c>
      <c r="P50" s="54">
        <v>2</v>
      </c>
      <c r="Q50" s="54">
        <v>2</v>
      </c>
      <c r="R50" s="54">
        <v>2</v>
      </c>
      <c r="S50" s="54">
        <v>2</v>
      </c>
      <c r="T50" s="55">
        <f t="shared" si="6"/>
        <v>19</v>
      </c>
    </row>
    <row r="51" spans="1:20" ht="30" customHeight="1" x14ac:dyDescent="0.25">
      <c r="A51" s="3" t="s">
        <v>11</v>
      </c>
      <c r="B51" s="4" t="str">
        <f t="shared" si="7"/>
        <v>ГБОУ СОШ №519</v>
      </c>
      <c r="C51" s="5">
        <f t="shared" si="7"/>
        <v>11519</v>
      </c>
      <c r="D51" s="5" t="str">
        <f t="shared" si="7"/>
        <v>СОШ</v>
      </c>
      <c r="E51" s="11" t="str">
        <f t="shared" si="7"/>
        <v>5б</v>
      </c>
      <c r="F51" s="7">
        <f t="shared" si="7"/>
        <v>57</v>
      </c>
      <c r="G51" s="7">
        <f t="shared" si="7"/>
        <v>52</v>
      </c>
      <c r="H51" s="8">
        <f t="shared" si="4"/>
        <v>11519049</v>
      </c>
      <c r="I51" s="54">
        <v>2</v>
      </c>
      <c r="J51" s="54">
        <v>1</v>
      </c>
      <c r="K51" s="54">
        <v>0</v>
      </c>
      <c r="L51" s="54">
        <v>1</v>
      </c>
      <c r="M51" s="54">
        <v>2</v>
      </c>
      <c r="N51" s="54">
        <v>1</v>
      </c>
      <c r="O51" s="54">
        <v>0</v>
      </c>
      <c r="P51" s="54">
        <v>0</v>
      </c>
      <c r="Q51" s="54">
        <v>0</v>
      </c>
      <c r="R51" s="54">
        <v>2</v>
      </c>
      <c r="S51" s="54">
        <v>2</v>
      </c>
      <c r="T51" s="55">
        <f t="shared" si="6"/>
        <v>11</v>
      </c>
    </row>
    <row r="52" spans="1:20" ht="30" customHeight="1" x14ac:dyDescent="0.25">
      <c r="A52" s="3" t="s">
        <v>11</v>
      </c>
      <c r="B52" s="4" t="str">
        <f t="shared" ref="B52:G54" si="8">B51</f>
        <v>ГБОУ СОШ №519</v>
      </c>
      <c r="C52" s="5">
        <f t="shared" si="8"/>
        <v>11519</v>
      </c>
      <c r="D52" s="5" t="str">
        <f t="shared" si="8"/>
        <v>СОШ</v>
      </c>
      <c r="E52" s="11" t="str">
        <f t="shared" si="8"/>
        <v>5б</v>
      </c>
      <c r="F52" s="7">
        <f t="shared" si="8"/>
        <v>57</v>
      </c>
      <c r="G52" s="7">
        <f t="shared" si="8"/>
        <v>52</v>
      </c>
      <c r="H52" s="8">
        <f t="shared" si="4"/>
        <v>11519050</v>
      </c>
      <c r="I52" s="54">
        <v>2</v>
      </c>
      <c r="J52" s="54">
        <v>2</v>
      </c>
      <c r="K52" s="54">
        <v>1</v>
      </c>
      <c r="L52" s="54">
        <v>2</v>
      </c>
      <c r="M52" s="54">
        <v>2</v>
      </c>
      <c r="N52" s="54">
        <v>1</v>
      </c>
      <c r="O52" s="54">
        <v>1</v>
      </c>
      <c r="P52" s="54">
        <v>2</v>
      </c>
      <c r="Q52" s="54">
        <v>2</v>
      </c>
      <c r="R52" s="54">
        <v>2</v>
      </c>
      <c r="S52" s="54">
        <v>2</v>
      </c>
      <c r="T52" s="55">
        <f t="shared" si="6"/>
        <v>19</v>
      </c>
    </row>
    <row r="53" spans="1:20" ht="30" customHeight="1" x14ac:dyDescent="0.25">
      <c r="A53" s="3" t="s">
        <v>11</v>
      </c>
      <c r="B53" s="4" t="str">
        <f t="shared" si="8"/>
        <v>ГБОУ СОШ №519</v>
      </c>
      <c r="C53" s="5">
        <f t="shared" si="8"/>
        <v>11519</v>
      </c>
      <c r="D53" s="5" t="str">
        <f t="shared" si="8"/>
        <v>СОШ</v>
      </c>
      <c r="E53" s="11" t="str">
        <f t="shared" si="8"/>
        <v>5б</v>
      </c>
      <c r="F53" s="7">
        <f t="shared" si="8"/>
        <v>57</v>
      </c>
      <c r="G53" s="7">
        <f t="shared" si="8"/>
        <v>52</v>
      </c>
      <c r="H53" s="8">
        <f t="shared" si="4"/>
        <v>11519051</v>
      </c>
      <c r="I53" s="54">
        <v>2</v>
      </c>
      <c r="J53" s="54">
        <v>2</v>
      </c>
      <c r="K53" s="54">
        <v>1</v>
      </c>
      <c r="L53" s="54">
        <v>2</v>
      </c>
      <c r="M53" s="54">
        <v>2</v>
      </c>
      <c r="N53" s="54">
        <v>1</v>
      </c>
      <c r="O53" s="54">
        <v>1</v>
      </c>
      <c r="P53" s="54">
        <v>2</v>
      </c>
      <c r="Q53" s="54">
        <v>2</v>
      </c>
      <c r="R53" s="54">
        <v>2</v>
      </c>
      <c r="S53" s="54">
        <v>2</v>
      </c>
      <c r="T53" s="55">
        <f t="shared" si="6"/>
        <v>19</v>
      </c>
    </row>
    <row r="54" spans="1:20" ht="30" customHeight="1" x14ac:dyDescent="0.25">
      <c r="A54" s="3" t="s">
        <v>11</v>
      </c>
      <c r="B54" s="4" t="str">
        <f t="shared" si="8"/>
        <v>ГБОУ СОШ №519</v>
      </c>
      <c r="C54" s="5">
        <f t="shared" si="8"/>
        <v>11519</v>
      </c>
      <c r="D54" s="5" t="str">
        <f t="shared" si="8"/>
        <v>СОШ</v>
      </c>
      <c r="E54" s="11" t="str">
        <f t="shared" si="8"/>
        <v>5б</v>
      </c>
      <c r="F54" s="7">
        <f t="shared" si="8"/>
        <v>57</v>
      </c>
      <c r="G54" s="7">
        <f t="shared" si="8"/>
        <v>52</v>
      </c>
      <c r="H54" s="8">
        <f t="shared" si="4"/>
        <v>11519052</v>
      </c>
      <c r="I54" s="54">
        <v>1</v>
      </c>
      <c r="J54" s="54">
        <v>1</v>
      </c>
      <c r="K54" s="54">
        <v>1</v>
      </c>
      <c r="L54" s="54">
        <v>2</v>
      </c>
      <c r="M54" s="54">
        <v>1</v>
      </c>
      <c r="N54" s="54">
        <v>0</v>
      </c>
      <c r="O54" s="54">
        <v>0</v>
      </c>
      <c r="P54" s="54">
        <v>1</v>
      </c>
      <c r="Q54" s="54">
        <v>2</v>
      </c>
      <c r="R54" s="54">
        <v>2</v>
      </c>
      <c r="S54" s="54">
        <v>1</v>
      </c>
      <c r="T54" s="55">
        <f t="shared" si="6"/>
        <v>12</v>
      </c>
    </row>
    <row r="55" spans="1:20" s="58" customFormat="1" x14ac:dyDescent="0.25">
      <c r="A55" s="58" t="s">
        <v>118</v>
      </c>
      <c r="I55" s="58">
        <v>2</v>
      </c>
      <c r="J55" s="58">
        <v>2</v>
      </c>
      <c r="K55" s="58">
        <v>1</v>
      </c>
      <c r="L55" s="58">
        <v>2</v>
      </c>
      <c r="M55" s="58">
        <v>2</v>
      </c>
      <c r="N55" s="58">
        <v>1</v>
      </c>
      <c r="O55" s="58">
        <v>1</v>
      </c>
      <c r="P55" s="58">
        <v>2</v>
      </c>
      <c r="Q55" s="58">
        <v>2</v>
      </c>
      <c r="R55" s="58">
        <v>2</v>
      </c>
      <c r="S55" s="58">
        <v>2</v>
      </c>
      <c r="T55" s="58">
        <f>SUM(I55:S55)</f>
        <v>19</v>
      </c>
    </row>
    <row r="56" spans="1:20" x14ac:dyDescent="0.25">
      <c r="B56" s="4" t="s">
        <v>54</v>
      </c>
      <c r="C56" s="7">
        <v>57</v>
      </c>
      <c r="D56" s="7">
        <v>52</v>
      </c>
      <c r="I56" s="79">
        <f>SUM(I3:I54)/(52*I55)</f>
        <v>0.64423076923076927</v>
      </c>
      <c r="J56" s="79">
        <f t="shared" ref="J56:T56" si="9">SUM(J3:J54)/(52*J55)</f>
        <v>0.81730769230769229</v>
      </c>
      <c r="K56" s="79">
        <f t="shared" si="9"/>
        <v>0.80769230769230771</v>
      </c>
      <c r="L56" s="79">
        <f t="shared" si="9"/>
        <v>0.95192307692307687</v>
      </c>
      <c r="M56" s="79">
        <f t="shared" si="9"/>
        <v>0.73076923076923073</v>
      </c>
      <c r="N56" s="79">
        <f t="shared" si="9"/>
        <v>0.78846153846153844</v>
      </c>
      <c r="O56" s="79">
        <f t="shared" si="9"/>
        <v>0.42307692307692307</v>
      </c>
      <c r="P56" s="79">
        <f t="shared" si="9"/>
        <v>0.77884615384615385</v>
      </c>
      <c r="Q56" s="79">
        <f t="shared" si="9"/>
        <v>0.78846153846153844</v>
      </c>
      <c r="R56" s="79">
        <f t="shared" si="9"/>
        <v>0.82692307692307687</v>
      </c>
      <c r="S56" s="79">
        <f t="shared" si="9"/>
        <v>0.69230769230769229</v>
      </c>
      <c r="T56" s="79">
        <f t="shared" si="9"/>
        <v>0.76214574898785425</v>
      </c>
    </row>
  </sheetData>
  <mergeCells count="9">
    <mergeCell ref="G1:G2"/>
    <mergeCell ref="H1:H2"/>
    <mergeCell ref="T1:T2"/>
    <mergeCell ref="A1:A2"/>
    <mergeCell ref="B1:B2"/>
    <mergeCell ref="C1:C2"/>
    <mergeCell ref="D1:D2"/>
    <mergeCell ref="E1:E2"/>
    <mergeCell ref="F1:F2"/>
  </mergeCells>
  <dataValidations count="4">
    <dataValidation type="list" allowBlank="1" showInputMessage="1" showErrorMessage="1" sqref="I3:J54 P3:S54 L3:M54">
      <formula1>балл2</formula1>
    </dataValidation>
    <dataValidation allowBlank="1" showErrorMessage="1" sqref="E3:G54 C56:D56"/>
    <dataValidation type="list" allowBlank="1" showInputMessage="1" showErrorMessage="1" sqref="K3:K54 N3:O54">
      <formula1>балл1</formula1>
    </dataValidation>
    <dataValidation type="list" allowBlank="1" showInputMessage="1" showErrorMessage="1" sqref="B3">
      <formula1>Название</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U41:V57"/>
  <sheetViews>
    <sheetView topLeftCell="C1" zoomScale="80" zoomScaleNormal="80" workbookViewId="0">
      <selection activeCell="V63" sqref="V63"/>
    </sheetView>
  </sheetViews>
  <sheetFormatPr defaultRowHeight="15" x14ac:dyDescent="0.25"/>
  <cols>
    <col min="1" max="1" width="25" customWidth="1"/>
    <col min="2" max="2" width="60.85546875" customWidth="1"/>
    <col min="21" max="21" width="24.140625" customWidth="1"/>
    <col min="22" max="22" width="96.85546875" customWidth="1"/>
    <col min="24" max="25" width="42" customWidth="1"/>
  </cols>
  <sheetData>
    <row r="41" spans="21:22" ht="15.75" thickBot="1" x14ac:dyDescent="0.3"/>
    <row r="42" spans="21:22" ht="15.75" thickBot="1" x14ac:dyDescent="0.3">
      <c r="U42" s="92" t="s">
        <v>162</v>
      </c>
      <c r="V42" s="93" t="s">
        <v>163</v>
      </c>
    </row>
    <row r="43" spans="21:22" ht="27.75" thickBot="1" x14ac:dyDescent="0.3">
      <c r="U43" s="94" t="s">
        <v>164</v>
      </c>
      <c r="V43" s="95" t="s">
        <v>165</v>
      </c>
    </row>
    <row r="44" spans="21:22" ht="15.75" thickBot="1" x14ac:dyDescent="0.3">
      <c r="U44" s="105" t="s">
        <v>166</v>
      </c>
      <c r="V44" s="97" t="s">
        <v>167</v>
      </c>
    </row>
    <row r="45" spans="21:22" ht="15.75" thickBot="1" x14ac:dyDescent="0.3">
      <c r="U45" s="96"/>
      <c r="V45" s="97" t="s">
        <v>168</v>
      </c>
    </row>
    <row r="46" spans="21:22" ht="15.75" thickBot="1" x14ac:dyDescent="0.3">
      <c r="U46" s="106"/>
      <c r="V46" s="97" t="s">
        <v>169</v>
      </c>
    </row>
    <row r="47" spans="21:22" x14ac:dyDescent="0.25">
      <c r="U47" s="107" t="s">
        <v>170</v>
      </c>
      <c r="V47" s="103" t="s">
        <v>171</v>
      </c>
    </row>
    <row r="48" spans="21:22" ht="15.75" thickBot="1" x14ac:dyDescent="0.3">
      <c r="U48" s="98"/>
      <c r="V48" s="104"/>
    </row>
    <row r="49" spans="21:22" ht="15.75" thickBot="1" x14ac:dyDescent="0.3">
      <c r="U49" s="98"/>
      <c r="V49" s="99" t="s">
        <v>172</v>
      </c>
    </row>
    <row r="50" spans="21:22" x14ac:dyDescent="0.25">
      <c r="U50" s="98"/>
      <c r="V50" s="103" t="s">
        <v>173</v>
      </c>
    </row>
    <row r="51" spans="21:22" ht="15.75" thickBot="1" x14ac:dyDescent="0.3">
      <c r="U51" s="98"/>
      <c r="V51" s="104"/>
    </row>
    <row r="52" spans="21:22" ht="30.75" thickBot="1" x14ac:dyDescent="0.3">
      <c r="U52" s="98"/>
      <c r="V52" s="99" t="s">
        <v>174</v>
      </c>
    </row>
    <row r="53" spans="21:22" ht="15.75" thickBot="1" x14ac:dyDescent="0.3">
      <c r="U53" s="98"/>
      <c r="V53" s="99" t="s">
        <v>175</v>
      </c>
    </row>
    <row r="54" spans="21:22" ht="15.75" thickBot="1" x14ac:dyDescent="0.3">
      <c r="U54" s="108"/>
      <c r="V54" s="99" t="s">
        <v>176</v>
      </c>
    </row>
    <row r="55" spans="21:22" ht="15.75" thickBot="1" x14ac:dyDescent="0.3">
      <c r="U55" s="109" t="s">
        <v>177</v>
      </c>
      <c r="V55" s="100" t="s">
        <v>178</v>
      </c>
    </row>
    <row r="56" spans="21:22" ht="15.75" thickBot="1" x14ac:dyDescent="0.3">
      <c r="U56" s="110"/>
      <c r="V56" s="100" t="s">
        <v>179</v>
      </c>
    </row>
    <row r="57" spans="21:22" ht="15.75" thickBot="1" x14ac:dyDescent="0.3">
      <c r="U57" s="101"/>
      <c r="V57" s="102" t="s">
        <v>180</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1:Y129"/>
  <sheetViews>
    <sheetView zoomScale="70" zoomScaleNormal="70" workbookViewId="0">
      <selection activeCell="W1" sqref="W1:Y22"/>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s>
  <sheetData>
    <row r="1" spans="1:25" ht="59.25" customHeight="1"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c r="W1" s="58" t="s">
        <v>158</v>
      </c>
      <c r="X1" s="58" t="s">
        <v>159</v>
      </c>
      <c r="Y1" s="58" t="s">
        <v>160</v>
      </c>
    </row>
    <row r="2" spans="1:25" ht="44.25" customHeight="1"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COUNTIF(T$3:T$127,W2)</f>
        <v>0</v>
      </c>
      <c r="Y2" s="83">
        <f>X2/$X$22</f>
        <v>0</v>
      </c>
    </row>
    <row r="3" spans="1:25" ht="30" customHeight="1" x14ac:dyDescent="0.25">
      <c r="A3" s="3" t="s">
        <v>11</v>
      </c>
      <c r="B3" s="4" t="s">
        <v>55</v>
      </c>
      <c r="C3" s="5">
        <f>VLOOKUP(B3,[24]Списки!$C$1:$E$70,2,FALSE)</f>
        <v>11524</v>
      </c>
      <c r="D3" s="5" t="str">
        <f>VLOOKUP(B3,[24]Списки!$C$1:$E$70,3,FALSE)</f>
        <v>Гимназия</v>
      </c>
      <c r="E3" s="6" t="s">
        <v>56</v>
      </c>
      <c r="F3" s="7">
        <v>140</v>
      </c>
      <c r="G3" s="7">
        <v>125</v>
      </c>
      <c r="H3" s="8">
        <f>C3*1000+1</f>
        <v>11524001</v>
      </c>
      <c r="I3" s="9">
        <v>0</v>
      </c>
      <c r="J3" s="9">
        <v>1</v>
      </c>
      <c r="K3" s="9">
        <v>0</v>
      </c>
      <c r="L3" s="9">
        <v>2</v>
      </c>
      <c r="M3" s="9">
        <v>2</v>
      </c>
      <c r="N3" s="9">
        <v>1</v>
      </c>
      <c r="O3" s="9">
        <v>1</v>
      </c>
      <c r="P3" s="9">
        <v>2</v>
      </c>
      <c r="Q3" s="9">
        <v>0</v>
      </c>
      <c r="R3" s="9">
        <v>1</v>
      </c>
      <c r="S3" s="9">
        <v>0</v>
      </c>
      <c r="T3" s="10">
        <f>IF(COUNTBLANK(I3:S3)&gt;=1,"Не писал",SUM(I3:S3))</f>
        <v>10</v>
      </c>
      <c r="W3" s="76">
        <v>1</v>
      </c>
      <c r="X3" s="76">
        <f t="shared" ref="X3:X21" si="0">COUNTIF(T$3:T$127,W3)</f>
        <v>0</v>
      </c>
      <c r="Y3" s="83">
        <f t="shared" ref="Y3:Y21" si="1">X3/$X$22</f>
        <v>0</v>
      </c>
    </row>
    <row r="4" spans="1:25" ht="30" customHeight="1" x14ac:dyDescent="0.25">
      <c r="A4" s="3" t="s">
        <v>11</v>
      </c>
      <c r="B4" s="4" t="str">
        <f t="shared" ref="B4:G19" si="2">B3</f>
        <v>ГБОУ гимназия №524</v>
      </c>
      <c r="C4" s="5">
        <f t="shared" si="2"/>
        <v>11524</v>
      </c>
      <c r="D4" s="5" t="str">
        <f t="shared" si="2"/>
        <v>Гимназия</v>
      </c>
      <c r="E4" s="6" t="s">
        <v>15</v>
      </c>
      <c r="F4" s="7">
        <v>140</v>
      </c>
      <c r="G4" s="7">
        <v>125</v>
      </c>
      <c r="H4" s="8">
        <f t="shared" ref="H4:H37" si="3">H3+1</f>
        <v>11524002</v>
      </c>
      <c r="I4" s="9">
        <v>0</v>
      </c>
      <c r="J4" s="9">
        <v>1</v>
      </c>
      <c r="K4" s="9">
        <v>0</v>
      </c>
      <c r="L4" s="9">
        <v>2</v>
      </c>
      <c r="M4" s="9">
        <v>2</v>
      </c>
      <c r="N4" s="9">
        <v>1</v>
      </c>
      <c r="O4" s="9">
        <v>1</v>
      </c>
      <c r="P4" s="9">
        <v>2</v>
      </c>
      <c r="Q4" s="9">
        <v>2</v>
      </c>
      <c r="R4" s="9">
        <v>1</v>
      </c>
      <c r="S4" s="9">
        <v>2</v>
      </c>
      <c r="T4" s="10">
        <f>IF(COUNTBLANK(I4:S4)&gt;=1,"Не писал",SUM(I4:S4))</f>
        <v>14</v>
      </c>
      <c r="W4" s="76">
        <v>2</v>
      </c>
      <c r="X4" s="76">
        <f t="shared" si="0"/>
        <v>0</v>
      </c>
      <c r="Y4" s="83">
        <f t="shared" si="1"/>
        <v>0</v>
      </c>
    </row>
    <row r="5" spans="1:25" ht="30" customHeight="1" x14ac:dyDescent="0.25">
      <c r="A5" s="3" t="s">
        <v>11</v>
      </c>
      <c r="B5" s="4" t="str">
        <f t="shared" si="2"/>
        <v>ГБОУ гимназия №524</v>
      </c>
      <c r="C5" s="5">
        <f t="shared" si="2"/>
        <v>11524</v>
      </c>
      <c r="D5" s="5" t="str">
        <f t="shared" si="2"/>
        <v>Гимназия</v>
      </c>
      <c r="E5" s="6" t="s">
        <v>15</v>
      </c>
      <c r="F5" s="7">
        <v>140</v>
      </c>
      <c r="G5" s="7">
        <v>125</v>
      </c>
      <c r="H5" s="8">
        <f t="shared" si="3"/>
        <v>11524003</v>
      </c>
      <c r="I5" s="9">
        <v>0</v>
      </c>
      <c r="J5" s="9">
        <v>2</v>
      </c>
      <c r="K5" s="9">
        <v>1</v>
      </c>
      <c r="L5" s="9">
        <v>2</v>
      </c>
      <c r="M5" s="9">
        <v>1</v>
      </c>
      <c r="N5" s="9">
        <v>0</v>
      </c>
      <c r="O5" s="9">
        <v>1</v>
      </c>
      <c r="P5" s="9">
        <v>2</v>
      </c>
      <c r="Q5" s="9">
        <v>1</v>
      </c>
      <c r="R5" s="9">
        <v>0</v>
      </c>
      <c r="S5" s="9">
        <v>1</v>
      </c>
      <c r="T5" s="10">
        <f t="shared" ref="T5:T36" si="4">IF(COUNTBLANK(I5:S5)&gt;=1,"Не писал",SUM(I5:S5))</f>
        <v>11</v>
      </c>
      <c r="W5" s="76">
        <v>3</v>
      </c>
      <c r="X5" s="76">
        <f t="shared" si="0"/>
        <v>0</v>
      </c>
      <c r="Y5" s="83">
        <f t="shared" si="1"/>
        <v>0</v>
      </c>
    </row>
    <row r="6" spans="1:25" ht="30" customHeight="1" x14ac:dyDescent="0.25">
      <c r="A6" s="3" t="s">
        <v>11</v>
      </c>
      <c r="B6" s="4" t="str">
        <f t="shared" si="2"/>
        <v>ГБОУ гимназия №524</v>
      </c>
      <c r="C6" s="5">
        <f t="shared" si="2"/>
        <v>11524</v>
      </c>
      <c r="D6" s="5" t="str">
        <f t="shared" si="2"/>
        <v>Гимназия</v>
      </c>
      <c r="E6" s="11" t="str">
        <f t="shared" si="2"/>
        <v>5а</v>
      </c>
      <c r="F6" s="7">
        <f t="shared" si="2"/>
        <v>140</v>
      </c>
      <c r="G6" s="7">
        <f t="shared" si="2"/>
        <v>125</v>
      </c>
      <c r="H6" s="8">
        <f t="shared" si="3"/>
        <v>11524004</v>
      </c>
      <c r="I6" s="9">
        <v>0</v>
      </c>
      <c r="J6" s="9">
        <v>2</v>
      </c>
      <c r="K6" s="9">
        <v>0</v>
      </c>
      <c r="L6" s="9">
        <v>2</v>
      </c>
      <c r="M6" s="9">
        <v>1</v>
      </c>
      <c r="N6" s="9">
        <v>0</v>
      </c>
      <c r="O6" s="9">
        <v>0</v>
      </c>
      <c r="P6" s="9">
        <v>2</v>
      </c>
      <c r="Q6" s="9">
        <v>0</v>
      </c>
      <c r="R6" s="9">
        <v>2</v>
      </c>
      <c r="S6" s="9">
        <v>1</v>
      </c>
      <c r="T6" s="10">
        <f t="shared" si="4"/>
        <v>10</v>
      </c>
      <c r="W6" s="76">
        <v>4</v>
      </c>
      <c r="X6" s="76">
        <f t="shared" si="0"/>
        <v>0</v>
      </c>
      <c r="Y6" s="83">
        <f t="shared" si="1"/>
        <v>0</v>
      </c>
    </row>
    <row r="7" spans="1:25" ht="30" customHeight="1" x14ac:dyDescent="0.25">
      <c r="A7" s="3" t="s">
        <v>11</v>
      </c>
      <c r="B7" s="4" t="str">
        <f t="shared" si="2"/>
        <v>ГБОУ гимназия №524</v>
      </c>
      <c r="C7" s="5">
        <f t="shared" si="2"/>
        <v>11524</v>
      </c>
      <c r="D7" s="5" t="str">
        <f t="shared" si="2"/>
        <v>Гимназия</v>
      </c>
      <c r="E7" s="11" t="str">
        <f t="shared" si="2"/>
        <v>5а</v>
      </c>
      <c r="F7" s="7">
        <f t="shared" si="2"/>
        <v>140</v>
      </c>
      <c r="G7" s="7">
        <f t="shared" si="2"/>
        <v>125</v>
      </c>
      <c r="H7" s="8">
        <f t="shared" si="3"/>
        <v>11524005</v>
      </c>
      <c r="I7" s="9">
        <v>0</v>
      </c>
      <c r="J7" s="9">
        <v>1</v>
      </c>
      <c r="K7" s="9">
        <v>0</v>
      </c>
      <c r="L7" s="9">
        <v>2</v>
      </c>
      <c r="M7" s="9">
        <v>0</v>
      </c>
      <c r="N7" s="9">
        <v>1</v>
      </c>
      <c r="O7" s="9">
        <v>1</v>
      </c>
      <c r="P7" s="9">
        <v>2</v>
      </c>
      <c r="Q7" s="9">
        <v>2</v>
      </c>
      <c r="R7" s="9">
        <v>1</v>
      </c>
      <c r="S7" s="9">
        <v>1</v>
      </c>
      <c r="T7" s="10">
        <f t="shared" si="4"/>
        <v>11</v>
      </c>
      <c r="W7" s="76">
        <v>5</v>
      </c>
      <c r="X7" s="76">
        <f t="shared" si="0"/>
        <v>1</v>
      </c>
      <c r="Y7" s="83">
        <f t="shared" si="1"/>
        <v>8.0000000000000002E-3</v>
      </c>
    </row>
    <row r="8" spans="1:25" ht="30" customHeight="1" x14ac:dyDescent="0.25">
      <c r="A8" s="3" t="s">
        <v>11</v>
      </c>
      <c r="B8" s="4" t="str">
        <f t="shared" si="2"/>
        <v>ГБОУ гимназия №524</v>
      </c>
      <c r="C8" s="5">
        <f t="shared" si="2"/>
        <v>11524</v>
      </c>
      <c r="D8" s="5" t="str">
        <f t="shared" si="2"/>
        <v>Гимназия</v>
      </c>
      <c r="E8" s="11" t="str">
        <f t="shared" si="2"/>
        <v>5а</v>
      </c>
      <c r="F8" s="7">
        <f t="shared" si="2"/>
        <v>140</v>
      </c>
      <c r="G8" s="7">
        <f t="shared" si="2"/>
        <v>125</v>
      </c>
      <c r="H8" s="8">
        <f t="shared" si="3"/>
        <v>11524006</v>
      </c>
      <c r="I8" s="9">
        <v>0</v>
      </c>
      <c r="J8" s="9">
        <v>2</v>
      </c>
      <c r="K8" s="9">
        <v>1</v>
      </c>
      <c r="L8" s="9">
        <v>2</v>
      </c>
      <c r="M8" s="9">
        <v>1</v>
      </c>
      <c r="N8" s="9">
        <v>1</v>
      </c>
      <c r="O8" s="9">
        <v>1</v>
      </c>
      <c r="P8" s="9">
        <v>2</v>
      </c>
      <c r="Q8" s="9">
        <v>2</v>
      </c>
      <c r="R8" s="9">
        <v>2</v>
      </c>
      <c r="S8" s="9">
        <v>2</v>
      </c>
      <c r="T8" s="10">
        <f t="shared" si="4"/>
        <v>16</v>
      </c>
      <c r="W8" s="76">
        <v>6</v>
      </c>
      <c r="X8" s="76">
        <f t="shared" si="0"/>
        <v>1</v>
      </c>
      <c r="Y8" s="83">
        <f t="shared" si="1"/>
        <v>8.0000000000000002E-3</v>
      </c>
    </row>
    <row r="9" spans="1:25" ht="30" customHeight="1" x14ac:dyDescent="0.25">
      <c r="A9" s="3" t="s">
        <v>11</v>
      </c>
      <c r="B9" s="4" t="str">
        <f t="shared" si="2"/>
        <v>ГБОУ гимназия №524</v>
      </c>
      <c r="C9" s="5">
        <f t="shared" si="2"/>
        <v>11524</v>
      </c>
      <c r="D9" s="5" t="str">
        <f t="shared" si="2"/>
        <v>Гимназия</v>
      </c>
      <c r="E9" s="11" t="str">
        <f t="shared" si="2"/>
        <v>5а</v>
      </c>
      <c r="F9" s="7">
        <f t="shared" si="2"/>
        <v>140</v>
      </c>
      <c r="G9" s="7">
        <f t="shared" si="2"/>
        <v>125</v>
      </c>
      <c r="H9" s="8">
        <f t="shared" si="3"/>
        <v>11524007</v>
      </c>
      <c r="I9" s="9">
        <v>0</v>
      </c>
      <c r="J9" s="9">
        <v>2</v>
      </c>
      <c r="K9" s="9">
        <v>0</v>
      </c>
      <c r="L9" s="9">
        <v>2</v>
      </c>
      <c r="M9" s="9">
        <v>1</v>
      </c>
      <c r="N9" s="9">
        <v>1</v>
      </c>
      <c r="O9" s="9">
        <v>1</v>
      </c>
      <c r="P9" s="9">
        <v>2</v>
      </c>
      <c r="Q9" s="9">
        <v>2</v>
      </c>
      <c r="R9" s="9">
        <v>1</v>
      </c>
      <c r="S9" s="9">
        <v>1</v>
      </c>
      <c r="T9" s="10">
        <f t="shared" si="4"/>
        <v>13</v>
      </c>
      <c r="W9" s="76">
        <v>7</v>
      </c>
      <c r="X9" s="76">
        <f t="shared" si="0"/>
        <v>1</v>
      </c>
      <c r="Y9" s="83">
        <f t="shared" si="1"/>
        <v>8.0000000000000002E-3</v>
      </c>
    </row>
    <row r="10" spans="1:25" ht="30" customHeight="1" x14ac:dyDescent="0.25">
      <c r="A10" s="3" t="s">
        <v>11</v>
      </c>
      <c r="B10" s="4" t="str">
        <f t="shared" si="2"/>
        <v>ГБОУ гимназия №524</v>
      </c>
      <c r="C10" s="5">
        <f t="shared" si="2"/>
        <v>11524</v>
      </c>
      <c r="D10" s="5" t="str">
        <f t="shared" si="2"/>
        <v>Гимназия</v>
      </c>
      <c r="E10" s="11" t="str">
        <f t="shared" si="2"/>
        <v>5а</v>
      </c>
      <c r="F10" s="7">
        <f t="shared" si="2"/>
        <v>140</v>
      </c>
      <c r="G10" s="7">
        <f t="shared" si="2"/>
        <v>125</v>
      </c>
      <c r="H10" s="8">
        <f t="shared" si="3"/>
        <v>11524008</v>
      </c>
      <c r="I10" s="9">
        <v>0</v>
      </c>
      <c r="J10" s="9">
        <v>2</v>
      </c>
      <c r="K10" s="9">
        <v>0</v>
      </c>
      <c r="L10" s="9">
        <v>2</v>
      </c>
      <c r="M10" s="9">
        <v>1</v>
      </c>
      <c r="N10" s="9">
        <v>0</v>
      </c>
      <c r="O10" s="9">
        <v>1</v>
      </c>
      <c r="P10" s="9">
        <v>2</v>
      </c>
      <c r="Q10" s="9">
        <v>2</v>
      </c>
      <c r="R10" s="9">
        <v>1</v>
      </c>
      <c r="S10" s="9">
        <v>1</v>
      </c>
      <c r="T10" s="10">
        <f t="shared" si="4"/>
        <v>12</v>
      </c>
      <c r="W10" s="76">
        <v>8</v>
      </c>
      <c r="X10" s="76">
        <f t="shared" si="0"/>
        <v>4</v>
      </c>
      <c r="Y10" s="83">
        <f t="shared" si="1"/>
        <v>3.2000000000000001E-2</v>
      </c>
    </row>
    <row r="11" spans="1:25" ht="30" customHeight="1" x14ac:dyDescent="0.25">
      <c r="A11" s="3" t="s">
        <v>11</v>
      </c>
      <c r="B11" s="4" t="str">
        <f t="shared" si="2"/>
        <v>ГБОУ гимназия №524</v>
      </c>
      <c r="C11" s="5">
        <f t="shared" si="2"/>
        <v>11524</v>
      </c>
      <c r="D11" s="5" t="str">
        <f t="shared" si="2"/>
        <v>Гимназия</v>
      </c>
      <c r="E11" s="11" t="str">
        <f t="shared" si="2"/>
        <v>5а</v>
      </c>
      <c r="F11" s="7">
        <f t="shared" si="2"/>
        <v>140</v>
      </c>
      <c r="G11" s="7">
        <f t="shared" si="2"/>
        <v>125</v>
      </c>
      <c r="H11" s="8">
        <f t="shared" si="3"/>
        <v>11524009</v>
      </c>
      <c r="I11" s="9">
        <v>0</v>
      </c>
      <c r="J11" s="9">
        <v>2</v>
      </c>
      <c r="K11" s="9">
        <v>1</v>
      </c>
      <c r="L11" s="9">
        <v>2</v>
      </c>
      <c r="M11" s="9">
        <v>2</v>
      </c>
      <c r="N11" s="9">
        <v>1</v>
      </c>
      <c r="O11" s="9">
        <v>1</v>
      </c>
      <c r="P11" s="9">
        <v>2</v>
      </c>
      <c r="Q11" s="9">
        <v>2</v>
      </c>
      <c r="R11" s="9">
        <v>2</v>
      </c>
      <c r="S11" s="9">
        <v>1</v>
      </c>
      <c r="T11" s="10">
        <f t="shared" si="4"/>
        <v>16</v>
      </c>
      <c r="W11" s="76">
        <v>9</v>
      </c>
      <c r="X11" s="76">
        <f t="shared" si="0"/>
        <v>10</v>
      </c>
      <c r="Y11" s="83">
        <f t="shared" si="1"/>
        <v>0.08</v>
      </c>
    </row>
    <row r="12" spans="1:25" ht="30" customHeight="1" x14ac:dyDescent="0.25">
      <c r="A12" s="3" t="s">
        <v>11</v>
      </c>
      <c r="B12" s="4" t="str">
        <f t="shared" si="2"/>
        <v>ГБОУ гимназия №524</v>
      </c>
      <c r="C12" s="5">
        <f t="shared" si="2"/>
        <v>11524</v>
      </c>
      <c r="D12" s="5" t="str">
        <f t="shared" si="2"/>
        <v>Гимназия</v>
      </c>
      <c r="E12" s="11" t="str">
        <f t="shared" si="2"/>
        <v>5а</v>
      </c>
      <c r="F12" s="7">
        <f t="shared" si="2"/>
        <v>140</v>
      </c>
      <c r="G12" s="7">
        <f t="shared" si="2"/>
        <v>125</v>
      </c>
      <c r="H12" s="8">
        <f t="shared" si="3"/>
        <v>11524010</v>
      </c>
      <c r="I12" s="9">
        <v>2</v>
      </c>
      <c r="J12" s="9">
        <v>0</v>
      </c>
      <c r="K12" s="9">
        <v>0</v>
      </c>
      <c r="L12" s="9">
        <v>2</v>
      </c>
      <c r="M12" s="9">
        <v>0</v>
      </c>
      <c r="N12" s="9">
        <v>0</v>
      </c>
      <c r="O12" s="9">
        <v>1</v>
      </c>
      <c r="P12" s="9">
        <v>2</v>
      </c>
      <c r="Q12" s="9">
        <v>0</v>
      </c>
      <c r="R12" s="9">
        <v>1</v>
      </c>
      <c r="S12" s="9">
        <v>1</v>
      </c>
      <c r="T12" s="10">
        <f t="shared" si="4"/>
        <v>9</v>
      </c>
      <c r="W12" s="76">
        <v>10</v>
      </c>
      <c r="X12" s="76">
        <f t="shared" si="0"/>
        <v>22</v>
      </c>
      <c r="Y12" s="83">
        <f t="shared" si="1"/>
        <v>0.17599999999999999</v>
      </c>
    </row>
    <row r="13" spans="1:25" ht="30" customHeight="1" x14ac:dyDescent="0.25">
      <c r="A13" s="3" t="s">
        <v>11</v>
      </c>
      <c r="B13" s="4" t="str">
        <f t="shared" si="2"/>
        <v>ГБОУ гимназия №524</v>
      </c>
      <c r="C13" s="5">
        <f t="shared" si="2"/>
        <v>11524</v>
      </c>
      <c r="D13" s="5" t="str">
        <f t="shared" si="2"/>
        <v>Гимназия</v>
      </c>
      <c r="E13" s="11" t="str">
        <f t="shared" si="2"/>
        <v>5а</v>
      </c>
      <c r="F13" s="7">
        <f t="shared" si="2"/>
        <v>140</v>
      </c>
      <c r="G13" s="7">
        <f t="shared" si="2"/>
        <v>125</v>
      </c>
      <c r="H13" s="8">
        <f t="shared" si="3"/>
        <v>11524011</v>
      </c>
      <c r="I13" s="9">
        <v>0</v>
      </c>
      <c r="J13" s="9">
        <v>1</v>
      </c>
      <c r="K13" s="9">
        <v>0</v>
      </c>
      <c r="L13" s="9">
        <v>2</v>
      </c>
      <c r="M13" s="9">
        <v>2</v>
      </c>
      <c r="N13" s="9">
        <v>0</v>
      </c>
      <c r="O13" s="9">
        <v>0</v>
      </c>
      <c r="P13" s="9">
        <v>2</v>
      </c>
      <c r="Q13" s="9">
        <v>2</v>
      </c>
      <c r="R13" s="9">
        <v>1</v>
      </c>
      <c r="S13" s="9">
        <v>2</v>
      </c>
      <c r="T13" s="10">
        <f t="shared" si="4"/>
        <v>12</v>
      </c>
      <c r="W13" s="76">
        <v>11</v>
      </c>
      <c r="X13" s="76">
        <f t="shared" si="0"/>
        <v>19</v>
      </c>
      <c r="Y13" s="83">
        <f t="shared" si="1"/>
        <v>0.152</v>
      </c>
    </row>
    <row r="14" spans="1:25" ht="30" customHeight="1" x14ac:dyDescent="0.25">
      <c r="A14" s="3" t="s">
        <v>11</v>
      </c>
      <c r="B14" s="4" t="str">
        <f t="shared" si="2"/>
        <v>ГБОУ гимназия №524</v>
      </c>
      <c r="C14" s="5">
        <f t="shared" si="2"/>
        <v>11524</v>
      </c>
      <c r="D14" s="5" t="str">
        <f t="shared" si="2"/>
        <v>Гимназия</v>
      </c>
      <c r="E14" s="11" t="str">
        <f t="shared" si="2"/>
        <v>5а</v>
      </c>
      <c r="F14" s="7">
        <f t="shared" si="2"/>
        <v>140</v>
      </c>
      <c r="G14" s="7">
        <f t="shared" si="2"/>
        <v>125</v>
      </c>
      <c r="H14" s="8">
        <f t="shared" si="3"/>
        <v>11524012</v>
      </c>
      <c r="I14" s="9">
        <v>0</v>
      </c>
      <c r="J14" s="9">
        <v>1</v>
      </c>
      <c r="K14" s="9">
        <v>0</v>
      </c>
      <c r="L14" s="9">
        <v>2</v>
      </c>
      <c r="M14" s="9">
        <v>1</v>
      </c>
      <c r="N14" s="9">
        <v>1</v>
      </c>
      <c r="O14" s="9">
        <v>0</v>
      </c>
      <c r="P14" s="9">
        <v>2</v>
      </c>
      <c r="Q14" s="9">
        <v>1</v>
      </c>
      <c r="R14" s="9">
        <v>0</v>
      </c>
      <c r="S14" s="9">
        <v>1</v>
      </c>
      <c r="T14" s="10">
        <v>10</v>
      </c>
      <c r="W14" s="76">
        <v>12</v>
      </c>
      <c r="X14" s="76">
        <f t="shared" si="0"/>
        <v>14</v>
      </c>
      <c r="Y14" s="83">
        <f t="shared" si="1"/>
        <v>0.112</v>
      </c>
    </row>
    <row r="15" spans="1:25" ht="30" customHeight="1" x14ac:dyDescent="0.25">
      <c r="A15" s="3" t="s">
        <v>11</v>
      </c>
      <c r="B15" s="4" t="str">
        <f t="shared" si="2"/>
        <v>ГБОУ гимназия №524</v>
      </c>
      <c r="C15" s="5">
        <f t="shared" si="2"/>
        <v>11524</v>
      </c>
      <c r="D15" s="5" t="str">
        <f t="shared" si="2"/>
        <v>Гимназия</v>
      </c>
      <c r="E15" s="11" t="str">
        <f t="shared" si="2"/>
        <v>5а</v>
      </c>
      <c r="F15" s="7">
        <f t="shared" si="2"/>
        <v>140</v>
      </c>
      <c r="G15" s="7">
        <f t="shared" si="2"/>
        <v>125</v>
      </c>
      <c r="H15" s="8">
        <f t="shared" si="3"/>
        <v>11524013</v>
      </c>
      <c r="I15" s="9">
        <v>0</v>
      </c>
      <c r="J15" s="9">
        <v>1</v>
      </c>
      <c r="K15" s="9">
        <v>1</v>
      </c>
      <c r="L15" s="9">
        <v>2</v>
      </c>
      <c r="M15" s="9">
        <v>1</v>
      </c>
      <c r="N15" s="9">
        <v>1</v>
      </c>
      <c r="O15" s="9">
        <v>0</v>
      </c>
      <c r="P15" s="9">
        <v>2</v>
      </c>
      <c r="Q15" s="9">
        <v>1</v>
      </c>
      <c r="R15" s="9">
        <v>2</v>
      </c>
      <c r="S15" s="9">
        <v>0</v>
      </c>
      <c r="T15" s="10">
        <f t="shared" si="4"/>
        <v>11</v>
      </c>
      <c r="W15" s="76">
        <v>13</v>
      </c>
      <c r="X15" s="76">
        <f t="shared" si="0"/>
        <v>15</v>
      </c>
      <c r="Y15" s="83">
        <f t="shared" si="1"/>
        <v>0.12</v>
      </c>
    </row>
    <row r="16" spans="1:25" ht="30" customHeight="1" x14ac:dyDescent="0.25">
      <c r="A16" s="3" t="s">
        <v>11</v>
      </c>
      <c r="B16" s="4" t="str">
        <f t="shared" si="2"/>
        <v>ГБОУ гимназия №524</v>
      </c>
      <c r="C16" s="5">
        <f t="shared" si="2"/>
        <v>11524</v>
      </c>
      <c r="D16" s="5" t="str">
        <f t="shared" si="2"/>
        <v>Гимназия</v>
      </c>
      <c r="E16" s="11" t="str">
        <f t="shared" si="2"/>
        <v>5а</v>
      </c>
      <c r="F16" s="7">
        <f t="shared" si="2"/>
        <v>140</v>
      </c>
      <c r="G16" s="7">
        <f t="shared" si="2"/>
        <v>125</v>
      </c>
      <c r="H16" s="8">
        <f t="shared" si="3"/>
        <v>11524014</v>
      </c>
      <c r="I16" s="9">
        <v>0</v>
      </c>
      <c r="J16" s="9">
        <v>2</v>
      </c>
      <c r="K16" s="9">
        <v>1</v>
      </c>
      <c r="L16" s="9">
        <v>2</v>
      </c>
      <c r="M16" s="9">
        <v>1</v>
      </c>
      <c r="N16" s="9">
        <v>1</v>
      </c>
      <c r="O16" s="9">
        <v>0</v>
      </c>
      <c r="P16" s="9">
        <v>0</v>
      </c>
      <c r="Q16" s="9">
        <v>2</v>
      </c>
      <c r="R16" s="9">
        <v>1</v>
      </c>
      <c r="S16" s="9">
        <v>1</v>
      </c>
      <c r="T16" s="10">
        <f t="shared" si="4"/>
        <v>11</v>
      </c>
      <c r="W16" s="76">
        <v>14</v>
      </c>
      <c r="X16" s="76">
        <f t="shared" si="0"/>
        <v>13</v>
      </c>
      <c r="Y16" s="83">
        <f t="shared" si="1"/>
        <v>0.104</v>
      </c>
    </row>
    <row r="17" spans="1:25" ht="30" customHeight="1" x14ac:dyDescent="0.25">
      <c r="A17" s="3" t="s">
        <v>11</v>
      </c>
      <c r="B17" s="4" t="str">
        <f t="shared" si="2"/>
        <v>ГБОУ гимназия №524</v>
      </c>
      <c r="C17" s="5">
        <f t="shared" si="2"/>
        <v>11524</v>
      </c>
      <c r="D17" s="5" t="str">
        <f t="shared" si="2"/>
        <v>Гимназия</v>
      </c>
      <c r="E17" s="11" t="str">
        <f t="shared" si="2"/>
        <v>5а</v>
      </c>
      <c r="F17" s="7">
        <f t="shared" si="2"/>
        <v>140</v>
      </c>
      <c r="G17" s="7">
        <f t="shared" si="2"/>
        <v>125</v>
      </c>
      <c r="H17" s="8">
        <f t="shared" si="3"/>
        <v>11524015</v>
      </c>
      <c r="I17" s="9">
        <v>2</v>
      </c>
      <c r="J17" s="9">
        <v>2</v>
      </c>
      <c r="K17" s="9">
        <v>1</v>
      </c>
      <c r="L17" s="9">
        <v>2</v>
      </c>
      <c r="M17" s="9">
        <v>2</v>
      </c>
      <c r="N17" s="9">
        <v>1</v>
      </c>
      <c r="O17" s="9">
        <v>0</v>
      </c>
      <c r="P17" s="9">
        <v>2</v>
      </c>
      <c r="Q17" s="9">
        <v>1</v>
      </c>
      <c r="R17" s="9">
        <v>2</v>
      </c>
      <c r="S17" s="9">
        <v>1</v>
      </c>
      <c r="T17" s="10">
        <f t="shared" si="4"/>
        <v>16</v>
      </c>
      <c r="W17" s="76">
        <v>15</v>
      </c>
      <c r="X17" s="76">
        <f t="shared" si="0"/>
        <v>13</v>
      </c>
      <c r="Y17" s="83">
        <f t="shared" si="1"/>
        <v>0.104</v>
      </c>
    </row>
    <row r="18" spans="1:25" ht="30" customHeight="1" x14ac:dyDescent="0.25">
      <c r="A18" s="3" t="s">
        <v>11</v>
      </c>
      <c r="B18" s="4" t="str">
        <f t="shared" si="2"/>
        <v>ГБОУ гимназия №524</v>
      </c>
      <c r="C18" s="5">
        <f t="shared" si="2"/>
        <v>11524</v>
      </c>
      <c r="D18" s="5" t="str">
        <f t="shared" si="2"/>
        <v>Гимназия</v>
      </c>
      <c r="E18" s="11" t="str">
        <f t="shared" si="2"/>
        <v>5а</v>
      </c>
      <c r="F18" s="7">
        <f t="shared" si="2"/>
        <v>140</v>
      </c>
      <c r="G18" s="7">
        <f t="shared" si="2"/>
        <v>125</v>
      </c>
      <c r="H18" s="8">
        <f t="shared" si="3"/>
        <v>11524016</v>
      </c>
      <c r="I18" s="9">
        <v>2</v>
      </c>
      <c r="J18" s="9">
        <v>0</v>
      </c>
      <c r="K18" s="9">
        <v>1</v>
      </c>
      <c r="L18" s="9">
        <v>2</v>
      </c>
      <c r="M18" s="9">
        <v>0</v>
      </c>
      <c r="N18" s="9">
        <v>1</v>
      </c>
      <c r="O18" s="9">
        <v>0</v>
      </c>
      <c r="P18" s="9">
        <v>1</v>
      </c>
      <c r="Q18" s="9">
        <v>0</v>
      </c>
      <c r="R18" s="9">
        <v>2</v>
      </c>
      <c r="S18" s="9">
        <v>1</v>
      </c>
      <c r="T18" s="10">
        <f t="shared" si="4"/>
        <v>10</v>
      </c>
      <c r="W18" s="76">
        <v>16</v>
      </c>
      <c r="X18" s="76">
        <f t="shared" si="0"/>
        <v>9</v>
      </c>
      <c r="Y18" s="83">
        <f t="shared" si="1"/>
        <v>7.1999999999999995E-2</v>
      </c>
    </row>
    <row r="19" spans="1:25" ht="30" customHeight="1" x14ac:dyDescent="0.25">
      <c r="A19" s="3" t="s">
        <v>11</v>
      </c>
      <c r="B19" s="4" t="str">
        <f t="shared" si="2"/>
        <v>ГБОУ гимназия №524</v>
      </c>
      <c r="C19" s="5">
        <f t="shared" si="2"/>
        <v>11524</v>
      </c>
      <c r="D19" s="5" t="str">
        <f t="shared" si="2"/>
        <v>Гимназия</v>
      </c>
      <c r="E19" s="11" t="str">
        <f t="shared" si="2"/>
        <v>5а</v>
      </c>
      <c r="F19" s="7">
        <f t="shared" si="2"/>
        <v>140</v>
      </c>
      <c r="G19" s="7">
        <f t="shared" si="2"/>
        <v>125</v>
      </c>
      <c r="H19" s="8">
        <f t="shared" si="3"/>
        <v>11524017</v>
      </c>
      <c r="I19" s="9">
        <v>2</v>
      </c>
      <c r="J19" s="9">
        <v>2</v>
      </c>
      <c r="K19" s="9">
        <v>0</v>
      </c>
      <c r="L19" s="9">
        <v>2</v>
      </c>
      <c r="M19" s="9">
        <v>2</v>
      </c>
      <c r="N19" s="9">
        <v>1</v>
      </c>
      <c r="O19" s="9">
        <v>0</v>
      </c>
      <c r="P19" s="9">
        <v>2</v>
      </c>
      <c r="Q19" s="9">
        <v>1</v>
      </c>
      <c r="R19" s="9">
        <v>2</v>
      </c>
      <c r="S19" s="9">
        <v>0</v>
      </c>
      <c r="T19" s="10">
        <f t="shared" si="4"/>
        <v>14</v>
      </c>
      <c r="W19" s="76">
        <v>17</v>
      </c>
      <c r="X19" s="76">
        <f t="shared" si="0"/>
        <v>3</v>
      </c>
      <c r="Y19" s="83">
        <f t="shared" si="1"/>
        <v>2.4E-2</v>
      </c>
    </row>
    <row r="20" spans="1:25" ht="30" customHeight="1" x14ac:dyDescent="0.25">
      <c r="A20" s="3" t="s">
        <v>11</v>
      </c>
      <c r="B20" s="4" t="str">
        <f t="shared" ref="B20:G35" si="5">B19</f>
        <v>ГБОУ гимназия №524</v>
      </c>
      <c r="C20" s="5">
        <f t="shared" si="5"/>
        <v>11524</v>
      </c>
      <c r="D20" s="5" t="str">
        <f t="shared" si="5"/>
        <v>Гимназия</v>
      </c>
      <c r="E20" s="11" t="str">
        <f t="shared" si="5"/>
        <v>5а</v>
      </c>
      <c r="F20" s="7">
        <f t="shared" si="5"/>
        <v>140</v>
      </c>
      <c r="G20" s="7">
        <f t="shared" si="5"/>
        <v>125</v>
      </c>
      <c r="H20" s="8">
        <f t="shared" si="3"/>
        <v>11524018</v>
      </c>
      <c r="I20" s="9">
        <v>0</v>
      </c>
      <c r="J20" s="9">
        <v>0</v>
      </c>
      <c r="K20" s="9">
        <v>1</v>
      </c>
      <c r="L20" s="9">
        <v>2</v>
      </c>
      <c r="M20" s="9">
        <v>2</v>
      </c>
      <c r="N20" s="9">
        <v>0</v>
      </c>
      <c r="O20" s="9">
        <v>1</v>
      </c>
      <c r="P20" s="9">
        <v>0</v>
      </c>
      <c r="Q20" s="9">
        <v>1</v>
      </c>
      <c r="R20" s="9">
        <v>1</v>
      </c>
      <c r="S20" s="9">
        <v>1</v>
      </c>
      <c r="T20" s="10">
        <f t="shared" si="4"/>
        <v>9</v>
      </c>
      <c r="W20" s="76">
        <v>18</v>
      </c>
      <c r="X20" s="76">
        <f t="shared" si="0"/>
        <v>0</v>
      </c>
      <c r="Y20" s="83">
        <f t="shared" si="1"/>
        <v>0</v>
      </c>
    </row>
    <row r="21" spans="1:25" ht="30" customHeight="1" x14ac:dyDescent="0.25">
      <c r="A21" s="3" t="s">
        <v>11</v>
      </c>
      <c r="B21" s="4" t="str">
        <f t="shared" si="5"/>
        <v>ГБОУ гимназия №524</v>
      </c>
      <c r="C21" s="5">
        <f t="shared" si="5"/>
        <v>11524</v>
      </c>
      <c r="D21" s="5" t="str">
        <f t="shared" si="5"/>
        <v>Гимназия</v>
      </c>
      <c r="E21" s="11" t="str">
        <f t="shared" si="5"/>
        <v>5а</v>
      </c>
      <c r="F21" s="7">
        <f t="shared" si="5"/>
        <v>140</v>
      </c>
      <c r="G21" s="7">
        <f t="shared" si="5"/>
        <v>125</v>
      </c>
      <c r="H21" s="8">
        <f t="shared" si="3"/>
        <v>11524019</v>
      </c>
      <c r="I21" s="9">
        <v>1</v>
      </c>
      <c r="J21" s="9">
        <v>2</v>
      </c>
      <c r="K21" s="9">
        <v>0</v>
      </c>
      <c r="L21" s="9">
        <v>2</v>
      </c>
      <c r="M21" s="9">
        <v>0</v>
      </c>
      <c r="N21" s="9">
        <v>1</v>
      </c>
      <c r="O21" s="9">
        <v>1</v>
      </c>
      <c r="P21" s="9">
        <v>2</v>
      </c>
      <c r="Q21" s="9">
        <v>0</v>
      </c>
      <c r="R21" s="9">
        <v>1</v>
      </c>
      <c r="S21" s="9">
        <v>2</v>
      </c>
      <c r="T21" s="10">
        <f t="shared" si="4"/>
        <v>12</v>
      </c>
      <c r="W21" s="76">
        <v>19</v>
      </c>
      <c r="X21" s="76">
        <f t="shared" si="0"/>
        <v>0</v>
      </c>
      <c r="Y21" s="83">
        <f t="shared" si="1"/>
        <v>0</v>
      </c>
    </row>
    <row r="22" spans="1:25" ht="30" customHeight="1" x14ac:dyDescent="0.25">
      <c r="A22" s="3" t="s">
        <v>11</v>
      </c>
      <c r="B22" s="4" t="str">
        <f t="shared" si="5"/>
        <v>ГБОУ гимназия №524</v>
      </c>
      <c r="C22" s="5">
        <f t="shared" si="5"/>
        <v>11524</v>
      </c>
      <c r="D22" s="5" t="str">
        <f t="shared" si="5"/>
        <v>Гимназия</v>
      </c>
      <c r="E22" s="11" t="str">
        <f t="shared" si="5"/>
        <v>5а</v>
      </c>
      <c r="F22" s="7">
        <f t="shared" si="5"/>
        <v>140</v>
      </c>
      <c r="G22" s="7">
        <f t="shared" si="5"/>
        <v>125</v>
      </c>
      <c r="H22" s="8">
        <f t="shared" si="3"/>
        <v>11524020</v>
      </c>
      <c r="I22" s="9">
        <v>2</v>
      </c>
      <c r="J22" s="9">
        <v>1</v>
      </c>
      <c r="K22" s="9">
        <v>0</v>
      </c>
      <c r="L22" s="9">
        <v>2</v>
      </c>
      <c r="M22" s="9">
        <v>2</v>
      </c>
      <c r="N22" s="9">
        <v>0</v>
      </c>
      <c r="O22" s="9">
        <v>0</v>
      </c>
      <c r="P22" s="9">
        <v>2</v>
      </c>
      <c r="Q22" s="9">
        <v>2</v>
      </c>
      <c r="R22" s="9">
        <v>1</v>
      </c>
      <c r="S22" s="9">
        <v>2</v>
      </c>
      <c r="T22" s="10">
        <f t="shared" si="4"/>
        <v>14</v>
      </c>
      <c r="W22" s="58"/>
      <c r="X22" s="90">
        <f>SUM(X2:X21)</f>
        <v>125</v>
      </c>
      <c r="Y22" s="91"/>
    </row>
    <row r="23" spans="1:25" ht="30" customHeight="1" x14ac:dyDescent="0.25">
      <c r="A23" s="3" t="s">
        <v>11</v>
      </c>
      <c r="B23" s="4" t="str">
        <f t="shared" si="5"/>
        <v>ГБОУ гимназия №524</v>
      </c>
      <c r="C23" s="5">
        <f t="shared" si="5"/>
        <v>11524</v>
      </c>
      <c r="D23" s="5" t="str">
        <f t="shared" si="5"/>
        <v>Гимназия</v>
      </c>
      <c r="E23" s="11" t="str">
        <f t="shared" si="5"/>
        <v>5а</v>
      </c>
      <c r="F23" s="7">
        <f t="shared" si="5"/>
        <v>140</v>
      </c>
      <c r="G23" s="7">
        <f t="shared" si="5"/>
        <v>125</v>
      </c>
      <c r="H23" s="8">
        <f t="shared" si="3"/>
        <v>11524021</v>
      </c>
      <c r="I23" s="9">
        <v>0</v>
      </c>
      <c r="J23" s="9">
        <v>0</v>
      </c>
      <c r="K23" s="9">
        <v>1</v>
      </c>
      <c r="L23" s="9">
        <v>2</v>
      </c>
      <c r="M23" s="9">
        <v>1</v>
      </c>
      <c r="N23" s="9">
        <v>1</v>
      </c>
      <c r="O23" s="9">
        <v>0</v>
      </c>
      <c r="P23" s="9">
        <v>2</v>
      </c>
      <c r="Q23" s="9">
        <v>1</v>
      </c>
      <c r="R23" s="9">
        <v>1</v>
      </c>
      <c r="S23" s="9">
        <v>1</v>
      </c>
      <c r="T23" s="10">
        <f t="shared" si="4"/>
        <v>10</v>
      </c>
    </row>
    <row r="24" spans="1:25" ht="30" customHeight="1" x14ac:dyDescent="0.25">
      <c r="A24" s="3" t="s">
        <v>11</v>
      </c>
      <c r="B24" s="4" t="str">
        <f t="shared" si="5"/>
        <v>ГБОУ гимназия №524</v>
      </c>
      <c r="C24" s="5">
        <f t="shared" si="5"/>
        <v>11524</v>
      </c>
      <c r="D24" s="5" t="str">
        <f t="shared" si="5"/>
        <v>Гимназия</v>
      </c>
      <c r="E24" s="11" t="str">
        <f t="shared" si="5"/>
        <v>5а</v>
      </c>
      <c r="F24" s="7">
        <f t="shared" si="5"/>
        <v>140</v>
      </c>
      <c r="G24" s="7">
        <f t="shared" si="5"/>
        <v>125</v>
      </c>
      <c r="H24" s="8">
        <f t="shared" si="3"/>
        <v>11524022</v>
      </c>
      <c r="I24" s="9">
        <v>0</v>
      </c>
      <c r="J24" s="9">
        <v>0</v>
      </c>
      <c r="K24" s="9">
        <v>1</v>
      </c>
      <c r="L24" s="9">
        <v>2</v>
      </c>
      <c r="M24" s="9">
        <v>2</v>
      </c>
      <c r="N24" s="9">
        <v>1</v>
      </c>
      <c r="O24" s="9">
        <v>0</v>
      </c>
      <c r="P24" s="9">
        <v>2</v>
      </c>
      <c r="Q24" s="9">
        <v>1</v>
      </c>
      <c r="R24" s="9">
        <v>2</v>
      </c>
      <c r="S24" s="9">
        <v>2</v>
      </c>
      <c r="T24" s="10">
        <f t="shared" si="4"/>
        <v>13</v>
      </c>
    </row>
    <row r="25" spans="1:25" ht="30" customHeight="1" x14ac:dyDescent="0.25">
      <c r="A25" s="3" t="s">
        <v>11</v>
      </c>
      <c r="B25" s="4" t="str">
        <f t="shared" si="5"/>
        <v>ГБОУ гимназия №524</v>
      </c>
      <c r="C25" s="5">
        <f t="shared" si="5"/>
        <v>11524</v>
      </c>
      <c r="D25" s="5" t="str">
        <f t="shared" si="5"/>
        <v>Гимназия</v>
      </c>
      <c r="E25" s="11" t="str">
        <f t="shared" si="5"/>
        <v>5а</v>
      </c>
      <c r="F25" s="7">
        <f t="shared" si="5"/>
        <v>140</v>
      </c>
      <c r="G25" s="7">
        <f t="shared" si="5"/>
        <v>125</v>
      </c>
      <c r="H25" s="8">
        <f t="shared" si="3"/>
        <v>11524023</v>
      </c>
      <c r="I25" s="9">
        <v>0</v>
      </c>
      <c r="J25" s="9">
        <v>0</v>
      </c>
      <c r="K25" s="9">
        <v>0</v>
      </c>
      <c r="L25" s="9">
        <v>2</v>
      </c>
      <c r="M25" s="9">
        <v>1</v>
      </c>
      <c r="N25" s="9">
        <v>0</v>
      </c>
      <c r="O25" s="9">
        <v>0</v>
      </c>
      <c r="P25" s="9">
        <v>2</v>
      </c>
      <c r="Q25" s="9">
        <v>1</v>
      </c>
      <c r="R25" s="9">
        <v>2</v>
      </c>
      <c r="S25" s="9">
        <v>2</v>
      </c>
      <c r="T25" s="10">
        <f t="shared" si="4"/>
        <v>10</v>
      </c>
    </row>
    <row r="26" spans="1:25" ht="30" customHeight="1" x14ac:dyDescent="0.25">
      <c r="A26" s="3" t="s">
        <v>11</v>
      </c>
      <c r="B26" s="4" t="str">
        <f t="shared" si="5"/>
        <v>ГБОУ гимназия №524</v>
      </c>
      <c r="C26" s="5">
        <f t="shared" si="5"/>
        <v>11524</v>
      </c>
      <c r="D26" s="5" t="str">
        <f t="shared" si="5"/>
        <v>Гимназия</v>
      </c>
      <c r="E26" s="11" t="str">
        <f t="shared" si="5"/>
        <v>5а</v>
      </c>
      <c r="F26" s="7">
        <f t="shared" si="5"/>
        <v>140</v>
      </c>
      <c r="G26" s="7">
        <f t="shared" si="5"/>
        <v>125</v>
      </c>
      <c r="H26" s="8">
        <f t="shared" si="3"/>
        <v>11524024</v>
      </c>
      <c r="I26" s="9">
        <v>0</v>
      </c>
      <c r="J26" s="9">
        <v>2</v>
      </c>
      <c r="K26" s="9">
        <v>0</v>
      </c>
      <c r="L26" s="9">
        <v>2</v>
      </c>
      <c r="M26" s="9">
        <v>2</v>
      </c>
      <c r="N26" s="9">
        <v>0</v>
      </c>
      <c r="O26" s="9">
        <v>0</v>
      </c>
      <c r="P26" s="9">
        <v>0</v>
      </c>
      <c r="Q26" s="9">
        <v>1</v>
      </c>
      <c r="R26" s="9">
        <v>0</v>
      </c>
      <c r="S26" s="9">
        <v>1</v>
      </c>
      <c r="T26" s="10">
        <f t="shared" si="4"/>
        <v>8</v>
      </c>
    </row>
    <row r="27" spans="1:25" ht="30" customHeight="1" x14ac:dyDescent="0.25">
      <c r="A27" s="3" t="s">
        <v>11</v>
      </c>
      <c r="B27" s="4" t="str">
        <f t="shared" si="5"/>
        <v>ГБОУ гимназия №524</v>
      </c>
      <c r="C27" s="5">
        <f t="shared" si="5"/>
        <v>11524</v>
      </c>
      <c r="D27" s="5" t="str">
        <f t="shared" si="5"/>
        <v>Гимназия</v>
      </c>
      <c r="E27" s="11" t="str">
        <f t="shared" si="5"/>
        <v>5а</v>
      </c>
      <c r="F27" s="7">
        <f t="shared" si="5"/>
        <v>140</v>
      </c>
      <c r="G27" s="7">
        <f t="shared" si="5"/>
        <v>125</v>
      </c>
      <c r="H27" s="8">
        <f t="shared" si="3"/>
        <v>11524025</v>
      </c>
      <c r="I27" s="9">
        <v>0</v>
      </c>
      <c r="J27" s="9">
        <v>1</v>
      </c>
      <c r="K27" s="9">
        <v>0</v>
      </c>
      <c r="L27" s="9">
        <v>2</v>
      </c>
      <c r="M27" s="9">
        <v>2</v>
      </c>
      <c r="N27" s="9">
        <v>0</v>
      </c>
      <c r="O27" s="9">
        <v>1</v>
      </c>
      <c r="P27" s="9">
        <v>2</v>
      </c>
      <c r="Q27" s="9">
        <v>0</v>
      </c>
      <c r="R27" s="9">
        <v>1</v>
      </c>
      <c r="S27" s="9">
        <v>1</v>
      </c>
      <c r="T27" s="10">
        <f t="shared" si="4"/>
        <v>10</v>
      </c>
    </row>
    <row r="28" spans="1:25" ht="30" customHeight="1" x14ac:dyDescent="0.25">
      <c r="A28" s="3" t="s">
        <v>11</v>
      </c>
      <c r="B28" s="4" t="str">
        <f t="shared" si="5"/>
        <v>ГБОУ гимназия №524</v>
      </c>
      <c r="C28" s="5">
        <f t="shared" si="5"/>
        <v>11524</v>
      </c>
      <c r="D28" s="5" t="str">
        <f t="shared" si="5"/>
        <v>Гимназия</v>
      </c>
      <c r="E28" s="11" t="str">
        <f t="shared" si="5"/>
        <v>5а</v>
      </c>
      <c r="F28" s="7">
        <f t="shared" si="5"/>
        <v>140</v>
      </c>
      <c r="G28" s="7">
        <f t="shared" si="5"/>
        <v>125</v>
      </c>
      <c r="H28" s="8">
        <f t="shared" si="3"/>
        <v>11524026</v>
      </c>
      <c r="I28" s="9">
        <v>0</v>
      </c>
      <c r="J28" s="9">
        <v>1</v>
      </c>
      <c r="K28" s="9">
        <v>0</v>
      </c>
      <c r="L28" s="9">
        <v>2</v>
      </c>
      <c r="M28" s="9">
        <v>2</v>
      </c>
      <c r="N28" s="9">
        <v>1</v>
      </c>
      <c r="O28" s="9">
        <v>1</v>
      </c>
      <c r="P28" s="9">
        <v>2</v>
      </c>
      <c r="Q28" s="9">
        <v>2</v>
      </c>
      <c r="R28" s="9">
        <v>2</v>
      </c>
      <c r="S28" s="9">
        <v>1</v>
      </c>
      <c r="T28" s="10">
        <f t="shared" si="4"/>
        <v>14</v>
      </c>
    </row>
    <row r="29" spans="1:25" ht="30" customHeight="1" x14ac:dyDescent="0.25">
      <c r="A29" s="3" t="s">
        <v>11</v>
      </c>
      <c r="B29" s="4" t="str">
        <f t="shared" si="5"/>
        <v>ГБОУ гимназия №524</v>
      </c>
      <c r="C29" s="5">
        <f t="shared" si="5"/>
        <v>11524</v>
      </c>
      <c r="D29" s="5" t="str">
        <f t="shared" si="5"/>
        <v>Гимназия</v>
      </c>
      <c r="E29" s="11" t="str">
        <f t="shared" si="5"/>
        <v>5а</v>
      </c>
      <c r="F29" s="7">
        <f t="shared" si="5"/>
        <v>140</v>
      </c>
      <c r="G29" s="7">
        <f t="shared" si="5"/>
        <v>125</v>
      </c>
      <c r="H29" s="8">
        <f t="shared" si="3"/>
        <v>11524027</v>
      </c>
      <c r="I29" s="9">
        <v>0</v>
      </c>
      <c r="J29" s="9">
        <v>1</v>
      </c>
      <c r="K29" s="9">
        <v>0</v>
      </c>
      <c r="L29" s="9">
        <v>2</v>
      </c>
      <c r="M29" s="9">
        <v>2</v>
      </c>
      <c r="N29" s="9">
        <v>1</v>
      </c>
      <c r="O29" s="9">
        <v>1</v>
      </c>
      <c r="P29" s="9">
        <v>0</v>
      </c>
      <c r="Q29" s="9">
        <v>1</v>
      </c>
      <c r="R29" s="9">
        <v>1</v>
      </c>
      <c r="S29" s="9">
        <v>1</v>
      </c>
      <c r="T29" s="10">
        <f t="shared" si="4"/>
        <v>10</v>
      </c>
    </row>
    <row r="30" spans="1:25" ht="30" customHeight="1" x14ac:dyDescent="0.25">
      <c r="A30" s="3" t="s">
        <v>11</v>
      </c>
      <c r="B30" s="4" t="str">
        <f t="shared" si="5"/>
        <v>ГБОУ гимназия №524</v>
      </c>
      <c r="C30" s="5">
        <f t="shared" si="5"/>
        <v>11524</v>
      </c>
      <c r="D30" s="5" t="str">
        <f t="shared" si="5"/>
        <v>Гимназия</v>
      </c>
      <c r="E30" s="11" t="str">
        <f t="shared" si="5"/>
        <v>5а</v>
      </c>
      <c r="F30" s="7">
        <f t="shared" si="5"/>
        <v>140</v>
      </c>
      <c r="G30" s="7">
        <f t="shared" si="5"/>
        <v>125</v>
      </c>
      <c r="H30" s="8">
        <f t="shared" si="3"/>
        <v>11524028</v>
      </c>
      <c r="I30" s="9">
        <v>2</v>
      </c>
      <c r="J30" s="9">
        <v>2</v>
      </c>
      <c r="K30" s="9">
        <v>0</v>
      </c>
      <c r="L30" s="9">
        <v>0</v>
      </c>
      <c r="M30" s="9">
        <v>1</v>
      </c>
      <c r="N30" s="9">
        <v>1</v>
      </c>
      <c r="O30" s="9">
        <v>0</v>
      </c>
      <c r="P30" s="9">
        <v>2</v>
      </c>
      <c r="Q30" s="9">
        <v>1</v>
      </c>
      <c r="R30" s="9">
        <v>1</v>
      </c>
      <c r="S30" s="9">
        <v>1</v>
      </c>
      <c r="T30" s="10">
        <f t="shared" si="4"/>
        <v>11</v>
      </c>
    </row>
    <row r="31" spans="1:25" ht="30" customHeight="1" x14ac:dyDescent="0.25">
      <c r="A31" s="3" t="s">
        <v>11</v>
      </c>
      <c r="B31" s="4" t="str">
        <f t="shared" si="5"/>
        <v>ГБОУ гимназия №524</v>
      </c>
      <c r="C31" s="5">
        <f t="shared" si="5"/>
        <v>11524</v>
      </c>
      <c r="D31" s="5" t="str">
        <f t="shared" si="5"/>
        <v>Гимназия</v>
      </c>
      <c r="E31" s="11" t="str">
        <f t="shared" si="5"/>
        <v>5а</v>
      </c>
      <c r="F31" s="7">
        <f t="shared" si="5"/>
        <v>140</v>
      </c>
      <c r="G31" s="7">
        <f t="shared" si="5"/>
        <v>125</v>
      </c>
      <c r="H31" s="8">
        <f t="shared" si="3"/>
        <v>11524029</v>
      </c>
      <c r="I31" s="9">
        <v>2</v>
      </c>
      <c r="J31" s="9">
        <v>0</v>
      </c>
      <c r="K31" s="9">
        <v>0</v>
      </c>
      <c r="L31" s="9">
        <v>2</v>
      </c>
      <c r="M31" s="9">
        <v>1</v>
      </c>
      <c r="N31" s="9">
        <v>1</v>
      </c>
      <c r="O31" s="9">
        <v>0</v>
      </c>
      <c r="P31" s="9">
        <v>1</v>
      </c>
      <c r="Q31" s="9">
        <v>1</v>
      </c>
      <c r="R31" s="9">
        <v>1</v>
      </c>
      <c r="S31" s="9">
        <v>1</v>
      </c>
      <c r="T31" s="10">
        <f t="shared" si="4"/>
        <v>10</v>
      </c>
    </row>
    <row r="32" spans="1:25" ht="30" customHeight="1" x14ac:dyDescent="0.25">
      <c r="A32" s="3" t="s">
        <v>11</v>
      </c>
      <c r="B32" s="4" t="str">
        <f t="shared" si="5"/>
        <v>ГБОУ гимназия №524</v>
      </c>
      <c r="C32" s="5">
        <f t="shared" si="5"/>
        <v>11524</v>
      </c>
      <c r="D32" s="5" t="str">
        <f t="shared" si="5"/>
        <v>Гимназия</v>
      </c>
      <c r="E32" s="11" t="str">
        <f t="shared" si="5"/>
        <v>5а</v>
      </c>
      <c r="F32" s="7">
        <f t="shared" si="5"/>
        <v>140</v>
      </c>
      <c r="G32" s="7">
        <f t="shared" si="5"/>
        <v>125</v>
      </c>
      <c r="H32" s="8">
        <f t="shared" si="3"/>
        <v>11524030</v>
      </c>
      <c r="I32" s="9">
        <v>0</v>
      </c>
      <c r="J32" s="9">
        <v>2</v>
      </c>
      <c r="K32" s="9">
        <v>1</v>
      </c>
      <c r="L32" s="9">
        <v>1</v>
      </c>
      <c r="M32" s="9">
        <v>1</v>
      </c>
      <c r="N32" s="9">
        <v>0</v>
      </c>
      <c r="O32" s="9">
        <v>1</v>
      </c>
      <c r="P32" s="9">
        <v>2</v>
      </c>
      <c r="Q32" s="9">
        <v>2</v>
      </c>
      <c r="R32" s="9">
        <v>2</v>
      </c>
      <c r="S32" s="9">
        <v>1</v>
      </c>
      <c r="T32" s="10">
        <f t="shared" si="4"/>
        <v>13</v>
      </c>
    </row>
    <row r="33" spans="1:20" ht="30" customHeight="1" x14ac:dyDescent="0.25">
      <c r="A33" s="3" t="s">
        <v>11</v>
      </c>
      <c r="B33" s="4" t="str">
        <f t="shared" si="5"/>
        <v>ГБОУ гимназия №524</v>
      </c>
      <c r="C33" s="5">
        <f t="shared" si="5"/>
        <v>11524</v>
      </c>
      <c r="D33" s="5" t="str">
        <f t="shared" si="5"/>
        <v>Гимназия</v>
      </c>
      <c r="E33" s="11" t="str">
        <f t="shared" si="5"/>
        <v>5а</v>
      </c>
      <c r="F33" s="7">
        <f t="shared" si="5"/>
        <v>140</v>
      </c>
      <c r="G33" s="7">
        <f t="shared" si="5"/>
        <v>125</v>
      </c>
      <c r="H33" s="8">
        <f t="shared" si="3"/>
        <v>11524031</v>
      </c>
      <c r="I33" s="9">
        <v>0</v>
      </c>
      <c r="J33" s="9">
        <v>2</v>
      </c>
      <c r="K33" s="9">
        <v>1</v>
      </c>
      <c r="L33" s="9">
        <v>2</v>
      </c>
      <c r="M33" s="9">
        <v>2</v>
      </c>
      <c r="N33" s="9">
        <v>1</v>
      </c>
      <c r="O33" s="9">
        <v>1</v>
      </c>
      <c r="P33" s="9">
        <v>2</v>
      </c>
      <c r="Q33" s="9">
        <v>2</v>
      </c>
      <c r="R33" s="9">
        <v>2</v>
      </c>
      <c r="S33" s="9">
        <v>1</v>
      </c>
      <c r="T33" s="10">
        <f t="shared" si="4"/>
        <v>16</v>
      </c>
    </row>
    <row r="34" spans="1:20" ht="30" customHeight="1" x14ac:dyDescent="0.25">
      <c r="A34" s="3" t="s">
        <v>11</v>
      </c>
      <c r="B34" s="4" t="str">
        <f t="shared" si="5"/>
        <v>ГБОУ гимназия №524</v>
      </c>
      <c r="C34" s="5">
        <f t="shared" si="5"/>
        <v>11524</v>
      </c>
      <c r="D34" s="5" t="str">
        <f t="shared" si="5"/>
        <v>Гимназия</v>
      </c>
      <c r="E34" s="11" t="str">
        <f t="shared" si="5"/>
        <v>5а</v>
      </c>
      <c r="F34" s="7">
        <f t="shared" si="5"/>
        <v>140</v>
      </c>
      <c r="G34" s="7">
        <f t="shared" si="5"/>
        <v>125</v>
      </c>
      <c r="H34" s="8">
        <f t="shared" si="3"/>
        <v>11524032</v>
      </c>
      <c r="I34" s="9">
        <v>2</v>
      </c>
      <c r="J34" s="9">
        <v>1</v>
      </c>
      <c r="K34" s="9">
        <v>0</v>
      </c>
      <c r="L34" s="9">
        <v>2</v>
      </c>
      <c r="M34" s="9">
        <v>0</v>
      </c>
      <c r="N34" s="9">
        <v>1</v>
      </c>
      <c r="O34" s="9">
        <v>0</v>
      </c>
      <c r="P34" s="9">
        <v>2</v>
      </c>
      <c r="Q34" s="9">
        <v>2</v>
      </c>
      <c r="R34" s="9">
        <v>2</v>
      </c>
      <c r="S34" s="9">
        <v>0</v>
      </c>
      <c r="T34" s="10">
        <f t="shared" si="4"/>
        <v>12</v>
      </c>
    </row>
    <row r="35" spans="1:20" ht="30" customHeight="1" x14ac:dyDescent="0.25">
      <c r="A35" s="3" t="s">
        <v>11</v>
      </c>
      <c r="B35" s="4" t="str">
        <f t="shared" si="5"/>
        <v>ГБОУ гимназия №524</v>
      </c>
      <c r="C35" s="5">
        <f t="shared" si="5"/>
        <v>11524</v>
      </c>
      <c r="D35" s="5" t="str">
        <f t="shared" si="5"/>
        <v>Гимназия</v>
      </c>
      <c r="E35" s="11" t="str">
        <f t="shared" si="5"/>
        <v>5а</v>
      </c>
      <c r="F35" s="7">
        <f t="shared" si="5"/>
        <v>140</v>
      </c>
      <c r="G35" s="7">
        <f t="shared" si="5"/>
        <v>125</v>
      </c>
      <c r="H35" s="8">
        <f t="shared" si="3"/>
        <v>11524033</v>
      </c>
      <c r="I35" s="9">
        <v>2</v>
      </c>
      <c r="J35" s="9">
        <v>0</v>
      </c>
      <c r="K35" s="9">
        <v>1</v>
      </c>
      <c r="L35" s="9">
        <v>2</v>
      </c>
      <c r="M35" s="9">
        <v>1</v>
      </c>
      <c r="N35" s="9">
        <v>1</v>
      </c>
      <c r="O35" s="9">
        <v>0</v>
      </c>
      <c r="P35" s="9">
        <v>2</v>
      </c>
      <c r="Q35" s="9">
        <v>2</v>
      </c>
      <c r="R35" s="9">
        <v>2</v>
      </c>
      <c r="S35" s="9">
        <v>1</v>
      </c>
      <c r="T35" s="10">
        <f t="shared" si="4"/>
        <v>14</v>
      </c>
    </row>
    <row r="36" spans="1:20" ht="30" customHeight="1" x14ac:dyDescent="0.25">
      <c r="A36" s="3" t="s">
        <v>11</v>
      </c>
      <c r="B36" s="4" t="str">
        <f t="shared" ref="B36:G51" si="6">B35</f>
        <v>ГБОУ гимназия №524</v>
      </c>
      <c r="C36" s="5">
        <f t="shared" si="6"/>
        <v>11524</v>
      </c>
      <c r="D36" s="5" t="str">
        <f t="shared" si="6"/>
        <v>Гимназия</v>
      </c>
      <c r="E36" s="11" t="str">
        <f t="shared" si="6"/>
        <v>5а</v>
      </c>
      <c r="F36" s="7">
        <f t="shared" si="6"/>
        <v>140</v>
      </c>
      <c r="G36" s="7">
        <f t="shared" si="6"/>
        <v>125</v>
      </c>
      <c r="H36" s="8">
        <f t="shared" si="3"/>
        <v>11524034</v>
      </c>
      <c r="I36" s="9">
        <v>2</v>
      </c>
      <c r="J36" s="9">
        <v>2</v>
      </c>
      <c r="K36" s="9">
        <v>0</v>
      </c>
      <c r="L36" s="9">
        <v>2</v>
      </c>
      <c r="M36" s="9">
        <v>2</v>
      </c>
      <c r="N36" s="9">
        <v>1</v>
      </c>
      <c r="O36" s="9">
        <v>1</v>
      </c>
      <c r="P36" s="9">
        <v>2</v>
      </c>
      <c r="Q36" s="9">
        <v>1</v>
      </c>
      <c r="R36" s="9">
        <v>2</v>
      </c>
      <c r="S36" s="9">
        <v>1</v>
      </c>
      <c r="T36" s="10">
        <f t="shared" si="4"/>
        <v>16</v>
      </c>
    </row>
    <row r="37" spans="1:20" ht="30" customHeight="1" x14ac:dyDescent="0.25">
      <c r="A37" s="3" t="s">
        <v>11</v>
      </c>
      <c r="B37" s="4" t="str">
        <f t="shared" si="6"/>
        <v>ГБОУ гимназия №524</v>
      </c>
      <c r="C37" s="5">
        <f t="shared" si="6"/>
        <v>11524</v>
      </c>
      <c r="D37" s="5" t="str">
        <f t="shared" si="6"/>
        <v>Гимназия</v>
      </c>
      <c r="E37" s="6" t="s">
        <v>16</v>
      </c>
      <c r="F37" s="7">
        <v>140</v>
      </c>
      <c r="G37" s="7">
        <f t="shared" si="6"/>
        <v>125</v>
      </c>
      <c r="H37" s="8">
        <f t="shared" si="3"/>
        <v>11524035</v>
      </c>
      <c r="I37" s="9">
        <v>1</v>
      </c>
      <c r="J37" s="9">
        <v>1</v>
      </c>
      <c r="K37" s="9">
        <v>1</v>
      </c>
      <c r="L37" s="9">
        <v>2</v>
      </c>
      <c r="M37" s="9">
        <v>1</v>
      </c>
      <c r="N37" s="9">
        <v>0</v>
      </c>
      <c r="O37" s="9">
        <v>0</v>
      </c>
      <c r="P37" s="9">
        <v>2</v>
      </c>
      <c r="Q37" s="9">
        <v>0</v>
      </c>
      <c r="R37" s="9">
        <v>2</v>
      </c>
      <c r="S37" s="9">
        <v>1</v>
      </c>
      <c r="T37" s="10">
        <f>IF(COUNTBLANK(I37:S37)&gt;=1,"Не писал",SUM(I37:S37))</f>
        <v>11</v>
      </c>
    </row>
    <row r="38" spans="1:20" ht="30" customHeight="1" x14ac:dyDescent="0.25">
      <c r="A38" s="3" t="s">
        <v>11</v>
      </c>
      <c r="B38" s="4" t="str">
        <f t="shared" si="6"/>
        <v>ГБОУ гимназия №524</v>
      </c>
      <c r="C38" s="5">
        <f t="shared" si="6"/>
        <v>11524</v>
      </c>
      <c r="D38" s="5" t="str">
        <f t="shared" si="6"/>
        <v>Гимназия</v>
      </c>
      <c r="E38" s="11" t="str">
        <f t="shared" si="6"/>
        <v>5б</v>
      </c>
      <c r="F38" s="7">
        <f t="shared" si="6"/>
        <v>140</v>
      </c>
      <c r="G38" s="7">
        <f t="shared" si="6"/>
        <v>125</v>
      </c>
      <c r="H38" s="8">
        <f>H37+1</f>
        <v>11524036</v>
      </c>
      <c r="I38" s="9">
        <v>1</v>
      </c>
      <c r="J38" s="9">
        <v>2</v>
      </c>
      <c r="K38" s="9">
        <v>1</v>
      </c>
      <c r="L38" s="9">
        <v>2</v>
      </c>
      <c r="M38" s="9">
        <v>1</v>
      </c>
      <c r="N38" s="9">
        <v>1</v>
      </c>
      <c r="O38" s="9">
        <v>0</v>
      </c>
      <c r="P38" s="9">
        <v>2</v>
      </c>
      <c r="Q38" s="9">
        <v>0</v>
      </c>
      <c r="R38" s="9">
        <v>2</v>
      </c>
      <c r="S38" s="9">
        <v>1</v>
      </c>
      <c r="T38" s="10">
        <f t="shared" ref="T38:T66" si="7">IF(COUNTBLANK(I38:S38)&gt;=1,"Не писал",SUM(I38:S38))</f>
        <v>13</v>
      </c>
    </row>
    <row r="39" spans="1:20" ht="30" customHeight="1" x14ac:dyDescent="0.25">
      <c r="A39" s="3" t="s">
        <v>11</v>
      </c>
      <c r="B39" s="4" t="str">
        <f t="shared" si="6"/>
        <v>ГБОУ гимназия №524</v>
      </c>
      <c r="C39" s="5">
        <f t="shared" si="6"/>
        <v>11524</v>
      </c>
      <c r="D39" s="5" t="str">
        <f t="shared" si="6"/>
        <v>Гимназия</v>
      </c>
      <c r="E39" s="11" t="str">
        <f t="shared" si="6"/>
        <v>5б</v>
      </c>
      <c r="F39" s="7">
        <f t="shared" si="6"/>
        <v>140</v>
      </c>
      <c r="G39" s="7">
        <f t="shared" si="6"/>
        <v>125</v>
      </c>
      <c r="H39" s="8">
        <f t="shared" ref="H39:H67" si="8">H38+1</f>
        <v>11524037</v>
      </c>
      <c r="I39" s="9">
        <v>2</v>
      </c>
      <c r="J39" s="9">
        <v>0</v>
      </c>
      <c r="K39" s="9">
        <v>0</v>
      </c>
      <c r="L39" s="9">
        <v>2</v>
      </c>
      <c r="M39" s="9">
        <v>0</v>
      </c>
      <c r="N39" s="9">
        <v>1</v>
      </c>
      <c r="O39" s="9">
        <v>0</v>
      </c>
      <c r="P39" s="9">
        <v>2</v>
      </c>
      <c r="Q39" s="9">
        <v>1</v>
      </c>
      <c r="R39" s="9">
        <v>2</v>
      </c>
      <c r="S39" s="9">
        <v>2</v>
      </c>
      <c r="T39" s="10">
        <f t="shared" si="7"/>
        <v>12</v>
      </c>
    </row>
    <row r="40" spans="1:20" ht="30" customHeight="1" x14ac:dyDescent="0.25">
      <c r="A40" s="3" t="s">
        <v>11</v>
      </c>
      <c r="B40" s="4" t="str">
        <f t="shared" si="6"/>
        <v>ГБОУ гимназия №524</v>
      </c>
      <c r="C40" s="5">
        <f t="shared" si="6"/>
        <v>11524</v>
      </c>
      <c r="D40" s="5" t="str">
        <f t="shared" si="6"/>
        <v>Гимназия</v>
      </c>
      <c r="E40" s="11" t="str">
        <f t="shared" si="6"/>
        <v>5б</v>
      </c>
      <c r="F40" s="7">
        <f t="shared" si="6"/>
        <v>140</v>
      </c>
      <c r="G40" s="7">
        <f t="shared" si="6"/>
        <v>125</v>
      </c>
      <c r="H40" s="8">
        <f t="shared" si="8"/>
        <v>11524038</v>
      </c>
      <c r="I40" s="9">
        <v>2</v>
      </c>
      <c r="J40" s="9">
        <v>1</v>
      </c>
      <c r="K40" s="9">
        <v>0</v>
      </c>
      <c r="L40" s="9">
        <v>2</v>
      </c>
      <c r="M40" s="9">
        <v>2</v>
      </c>
      <c r="N40" s="9">
        <v>1</v>
      </c>
      <c r="O40" s="9">
        <v>0</v>
      </c>
      <c r="P40" s="9">
        <v>1</v>
      </c>
      <c r="Q40" s="9">
        <v>1</v>
      </c>
      <c r="R40" s="9">
        <v>1</v>
      </c>
      <c r="S40" s="9">
        <v>2</v>
      </c>
      <c r="T40" s="10">
        <f t="shared" si="7"/>
        <v>13</v>
      </c>
    </row>
    <row r="41" spans="1:20" ht="30" customHeight="1" x14ac:dyDescent="0.25">
      <c r="A41" s="3" t="s">
        <v>11</v>
      </c>
      <c r="B41" s="4" t="str">
        <f t="shared" si="6"/>
        <v>ГБОУ гимназия №524</v>
      </c>
      <c r="C41" s="5">
        <f t="shared" si="6"/>
        <v>11524</v>
      </c>
      <c r="D41" s="5" t="str">
        <f t="shared" si="6"/>
        <v>Гимназия</v>
      </c>
      <c r="E41" s="11" t="str">
        <f t="shared" si="6"/>
        <v>5б</v>
      </c>
      <c r="F41" s="7">
        <f t="shared" si="6"/>
        <v>140</v>
      </c>
      <c r="G41" s="7">
        <f t="shared" si="6"/>
        <v>125</v>
      </c>
      <c r="H41" s="8">
        <f t="shared" si="8"/>
        <v>11524039</v>
      </c>
      <c r="I41" s="9">
        <v>0</v>
      </c>
      <c r="J41" s="9">
        <v>1</v>
      </c>
      <c r="K41" s="9">
        <v>1</v>
      </c>
      <c r="L41" s="9">
        <v>2</v>
      </c>
      <c r="M41" s="9">
        <v>2</v>
      </c>
      <c r="N41" s="9">
        <v>0</v>
      </c>
      <c r="O41" s="9">
        <v>0</v>
      </c>
      <c r="P41" s="9">
        <v>2</v>
      </c>
      <c r="Q41" s="9">
        <v>0</v>
      </c>
      <c r="R41" s="9">
        <v>1</v>
      </c>
      <c r="S41" s="9">
        <v>1</v>
      </c>
      <c r="T41" s="10">
        <f t="shared" si="7"/>
        <v>10</v>
      </c>
    </row>
    <row r="42" spans="1:20" ht="30" customHeight="1" x14ac:dyDescent="0.25">
      <c r="A42" s="3" t="s">
        <v>11</v>
      </c>
      <c r="B42" s="4" t="str">
        <f t="shared" si="6"/>
        <v>ГБОУ гимназия №524</v>
      </c>
      <c r="C42" s="5">
        <f t="shared" si="6"/>
        <v>11524</v>
      </c>
      <c r="D42" s="5" t="str">
        <f t="shared" si="6"/>
        <v>Гимназия</v>
      </c>
      <c r="E42" s="11" t="str">
        <f t="shared" si="6"/>
        <v>5б</v>
      </c>
      <c r="F42" s="7">
        <f t="shared" si="6"/>
        <v>140</v>
      </c>
      <c r="G42" s="7">
        <f t="shared" si="6"/>
        <v>125</v>
      </c>
      <c r="H42" s="8">
        <f t="shared" si="8"/>
        <v>11524040</v>
      </c>
      <c r="I42" s="9">
        <v>1</v>
      </c>
      <c r="J42" s="9">
        <v>1</v>
      </c>
      <c r="K42" s="9">
        <v>1</v>
      </c>
      <c r="L42" s="9">
        <v>2</v>
      </c>
      <c r="M42" s="9">
        <v>2</v>
      </c>
      <c r="N42" s="9">
        <v>0</v>
      </c>
      <c r="O42" s="9">
        <v>1</v>
      </c>
      <c r="P42" s="9">
        <v>1</v>
      </c>
      <c r="Q42" s="9">
        <v>1</v>
      </c>
      <c r="R42" s="9">
        <v>2</v>
      </c>
      <c r="S42" s="9">
        <v>1</v>
      </c>
      <c r="T42" s="10">
        <f t="shared" si="7"/>
        <v>13</v>
      </c>
    </row>
    <row r="43" spans="1:20" ht="30" customHeight="1" x14ac:dyDescent="0.25">
      <c r="A43" s="3" t="s">
        <v>11</v>
      </c>
      <c r="B43" s="4" t="str">
        <f t="shared" si="6"/>
        <v>ГБОУ гимназия №524</v>
      </c>
      <c r="C43" s="5">
        <f t="shared" si="6"/>
        <v>11524</v>
      </c>
      <c r="D43" s="5" t="str">
        <f t="shared" si="6"/>
        <v>Гимназия</v>
      </c>
      <c r="E43" s="11" t="str">
        <f t="shared" si="6"/>
        <v>5б</v>
      </c>
      <c r="F43" s="7">
        <f t="shared" si="6"/>
        <v>140</v>
      </c>
      <c r="G43" s="7">
        <f t="shared" si="6"/>
        <v>125</v>
      </c>
      <c r="H43" s="8">
        <f t="shared" si="8"/>
        <v>11524041</v>
      </c>
      <c r="I43" s="9">
        <v>0</v>
      </c>
      <c r="J43" s="9">
        <v>1</v>
      </c>
      <c r="K43" s="9">
        <v>0</v>
      </c>
      <c r="L43" s="9">
        <v>2</v>
      </c>
      <c r="M43" s="9">
        <v>0</v>
      </c>
      <c r="N43" s="9">
        <v>0</v>
      </c>
      <c r="O43" s="9">
        <v>0</v>
      </c>
      <c r="P43" s="9">
        <v>1</v>
      </c>
      <c r="Q43" s="9">
        <v>1</v>
      </c>
      <c r="R43" s="9">
        <v>2</v>
      </c>
      <c r="S43" s="9">
        <v>2</v>
      </c>
      <c r="T43" s="10">
        <f t="shared" si="7"/>
        <v>9</v>
      </c>
    </row>
    <row r="44" spans="1:20" ht="30" customHeight="1" x14ac:dyDescent="0.25">
      <c r="A44" s="3" t="s">
        <v>11</v>
      </c>
      <c r="B44" s="4" t="str">
        <f t="shared" si="6"/>
        <v>ГБОУ гимназия №524</v>
      </c>
      <c r="C44" s="5">
        <f t="shared" si="6"/>
        <v>11524</v>
      </c>
      <c r="D44" s="5" t="str">
        <f t="shared" si="6"/>
        <v>Гимназия</v>
      </c>
      <c r="E44" s="11" t="str">
        <f t="shared" si="6"/>
        <v>5б</v>
      </c>
      <c r="F44" s="7">
        <f t="shared" si="6"/>
        <v>140</v>
      </c>
      <c r="G44" s="7">
        <f t="shared" si="6"/>
        <v>125</v>
      </c>
      <c r="H44" s="8">
        <f t="shared" si="8"/>
        <v>11524042</v>
      </c>
      <c r="I44" s="9">
        <v>0</v>
      </c>
      <c r="J44" s="9">
        <v>1</v>
      </c>
      <c r="K44" s="9">
        <v>1</v>
      </c>
      <c r="L44" s="9">
        <v>2</v>
      </c>
      <c r="M44" s="9">
        <v>0</v>
      </c>
      <c r="N44" s="9">
        <v>1</v>
      </c>
      <c r="O44" s="9">
        <v>1</v>
      </c>
      <c r="P44" s="9">
        <v>1</v>
      </c>
      <c r="Q44" s="9">
        <v>1</v>
      </c>
      <c r="R44" s="9">
        <v>1</v>
      </c>
      <c r="S44" s="9">
        <v>1</v>
      </c>
      <c r="T44" s="10">
        <f t="shared" si="7"/>
        <v>10</v>
      </c>
    </row>
    <row r="45" spans="1:20" ht="30" customHeight="1" x14ac:dyDescent="0.25">
      <c r="A45" s="3" t="s">
        <v>11</v>
      </c>
      <c r="B45" s="4" t="str">
        <f t="shared" si="6"/>
        <v>ГБОУ гимназия №524</v>
      </c>
      <c r="C45" s="5">
        <f t="shared" si="6"/>
        <v>11524</v>
      </c>
      <c r="D45" s="5" t="str">
        <f t="shared" si="6"/>
        <v>Гимназия</v>
      </c>
      <c r="E45" s="11" t="str">
        <f t="shared" si="6"/>
        <v>5б</v>
      </c>
      <c r="F45" s="7">
        <f t="shared" si="6"/>
        <v>140</v>
      </c>
      <c r="G45" s="7">
        <f t="shared" si="6"/>
        <v>125</v>
      </c>
      <c r="H45" s="8">
        <f t="shared" si="8"/>
        <v>11524043</v>
      </c>
      <c r="I45" s="9">
        <v>0</v>
      </c>
      <c r="J45" s="9">
        <v>1</v>
      </c>
      <c r="K45" s="9">
        <v>1</v>
      </c>
      <c r="L45" s="9">
        <v>2</v>
      </c>
      <c r="M45" s="9">
        <v>2</v>
      </c>
      <c r="N45" s="9">
        <v>0</v>
      </c>
      <c r="O45" s="9">
        <v>1</v>
      </c>
      <c r="P45" s="9">
        <v>0</v>
      </c>
      <c r="Q45" s="9">
        <v>1</v>
      </c>
      <c r="R45" s="9">
        <v>2</v>
      </c>
      <c r="S45" s="9">
        <v>2</v>
      </c>
      <c r="T45" s="10">
        <f t="shared" si="7"/>
        <v>12</v>
      </c>
    </row>
    <row r="46" spans="1:20" ht="30" customHeight="1" x14ac:dyDescent="0.25">
      <c r="A46" s="3" t="s">
        <v>11</v>
      </c>
      <c r="B46" s="4" t="str">
        <f t="shared" si="6"/>
        <v>ГБОУ гимназия №524</v>
      </c>
      <c r="C46" s="5">
        <f t="shared" si="6"/>
        <v>11524</v>
      </c>
      <c r="D46" s="5" t="str">
        <f t="shared" si="6"/>
        <v>Гимназия</v>
      </c>
      <c r="E46" s="11" t="str">
        <f t="shared" si="6"/>
        <v>5б</v>
      </c>
      <c r="F46" s="7">
        <f t="shared" si="6"/>
        <v>140</v>
      </c>
      <c r="G46" s="7">
        <f t="shared" si="6"/>
        <v>125</v>
      </c>
      <c r="H46" s="8">
        <f t="shared" si="8"/>
        <v>11524044</v>
      </c>
      <c r="I46" s="9">
        <v>0</v>
      </c>
      <c r="J46" s="9">
        <v>2</v>
      </c>
      <c r="K46" s="9">
        <v>1</v>
      </c>
      <c r="L46" s="9">
        <v>1</v>
      </c>
      <c r="M46" s="9">
        <v>2</v>
      </c>
      <c r="N46" s="9">
        <v>0</v>
      </c>
      <c r="O46" s="9">
        <v>1</v>
      </c>
      <c r="P46" s="9">
        <v>0</v>
      </c>
      <c r="Q46" s="9">
        <v>1</v>
      </c>
      <c r="R46" s="9">
        <v>0</v>
      </c>
      <c r="S46" s="9">
        <v>2</v>
      </c>
      <c r="T46" s="10">
        <f t="shared" si="7"/>
        <v>10</v>
      </c>
    </row>
    <row r="47" spans="1:20" ht="30" customHeight="1" x14ac:dyDescent="0.25">
      <c r="A47" s="3" t="s">
        <v>11</v>
      </c>
      <c r="B47" s="4" t="str">
        <f t="shared" si="6"/>
        <v>ГБОУ гимназия №524</v>
      </c>
      <c r="C47" s="5">
        <f t="shared" si="6"/>
        <v>11524</v>
      </c>
      <c r="D47" s="5" t="str">
        <f t="shared" si="6"/>
        <v>Гимназия</v>
      </c>
      <c r="E47" s="11" t="str">
        <f t="shared" si="6"/>
        <v>5б</v>
      </c>
      <c r="F47" s="7">
        <f t="shared" si="6"/>
        <v>140</v>
      </c>
      <c r="G47" s="7">
        <f t="shared" si="6"/>
        <v>125</v>
      </c>
      <c r="H47" s="8">
        <f t="shared" si="8"/>
        <v>11524045</v>
      </c>
      <c r="I47" s="9">
        <v>1</v>
      </c>
      <c r="J47" s="9">
        <v>1</v>
      </c>
      <c r="K47" s="9">
        <v>1</v>
      </c>
      <c r="L47" s="9">
        <v>2</v>
      </c>
      <c r="M47" s="9">
        <v>1</v>
      </c>
      <c r="N47" s="9">
        <v>0</v>
      </c>
      <c r="O47" s="9">
        <v>1</v>
      </c>
      <c r="P47" s="9">
        <v>2</v>
      </c>
      <c r="Q47" s="9">
        <v>2</v>
      </c>
      <c r="R47" s="9">
        <v>2</v>
      </c>
      <c r="S47" s="9">
        <v>2</v>
      </c>
      <c r="T47" s="10">
        <f t="shared" si="7"/>
        <v>15</v>
      </c>
    </row>
    <row r="48" spans="1:20" ht="30" customHeight="1" x14ac:dyDescent="0.25">
      <c r="A48" s="3" t="s">
        <v>11</v>
      </c>
      <c r="B48" s="4" t="str">
        <f t="shared" si="6"/>
        <v>ГБОУ гимназия №524</v>
      </c>
      <c r="C48" s="5">
        <f t="shared" si="6"/>
        <v>11524</v>
      </c>
      <c r="D48" s="5" t="str">
        <f t="shared" si="6"/>
        <v>Гимназия</v>
      </c>
      <c r="E48" s="11" t="str">
        <f t="shared" si="6"/>
        <v>5б</v>
      </c>
      <c r="F48" s="7">
        <f t="shared" si="6"/>
        <v>140</v>
      </c>
      <c r="G48" s="7">
        <f t="shared" si="6"/>
        <v>125</v>
      </c>
      <c r="H48" s="8">
        <f t="shared" si="8"/>
        <v>11524046</v>
      </c>
      <c r="I48" s="9">
        <v>0</v>
      </c>
      <c r="J48" s="9">
        <v>2</v>
      </c>
      <c r="K48" s="9">
        <v>0</v>
      </c>
      <c r="L48" s="9">
        <v>2</v>
      </c>
      <c r="M48" s="9">
        <v>1</v>
      </c>
      <c r="N48" s="9">
        <v>1</v>
      </c>
      <c r="O48" s="9">
        <v>0</v>
      </c>
      <c r="P48" s="9">
        <v>2</v>
      </c>
      <c r="Q48" s="9">
        <v>0</v>
      </c>
      <c r="R48" s="9">
        <v>2</v>
      </c>
      <c r="S48" s="9">
        <v>2</v>
      </c>
      <c r="T48" s="10">
        <f t="shared" si="7"/>
        <v>12</v>
      </c>
    </row>
    <row r="49" spans="1:20" ht="30" customHeight="1" x14ac:dyDescent="0.25">
      <c r="A49" s="3" t="s">
        <v>11</v>
      </c>
      <c r="B49" s="4" t="str">
        <f t="shared" si="6"/>
        <v>ГБОУ гимназия №524</v>
      </c>
      <c r="C49" s="5">
        <f t="shared" si="6"/>
        <v>11524</v>
      </c>
      <c r="D49" s="5" t="str">
        <f t="shared" si="6"/>
        <v>Гимназия</v>
      </c>
      <c r="E49" s="11" t="str">
        <f t="shared" si="6"/>
        <v>5б</v>
      </c>
      <c r="F49" s="7">
        <f t="shared" si="6"/>
        <v>140</v>
      </c>
      <c r="G49" s="7">
        <f t="shared" si="6"/>
        <v>125</v>
      </c>
      <c r="H49" s="8">
        <f t="shared" si="8"/>
        <v>11524047</v>
      </c>
      <c r="I49" s="9">
        <v>2</v>
      </c>
      <c r="J49" s="9">
        <v>1</v>
      </c>
      <c r="K49" s="9">
        <v>1</v>
      </c>
      <c r="L49" s="9">
        <v>2</v>
      </c>
      <c r="M49" s="9">
        <v>1</v>
      </c>
      <c r="N49" s="9">
        <v>1</v>
      </c>
      <c r="O49" s="9">
        <v>0</v>
      </c>
      <c r="P49" s="9">
        <v>2</v>
      </c>
      <c r="Q49" s="9">
        <v>1</v>
      </c>
      <c r="R49" s="9">
        <v>2</v>
      </c>
      <c r="S49" s="9">
        <v>2</v>
      </c>
      <c r="T49" s="10">
        <f t="shared" si="7"/>
        <v>15</v>
      </c>
    </row>
    <row r="50" spans="1:20" ht="30" customHeight="1" x14ac:dyDescent="0.25">
      <c r="A50" s="3" t="s">
        <v>11</v>
      </c>
      <c r="B50" s="4" t="str">
        <f t="shared" si="6"/>
        <v>ГБОУ гимназия №524</v>
      </c>
      <c r="C50" s="5">
        <f t="shared" si="6"/>
        <v>11524</v>
      </c>
      <c r="D50" s="5" t="str">
        <f t="shared" si="6"/>
        <v>Гимназия</v>
      </c>
      <c r="E50" s="11" t="str">
        <f t="shared" si="6"/>
        <v>5б</v>
      </c>
      <c r="F50" s="7">
        <f t="shared" si="6"/>
        <v>140</v>
      </c>
      <c r="G50" s="7">
        <f t="shared" si="6"/>
        <v>125</v>
      </c>
      <c r="H50" s="8">
        <f t="shared" si="8"/>
        <v>11524048</v>
      </c>
      <c r="I50" s="9">
        <v>2</v>
      </c>
      <c r="J50" s="9">
        <v>1</v>
      </c>
      <c r="K50" s="9">
        <v>0</v>
      </c>
      <c r="L50" s="9">
        <v>2</v>
      </c>
      <c r="M50" s="9">
        <v>0</v>
      </c>
      <c r="N50" s="9">
        <v>1</v>
      </c>
      <c r="O50" s="9">
        <v>0</v>
      </c>
      <c r="P50" s="9">
        <v>1</v>
      </c>
      <c r="Q50" s="9">
        <v>2</v>
      </c>
      <c r="R50" s="9">
        <v>1</v>
      </c>
      <c r="S50" s="9">
        <v>1</v>
      </c>
      <c r="T50" s="10">
        <f t="shared" si="7"/>
        <v>11</v>
      </c>
    </row>
    <row r="51" spans="1:20" ht="30" customHeight="1" x14ac:dyDescent="0.25">
      <c r="A51" s="3" t="s">
        <v>11</v>
      </c>
      <c r="B51" s="4" t="str">
        <f t="shared" si="6"/>
        <v>ГБОУ гимназия №524</v>
      </c>
      <c r="C51" s="5">
        <f t="shared" si="6"/>
        <v>11524</v>
      </c>
      <c r="D51" s="5" t="str">
        <f t="shared" si="6"/>
        <v>Гимназия</v>
      </c>
      <c r="E51" s="11" t="str">
        <f t="shared" si="6"/>
        <v>5б</v>
      </c>
      <c r="F51" s="7">
        <f t="shared" si="6"/>
        <v>140</v>
      </c>
      <c r="G51" s="7">
        <f t="shared" si="6"/>
        <v>125</v>
      </c>
      <c r="H51" s="8">
        <f t="shared" si="8"/>
        <v>11524049</v>
      </c>
      <c r="I51" s="9">
        <v>0</v>
      </c>
      <c r="J51" s="9">
        <v>2</v>
      </c>
      <c r="K51" s="9">
        <v>0</v>
      </c>
      <c r="L51" s="9">
        <v>2</v>
      </c>
      <c r="M51" s="9">
        <v>2</v>
      </c>
      <c r="N51" s="9">
        <v>1</v>
      </c>
      <c r="O51" s="9">
        <v>1</v>
      </c>
      <c r="P51" s="9">
        <v>2</v>
      </c>
      <c r="Q51" s="9">
        <v>2</v>
      </c>
      <c r="R51" s="9">
        <v>2</v>
      </c>
      <c r="S51" s="9">
        <v>2</v>
      </c>
      <c r="T51" s="10">
        <f t="shared" si="7"/>
        <v>16</v>
      </c>
    </row>
    <row r="52" spans="1:20" ht="30" customHeight="1" x14ac:dyDescent="0.25">
      <c r="A52" s="3" t="s">
        <v>11</v>
      </c>
      <c r="B52" s="4" t="str">
        <f t="shared" ref="B52:G67" si="9">B51</f>
        <v>ГБОУ гимназия №524</v>
      </c>
      <c r="C52" s="5">
        <f t="shared" si="9"/>
        <v>11524</v>
      </c>
      <c r="D52" s="5" t="str">
        <f t="shared" si="9"/>
        <v>Гимназия</v>
      </c>
      <c r="E52" s="11" t="str">
        <f t="shared" si="9"/>
        <v>5б</v>
      </c>
      <c r="F52" s="7">
        <f t="shared" si="9"/>
        <v>140</v>
      </c>
      <c r="G52" s="7">
        <f t="shared" si="9"/>
        <v>125</v>
      </c>
      <c r="H52" s="8">
        <f t="shared" si="8"/>
        <v>11524050</v>
      </c>
      <c r="I52" s="9">
        <v>0</v>
      </c>
      <c r="J52" s="9">
        <v>2</v>
      </c>
      <c r="K52" s="9">
        <v>0</v>
      </c>
      <c r="L52" s="9">
        <v>2</v>
      </c>
      <c r="M52" s="9">
        <v>1</v>
      </c>
      <c r="N52" s="9">
        <v>0</v>
      </c>
      <c r="O52" s="9">
        <v>1</v>
      </c>
      <c r="P52" s="9">
        <v>2</v>
      </c>
      <c r="Q52" s="9">
        <v>1</v>
      </c>
      <c r="R52" s="9">
        <v>1</v>
      </c>
      <c r="S52" s="9">
        <v>0</v>
      </c>
      <c r="T52" s="10">
        <f t="shared" si="7"/>
        <v>10</v>
      </c>
    </row>
    <row r="53" spans="1:20" ht="30" customHeight="1" x14ac:dyDescent="0.25">
      <c r="A53" s="3" t="s">
        <v>11</v>
      </c>
      <c r="B53" s="4" t="str">
        <f t="shared" si="9"/>
        <v>ГБОУ гимназия №524</v>
      </c>
      <c r="C53" s="5">
        <f t="shared" si="9"/>
        <v>11524</v>
      </c>
      <c r="D53" s="5" t="str">
        <f t="shared" si="9"/>
        <v>Гимназия</v>
      </c>
      <c r="E53" s="11" t="str">
        <f t="shared" si="9"/>
        <v>5б</v>
      </c>
      <c r="F53" s="7">
        <f t="shared" si="9"/>
        <v>140</v>
      </c>
      <c r="G53" s="7">
        <f t="shared" si="9"/>
        <v>125</v>
      </c>
      <c r="H53" s="8">
        <f t="shared" si="8"/>
        <v>11524051</v>
      </c>
      <c r="I53" s="9">
        <v>2</v>
      </c>
      <c r="J53" s="9">
        <v>2</v>
      </c>
      <c r="K53" s="9">
        <v>0</v>
      </c>
      <c r="L53" s="9">
        <v>2</v>
      </c>
      <c r="M53" s="9">
        <v>1</v>
      </c>
      <c r="N53" s="9">
        <v>1</v>
      </c>
      <c r="O53" s="9">
        <v>1</v>
      </c>
      <c r="P53" s="9">
        <v>2</v>
      </c>
      <c r="Q53" s="9">
        <v>1</v>
      </c>
      <c r="R53" s="9">
        <v>2</v>
      </c>
      <c r="S53" s="9">
        <v>1</v>
      </c>
      <c r="T53" s="10">
        <f t="shared" si="7"/>
        <v>15</v>
      </c>
    </row>
    <row r="54" spans="1:20" ht="30" customHeight="1" x14ac:dyDescent="0.25">
      <c r="A54" s="3" t="s">
        <v>11</v>
      </c>
      <c r="B54" s="4" t="str">
        <f t="shared" si="9"/>
        <v>ГБОУ гимназия №524</v>
      </c>
      <c r="C54" s="5">
        <f t="shared" si="9"/>
        <v>11524</v>
      </c>
      <c r="D54" s="5" t="str">
        <f t="shared" si="9"/>
        <v>Гимназия</v>
      </c>
      <c r="E54" s="11" t="str">
        <f t="shared" si="9"/>
        <v>5б</v>
      </c>
      <c r="F54" s="7">
        <f t="shared" si="9"/>
        <v>140</v>
      </c>
      <c r="G54" s="7">
        <f t="shared" si="9"/>
        <v>125</v>
      </c>
      <c r="H54" s="8">
        <f t="shared" si="8"/>
        <v>11524052</v>
      </c>
      <c r="I54" s="9">
        <v>0</v>
      </c>
      <c r="J54" s="9">
        <v>1</v>
      </c>
      <c r="K54" s="9">
        <v>0</v>
      </c>
      <c r="L54" s="9">
        <v>2</v>
      </c>
      <c r="M54" s="9">
        <v>0</v>
      </c>
      <c r="N54" s="9">
        <v>1</v>
      </c>
      <c r="O54" s="9">
        <v>0</v>
      </c>
      <c r="P54" s="9">
        <v>2</v>
      </c>
      <c r="Q54" s="9">
        <v>1</v>
      </c>
      <c r="R54" s="9">
        <v>2</v>
      </c>
      <c r="S54" s="9">
        <v>2</v>
      </c>
      <c r="T54" s="10">
        <f t="shared" si="7"/>
        <v>11</v>
      </c>
    </row>
    <row r="55" spans="1:20" ht="30" customHeight="1" x14ac:dyDescent="0.25">
      <c r="A55" s="3" t="s">
        <v>11</v>
      </c>
      <c r="B55" s="4" t="str">
        <f t="shared" si="9"/>
        <v>ГБОУ гимназия №524</v>
      </c>
      <c r="C55" s="5">
        <f t="shared" si="9"/>
        <v>11524</v>
      </c>
      <c r="D55" s="5" t="str">
        <f t="shared" si="9"/>
        <v>Гимназия</v>
      </c>
      <c r="E55" s="11" t="str">
        <f t="shared" si="9"/>
        <v>5б</v>
      </c>
      <c r="F55" s="7">
        <f t="shared" si="9"/>
        <v>140</v>
      </c>
      <c r="G55" s="7">
        <f t="shared" si="9"/>
        <v>125</v>
      </c>
      <c r="H55" s="8">
        <f t="shared" si="8"/>
        <v>11524053</v>
      </c>
      <c r="I55" s="9">
        <v>0</v>
      </c>
      <c r="J55" s="9">
        <v>1</v>
      </c>
      <c r="K55" s="9">
        <v>0</v>
      </c>
      <c r="L55" s="9">
        <v>2</v>
      </c>
      <c r="M55" s="9">
        <v>0</v>
      </c>
      <c r="N55" s="9">
        <v>1</v>
      </c>
      <c r="O55" s="9">
        <v>0</v>
      </c>
      <c r="P55" s="9">
        <v>1</v>
      </c>
      <c r="Q55" s="9">
        <v>1</v>
      </c>
      <c r="R55" s="9">
        <v>1</v>
      </c>
      <c r="S55" s="9">
        <v>2</v>
      </c>
      <c r="T55" s="10">
        <f t="shared" si="7"/>
        <v>9</v>
      </c>
    </row>
    <row r="56" spans="1:20" ht="30" customHeight="1" x14ac:dyDescent="0.25">
      <c r="A56" s="3" t="s">
        <v>11</v>
      </c>
      <c r="B56" s="4" t="str">
        <f t="shared" si="9"/>
        <v>ГБОУ гимназия №524</v>
      </c>
      <c r="C56" s="5">
        <f t="shared" si="9"/>
        <v>11524</v>
      </c>
      <c r="D56" s="5" t="str">
        <f t="shared" si="9"/>
        <v>Гимназия</v>
      </c>
      <c r="E56" s="11" t="str">
        <f t="shared" si="9"/>
        <v>5б</v>
      </c>
      <c r="F56" s="7">
        <f t="shared" si="9"/>
        <v>140</v>
      </c>
      <c r="G56" s="7">
        <f t="shared" si="9"/>
        <v>125</v>
      </c>
      <c r="H56" s="8">
        <f t="shared" si="8"/>
        <v>11524054</v>
      </c>
      <c r="I56" s="9">
        <v>1</v>
      </c>
      <c r="J56" s="9">
        <v>2</v>
      </c>
      <c r="K56" s="9">
        <v>1</v>
      </c>
      <c r="L56" s="9">
        <v>2</v>
      </c>
      <c r="M56" s="9">
        <v>1</v>
      </c>
      <c r="N56" s="9">
        <v>0</v>
      </c>
      <c r="O56" s="9">
        <v>0</v>
      </c>
      <c r="P56" s="9">
        <v>1</v>
      </c>
      <c r="Q56" s="9">
        <v>1</v>
      </c>
      <c r="R56" s="9">
        <v>2</v>
      </c>
      <c r="S56" s="9">
        <v>2</v>
      </c>
      <c r="T56" s="10">
        <f t="shared" si="7"/>
        <v>13</v>
      </c>
    </row>
    <row r="57" spans="1:20" ht="30" customHeight="1" x14ac:dyDescent="0.25">
      <c r="A57" s="3" t="s">
        <v>11</v>
      </c>
      <c r="B57" s="4" t="str">
        <f t="shared" si="9"/>
        <v>ГБОУ гимназия №524</v>
      </c>
      <c r="C57" s="5">
        <f t="shared" si="9"/>
        <v>11524</v>
      </c>
      <c r="D57" s="5" t="str">
        <f t="shared" si="9"/>
        <v>Гимназия</v>
      </c>
      <c r="E57" s="11" t="str">
        <f t="shared" si="9"/>
        <v>5б</v>
      </c>
      <c r="F57" s="7">
        <f t="shared" si="9"/>
        <v>140</v>
      </c>
      <c r="G57" s="7">
        <f t="shared" si="9"/>
        <v>125</v>
      </c>
      <c r="H57" s="8">
        <f t="shared" si="8"/>
        <v>11524055</v>
      </c>
      <c r="I57" s="9">
        <v>2</v>
      </c>
      <c r="J57" s="9">
        <v>1</v>
      </c>
      <c r="K57" s="9">
        <v>1</v>
      </c>
      <c r="L57" s="9">
        <v>2</v>
      </c>
      <c r="M57" s="9">
        <v>2</v>
      </c>
      <c r="N57" s="9">
        <v>1</v>
      </c>
      <c r="O57" s="9">
        <v>0</v>
      </c>
      <c r="P57" s="9">
        <v>1</v>
      </c>
      <c r="Q57" s="9">
        <v>1</v>
      </c>
      <c r="R57" s="9">
        <v>2</v>
      </c>
      <c r="S57" s="9">
        <v>2</v>
      </c>
      <c r="T57" s="10">
        <f t="shared" si="7"/>
        <v>15</v>
      </c>
    </row>
    <row r="58" spans="1:20" ht="30" customHeight="1" x14ac:dyDescent="0.25">
      <c r="A58" s="3" t="s">
        <v>11</v>
      </c>
      <c r="B58" s="4" t="str">
        <f t="shared" si="9"/>
        <v>ГБОУ гимназия №524</v>
      </c>
      <c r="C58" s="5">
        <f t="shared" si="9"/>
        <v>11524</v>
      </c>
      <c r="D58" s="5" t="str">
        <f t="shared" si="9"/>
        <v>Гимназия</v>
      </c>
      <c r="E58" s="11" t="str">
        <f t="shared" si="9"/>
        <v>5б</v>
      </c>
      <c r="F58" s="7">
        <f t="shared" si="9"/>
        <v>140</v>
      </c>
      <c r="G58" s="7">
        <f t="shared" si="9"/>
        <v>125</v>
      </c>
      <c r="H58" s="8">
        <f t="shared" si="8"/>
        <v>11524056</v>
      </c>
      <c r="I58" s="9">
        <v>0</v>
      </c>
      <c r="J58" s="9">
        <v>2</v>
      </c>
      <c r="K58" s="9">
        <v>0</v>
      </c>
      <c r="L58" s="9">
        <v>2</v>
      </c>
      <c r="M58" s="9">
        <v>1</v>
      </c>
      <c r="N58" s="9">
        <v>1</v>
      </c>
      <c r="O58" s="9">
        <v>0</v>
      </c>
      <c r="P58" s="9">
        <v>2</v>
      </c>
      <c r="Q58" s="9">
        <v>1</v>
      </c>
      <c r="R58" s="9">
        <v>1</v>
      </c>
      <c r="S58" s="9">
        <v>2</v>
      </c>
      <c r="T58" s="10">
        <f t="shared" si="7"/>
        <v>12</v>
      </c>
    </row>
    <row r="59" spans="1:20" ht="30" customHeight="1" x14ac:dyDescent="0.25">
      <c r="A59" s="3" t="s">
        <v>11</v>
      </c>
      <c r="B59" s="4" t="str">
        <f t="shared" si="9"/>
        <v>ГБОУ гимназия №524</v>
      </c>
      <c r="C59" s="5">
        <f t="shared" si="9"/>
        <v>11524</v>
      </c>
      <c r="D59" s="5" t="str">
        <f t="shared" si="9"/>
        <v>Гимназия</v>
      </c>
      <c r="E59" s="11" t="str">
        <f t="shared" si="9"/>
        <v>5б</v>
      </c>
      <c r="F59" s="7">
        <f t="shared" si="9"/>
        <v>140</v>
      </c>
      <c r="G59" s="7">
        <f t="shared" si="9"/>
        <v>125</v>
      </c>
      <c r="H59" s="8">
        <f t="shared" si="8"/>
        <v>11524057</v>
      </c>
      <c r="I59" s="9">
        <v>0</v>
      </c>
      <c r="J59" s="9">
        <v>2</v>
      </c>
      <c r="K59" s="9">
        <v>0</v>
      </c>
      <c r="L59" s="9">
        <v>2</v>
      </c>
      <c r="M59" s="9">
        <v>1</v>
      </c>
      <c r="N59" s="9">
        <v>0</v>
      </c>
      <c r="O59" s="9">
        <v>0</v>
      </c>
      <c r="P59" s="9">
        <v>2</v>
      </c>
      <c r="Q59" s="9">
        <v>1</v>
      </c>
      <c r="R59" s="9">
        <v>0</v>
      </c>
      <c r="S59" s="9">
        <v>2</v>
      </c>
      <c r="T59" s="10">
        <f t="shared" si="7"/>
        <v>10</v>
      </c>
    </row>
    <row r="60" spans="1:20" ht="30" customHeight="1" x14ac:dyDescent="0.25">
      <c r="A60" s="3" t="s">
        <v>11</v>
      </c>
      <c r="B60" s="4" t="str">
        <f t="shared" si="9"/>
        <v>ГБОУ гимназия №524</v>
      </c>
      <c r="C60" s="5">
        <f t="shared" si="9"/>
        <v>11524</v>
      </c>
      <c r="D60" s="5" t="str">
        <f t="shared" si="9"/>
        <v>Гимназия</v>
      </c>
      <c r="E60" s="11" t="str">
        <f t="shared" si="9"/>
        <v>5б</v>
      </c>
      <c r="F60" s="7">
        <f t="shared" si="9"/>
        <v>140</v>
      </c>
      <c r="G60" s="7">
        <f t="shared" si="9"/>
        <v>125</v>
      </c>
      <c r="H60" s="8">
        <f t="shared" si="8"/>
        <v>11524058</v>
      </c>
      <c r="I60" s="9">
        <v>0</v>
      </c>
      <c r="J60" s="9">
        <v>2</v>
      </c>
      <c r="K60" s="9">
        <v>0</v>
      </c>
      <c r="L60" s="9">
        <v>2</v>
      </c>
      <c r="M60" s="9">
        <v>0</v>
      </c>
      <c r="N60" s="9">
        <v>0</v>
      </c>
      <c r="O60" s="9">
        <v>0</v>
      </c>
      <c r="P60" s="9">
        <v>1</v>
      </c>
      <c r="Q60" s="9">
        <v>2</v>
      </c>
      <c r="R60" s="9">
        <v>2</v>
      </c>
      <c r="S60" s="9">
        <v>1</v>
      </c>
      <c r="T60" s="10">
        <f t="shared" si="7"/>
        <v>10</v>
      </c>
    </row>
    <row r="61" spans="1:20" ht="30" customHeight="1" x14ac:dyDescent="0.25">
      <c r="A61" s="3" t="s">
        <v>11</v>
      </c>
      <c r="B61" s="4" t="str">
        <f t="shared" si="9"/>
        <v>ГБОУ гимназия №524</v>
      </c>
      <c r="C61" s="5">
        <f t="shared" si="9"/>
        <v>11524</v>
      </c>
      <c r="D61" s="5" t="str">
        <f t="shared" si="9"/>
        <v>Гимназия</v>
      </c>
      <c r="E61" s="11" t="str">
        <f t="shared" si="9"/>
        <v>5б</v>
      </c>
      <c r="F61" s="7">
        <f t="shared" si="9"/>
        <v>140</v>
      </c>
      <c r="G61" s="7">
        <f t="shared" si="9"/>
        <v>125</v>
      </c>
      <c r="H61" s="8">
        <f t="shared" si="8"/>
        <v>11524059</v>
      </c>
      <c r="I61" s="9">
        <v>0</v>
      </c>
      <c r="J61" s="9">
        <v>2</v>
      </c>
      <c r="K61" s="9">
        <v>0</v>
      </c>
      <c r="L61" s="9">
        <v>2</v>
      </c>
      <c r="M61" s="9">
        <v>0</v>
      </c>
      <c r="N61" s="9">
        <v>0</v>
      </c>
      <c r="O61" s="9">
        <v>0</v>
      </c>
      <c r="P61" s="9">
        <v>2</v>
      </c>
      <c r="Q61" s="9">
        <v>1</v>
      </c>
      <c r="R61" s="9">
        <v>1</v>
      </c>
      <c r="S61" s="9">
        <v>0</v>
      </c>
      <c r="T61" s="10">
        <f t="shared" si="7"/>
        <v>8</v>
      </c>
    </row>
    <row r="62" spans="1:20" ht="30" customHeight="1" x14ac:dyDescent="0.25">
      <c r="A62" s="3" t="s">
        <v>11</v>
      </c>
      <c r="B62" s="4" t="str">
        <f t="shared" si="9"/>
        <v>ГБОУ гимназия №524</v>
      </c>
      <c r="C62" s="5">
        <f t="shared" si="9"/>
        <v>11524</v>
      </c>
      <c r="D62" s="5" t="str">
        <f t="shared" si="9"/>
        <v>Гимназия</v>
      </c>
      <c r="E62" s="11" t="str">
        <f t="shared" si="9"/>
        <v>5б</v>
      </c>
      <c r="F62" s="7">
        <f t="shared" si="9"/>
        <v>140</v>
      </c>
      <c r="G62" s="7">
        <f t="shared" si="9"/>
        <v>125</v>
      </c>
      <c r="H62" s="8">
        <f t="shared" si="8"/>
        <v>11524060</v>
      </c>
      <c r="I62" s="9">
        <v>1</v>
      </c>
      <c r="J62" s="9">
        <v>2</v>
      </c>
      <c r="K62" s="9">
        <v>1</v>
      </c>
      <c r="L62" s="9">
        <v>2</v>
      </c>
      <c r="M62" s="9">
        <v>1</v>
      </c>
      <c r="N62" s="9">
        <v>1</v>
      </c>
      <c r="O62" s="9">
        <v>1</v>
      </c>
      <c r="P62" s="9">
        <v>1</v>
      </c>
      <c r="Q62" s="9">
        <v>2</v>
      </c>
      <c r="R62" s="9">
        <v>1</v>
      </c>
      <c r="S62" s="9">
        <v>2</v>
      </c>
      <c r="T62" s="10">
        <f t="shared" si="7"/>
        <v>15</v>
      </c>
    </row>
    <row r="63" spans="1:20" ht="30" customHeight="1" x14ac:dyDescent="0.25">
      <c r="A63" s="3" t="s">
        <v>11</v>
      </c>
      <c r="B63" s="4" t="str">
        <f t="shared" si="9"/>
        <v>ГБОУ гимназия №524</v>
      </c>
      <c r="C63" s="5">
        <f t="shared" si="9"/>
        <v>11524</v>
      </c>
      <c r="D63" s="5" t="str">
        <f t="shared" si="9"/>
        <v>Гимназия</v>
      </c>
      <c r="E63" s="11" t="str">
        <f t="shared" si="9"/>
        <v>5б</v>
      </c>
      <c r="F63" s="7">
        <f t="shared" si="9"/>
        <v>140</v>
      </c>
      <c r="G63" s="7">
        <f t="shared" si="9"/>
        <v>125</v>
      </c>
      <c r="H63" s="8">
        <f t="shared" si="8"/>
        <v>11524061</v>
      </c>
      <c r="I63" s="9">
        <v>2</v>
      </c>
      <c r="J63" s="9">
        <v>2</v>
      </c>
      <c r="K63" s="9">
        <v>1</v>
      </c>
      <c r="L63" s="9">
        <v>2</v>
      </c>
      <c r="M63" s="9">
        <v>1</v>
      </c>
      <c r="N63" s="9">
        <v>1</v>
      </c>
      <c r="O63" s="9">
        <v>0</v>
      </c>
      <c r="P63" s="9">
        <v>2</v>
      </c>
      <c r="Q63" s="9">
        <v>2</v>
      </c>
      <c r="R63" s="9">
        <v>2</v>
      </c>
      <c r="S63" s="9">
        <v>2</v>
      </c>
      <c r="T63" s="10">
        <f t="shared" si="7"/>
        <v>17</v>
      </c>
    </row>
    <row r="64" spans="1:20" ht="30" customHeight="1" x14ac:dyDescent="0.25">
      <c r="A64" s="3" t="s">
        <v>11</v>
      </c>
      <c r="B64" s="4" t="str">
        <f t="shared" si="9"/>
        <v>ГБОУ гимназия №524</v>
      </c>
      <c r="C64" s="5">
        <f t="shared" si="9"/>
        <v>11524</v>
      </c>
      <c r="D64" s="5" t="str">
        <f t="shared" si="9"/>
        <v>Гимназия</v>
      </c>
      <c r="E64" s="11" t="str">
        <f t="shared" si="9"/>
        <v>5б</v>
      </c>
      <c r="F64" s="7">
        <f t="shared" si="9"/>
        <v>140</v>
      </c>
      <c r="G64" s="7">
        <f t="shared" si="9"/>
        <v>125</v>
      </c>
      <c r="H64" s="8">
        <f t="shared" si="8"/>
        <v>11524062</v>
      </c>
      <c r="I64" s="9">
        <v>2</v>
      </c>
      <c r="J64" s="9">
        <v>0</v>
      </c>
      <c r="K64" s="9">
        <v>1</v>
      </c>
      <c r="L64" s="9">
        <v>2</v>
      </c>
      <c r="M64" s="9">
        <v>0</v>
      </c>
      <c r="N64" s="9">
        <v>1</v>
      </c>
      <c r="O64" s="9">
        <v>0</v>
      </c>
      <c r="P64" s="9">
        <v>2</v>
      </c>
      <c r="Q64" s="9">
        <v>2</v>
      </c>
      <c r="R64" s="9">
        <v>1</v>
      </c>
      <c r="S64" s="9">
        <v>0</v>
      </c>
      <c r="T64" s="10">
        <f t="shared" si="7"/>
        <v>11</v>
      </c>
    </row>
    <row r="65" spans="1:20" ht="30" customHeight="1" x14ac:dyDescent="0.25">
      <c r="A65" s="3" t="s">
        <v>11</v>
      </c>
      <c r="B65" s="4" t="str">
        <f t="shared" si="9"/>
        <v>ГБОУ гимназия №524</v>
      </c>
      <c r="C65" s="5">
        <f t="shared" si="9"/>
        <v>11524</v>
      </c>
      <c r="D65" s="5" t="str">
        <f t="shared" si="9"/>
        <v>Гимназия</v>
      </c>
      <c r="E65" s="11" t="str">
        <f t="shared" si="9"/>
        <v>5б</v>
      </c>
      <c r="F65" s="7">
        <f t="shared" si="9"/>
        <v>140</v>
      </c>
      <c r="G65" s="7">
        <f t="shared" si="9"/>
        <v>125</v>
      </c>
      <c r="H65" s="8">
        <f t="shared" si="8"/>
        <v>11524063</v>
      </c>
      <c r="I65" s="9">
        <v>1</v>
      </c>
      <c r="J65" s="9">
        <v>0</v>
      </c>
      <c r="K65" s="9">
        <v>1</v>
      </c>
      <c r="L65" s="9">
        <v>2</v>
      </c>
      <c r="M65" s="9">
        <v>1</v>
      </c>
      <c r="N65" s="9">
        <v>1</v>
      </c>
      <c r="O65" s="9">
        <v>1</v>
      </c>
      <c r="P65" s="9">
        <v>2</v>
      </c>
      <c r="Q65" s="9">
        <v>1</v>
      </c>
      <c r="R65" s="9">
        <v>2</v>
      </c>
      <c r="S65" s="9">
        <v>2</v>
      </c>
      <c r="T65" s="10">
        <f t="shared" si="7"/>
        <v>14</v>
      </c>
    </row>
    <row r="66" spans="1:20" ht="30" customHeight="1" x14ac:dyDescent="0.25">
      <c r="A66" s="3" t="s">
        <v>11</v>
      </c>
      <c r="B66" s="4" t="str">
        <f t="shared" si="9"/>
        <v>ГБОУ гимназия №524</v>
      </c>
      <c r="C66" s="5">
        <f t="shared" si="9"/>
        <v>11524</v>
      </c>
      <c r="D66" s="5" t="str">
        <f t="shared" si="9"/>
        <v>Гимназия</v>
      </c>
      <c r="E66" s="11" t="str">
        <f t="shared" si="9"/>
        <v>5б</v>
      </c>
      <c r="F66" s="7">
        <f t="shared" si="9"/>
        <v>140</v>
      </c>
      <c r="G66" s="7">
        <f t="shared" si="9"/>
        <v>125</v>
      </c>
      <c r="H66" s="8">
        <f t="shared" si="8"/>
        <v>11524064</v>
      </c>
      <c r="I66" s="9">
        <v>1</v>
      </c>
      <c r="J66" s="9">
        <v>2</v>
      </c>
      <c r="K66" s="9">
        <v>0</v>
      </c>
      <c r="L66" s="9">
        <v>2</v>
      </c>
      <c r="M66" s="9">
        <v>0</v>
      </c>
      <c r="N66" s="9">
        <v>0</v>
      </c>
      <c r="O66" s="9">
        <v>0</v>
      </c>
      <c r="P66" s="9">
        <v>2</v>
      </c>
      <c r="Q66" s="9">
        <v>1</v>
      </c>
      <c r="R66" s="9">
        <v>1</v>
      </c>
      <c r="S66" s="9">
        <v>2</v>
      </c>
      <c r="T66" s="10">
        <f t="shared" si="7"/>
        <v>11</v>
      </c>
    </row>
    <row r="67" spans="1:20" ht="30" customHeight="1" x14ac:dyDescent="0.25">
      <c r="A67" s="3" t="s">
        <v>11</v>
      </c>
      <c r="B67" s="4" t="str">
        <f t="shared" si="9"/>
        <v>ГБОУ гимназия №524</v>
      </c>
      <c r="C67" s="5">
        <f t="shared" si="9"/>
        <v>11524</v>
      </c>
      <c r="D67" s="5" t="str">
        <f t="shared" si="9"/>
        <v>Гимназия</v>
      </c>
      <c r="E67" s="6" t="s">
        <v>28</v>
      </c>
      <c r="F67" s="7">
        <f t="shared" si="9"/>
        <v>140</v>
      </c>
      <c r="G67" s="7">
        <f t="shared" si="9"/>
        <v>125</v>
      </c>
      <c r="H67" s="8">
        <f t="shared" si="8"/>
        <v>11524065</v>
      </c>
      <c r="I67" s="9">
        <v>1</v>
      </c>
      <c r="J67" s="9">
        <v>1</v>
      </c>
      <c r="K67" s="9">
        <v>1</v>
      </c>
      <c r="L67" s="9">
        <v>2</v>
      </c>
      <c r="M67" s="9">
        <v>1</v>
      </c>
      <c r="N67" s="9">
        <v>0</v>
      </c>
      <c r="O67" s="9">
        <v>0</v>
      </c>
      <c r="P67" s="9">
        <v>2</v>
      </c>
      <c r="Q67" s="9">
        <v>0</v>
      </c>
      <c r="R67" s="9">
        <v>2</v>
      </c>
      <c r="S67" s="9">
        <v>1</v>
      </c>
      <c r="T67" s="10">
        <f>IF(COUNTBLANK(I67:S67)&gt;=1,"Не писал",SUM(I67:S67))</f>
        <v>11</v>
      </c>
    </row>
    <row r="68" spans="1:20" ht="30" customHeight="1" x14ac:dyDescent="0.25">
      <c r="A68" s="3" t="s">
        <v>11</v>
      </c>
      <c r="B68" s="4" t="str">
        <f t="shared" ref="B68:G83" si="10">B67</f>
        <v>ГБОУ гимназия №524</v>
      </c>
      <c r="C68" s="5">
        <f t="shared" si="10"/>
        <v>11524</v>
      </c>
      <c r="D68" s="5" t="str">
        <f t="shared" si="10"/>
        <v>Гимназия</v>
      </c>
      <c r="E68" s="11" t="str">
        <f t="shared" si="10"/>
        <v>5в</v>
      </c>
      <c r="F68" s="7">
        <f t="shared" si="10"/>
        <v>140</v>
      </c>
      <c r="G68" s="7">
        <f t="shared" si="10"/>
        <v>125</v>
      </c>
      <c r="H68" s="8">
        <f>H67+1</f>
        <v>11524066</v>
      </c>
      <c r="I68" s="9">
        <v>1</v>
      </c>
      <c r="J68" s="9">
        <v>2</v>
      </c>
      <c r="K68" s="9">
        <v>1</v>
      </c>
      <c r="L68" s="9">
        <v>2</v>
      </c>
      <c r="M68" s="9">
        <v>1</v>
      </c>
      <c r="N68" s="9">
        <v>1</v>
      </c>
      <c r="O68" s="9">
        <v>0</v>
      </c>
      <c r="P68" s="9">
        <v>2</v>
      </c>
      <c r="Q68" s="9">
        <v>0</v>
      </c>
      <c r="R68" s="9">
        <v>2</v>
      </c>
      <c r="S68" s="9">
        <v>1</v>
      </c>
      <c r="T68" s="10">
        <f t="shared" ref="T68:T96" si="11">IF(COUNTBLANK(I68:S68)&gt;=1,"Не писал",SUM(I68:S68))</f>
        <v>13</v>
      </c>
    </row>
    <row r="69" spans="1:20" ht="30" customHeight="1" x14ac:dyDescent="0.25">
      <c r="A69" s="3" t="s">
        <v>11</v>
      </c>
      <c r="B69" s="4" t="str">
        <f t="shared" si="10"/>
        <v>ГБОУ гимназия №524</v>
      </c>
      <c r="C69" s="5">
        <f t="shared" si="10"/>
        <v>11524</v>
      </c>
      <c r="D69" s="5" t="str">
        <f t="shared" si="10"/>
        <v>Гимназия</v>
      </c>
      <c r="E69" s="11" t="str">
        <f t="shared" si="10"/>
        <v>5в</v>
      </c>
      <c r="F69" s="7">
        <f t="shared" si="10"/>
        <v>140</v>
      </c>
      <c r="G69" s="7">
        <f t="shared" si="10"/>
        <v>125</v>
      </c>
      <c r="H69" s="8">
        <f t="shared" ref="H69:H97" si="12">H68+1</f>
        <v>11524067</v>
      </c>
      <c r="I69" s="9">
        <v>2</v>
      </c>
      <c r="J69" s="9">
        <v>0</v>
      </c>
      <c r="K69" s="9">
        <v>0</v>
      </c>
      <c r="L69" s="9">
        <v>2</v>
      </c>
      <c r="M69" s="9">
        <v>0</v>
      </c>
      <c r="N69" s="9">
        <v>1</v>
      </c>
      <c r="O69" s="9">
        <v>0</v>
      </c>
      <c r="P69" s="9">
        <v>2</v>
      </c>
      <c r="Q69" s="9">
        <v>2</v>
      </c>
      <c r="R69" s="9">
        <v>2</v>
      </c>
      <c r="S69" s="9">
        <v>2</v>
      </c>
      <c r="T69" s="10">
        <f t="shared" si="11"/>
        <v>13</v>
      </c>
    </row>
    <row r="70" spans="1:20" ht="30" customHeight="1" x14ac:dyDescent="0.25">
      <c r="A70" s="3" t="s">
        <v>11</v>
      </c>
      <c r="B70" s="4" t="str">
        <f t="shared" si="10"/>
        <v>ГБОУ гимназия №524</v>
      </c>
      <c r="C70" s="5">
        <f t="shared" si="10"/>
        <v>11524</v>
      </c>
      <c r="D70" s="5" t="str">
        <f t="shared" si="10"/>
        <v>Гимназия</v>
      </c>
      <c r="E70" s="11" t="str">
        <f t="shared" si="10"/>
        <v>5в</v>
      </c>
      <c r="F70" s="7">
        <f t="shared" si="10"/>
        <v>140</v>
      </c>
      <c r="G70" s="7">
        <f t="shared" si="10"/>
        <v>125</v>
      </c>
      <c r="H70" s="8">
        <f t="shared" si="12"/>
        <v>11524068</v>
      </c>
      <c r="I70" s="9">
        <v>2</v>
      </c>
      <c r="J70" s="9">
        <v>1</v>
      </c>
      <c r="K70" s="9">
        <v>0</v>
      </c>
      <c r="L70" s="9">
        <v>2</v>
      </c>
      <c r="M70" s="9">
        <v>2</v>
      </c>
      <c r="N70" s="9">
        <v>1</v>
      </c>
      <c r="O70" s="9">
        <v>0</v>
      </c>
      <c r="P70" s="9">
        <v>1</v>
      </c>
      <c r="Q70" s="9">
        <v>1</v>
      </c>
      <c r="R70" s="9">
        <v>1</v>
      </c>
      <c r="S70" s="9">
        <v>2</v>
      </c>
      <c r="T70" s="10">
        <f t="shared" si="11"/>
        <v>13</v>
      </c>
    </row>
    <row r="71" spans="1:20" ht="30" customHeight="1" x14ac:dyDescent="0.25">
      <c r="A71" s="3" t="s">
        <v>11</v>
      </c>
      <c r="B71" s="4" t="str">
        <f t="shared" si="10"/>
        <v>ГБОУ гимназия №524</v>
      </c>
      <c r="C71" s="5">
        <f t="shared" si="10"/>
        <v>11524</v>
      </c>
      <c r="D71" s="5" t="str">
        <f t="shared" si="10"/>
        <v>Гимназия</v>
      </c>
      <c r="E71" s="11" t="str">
        <f t="shared" si="10"/>
        <v>5в</v>
      </c>
      <c r="F71" s="7">
        <f t="shared" si="10"/>
        <v>140</v>
      </c>
      <c r="G71" s="7">
        <f t="shared" si="10"/>
        <v>125</v>
      </c>
      <c r="H71" s="8">
        <f t="shared" si="12"/>
        <v>11524069</v>
      </c>
      <c r="I71" s="9">
        <v>0</v>
      </c>
      <c r="J71" s="9">
        <v>2</v>
      </c>
      <c r="K71" s="9">
        <v>1</v>
      </c>
      <c r="L71" s="9">
        <v>2</v>
      </c>
      <c r="M71" s="9">
        <v>2</v>
      </c>
      <c r="N71" s="9">
        <v>0</v>
      </c>
      <c r="O71" s="9">
        <v>0</v>
      </c>
      <c r="P71" s="9">
        <v>2</v>
      </c>
      <c r="Q71" s="9">
        <v>0</v>
      </c>
      <c r="R71" s="9">
        <v>1</v>
      </c>
      <c r="S71" s="9">
        <v>1</v>
      </c>
      <c r="T71" s="10">
        <f t="shared" si="11"/>
        <v>11</v>
      </c>
    </row>
    <row r="72" spans="1:20" ht="30" customHeight="1" x14ac:dyDescent="0.25">
      <c r="A72" s="3" t="s">
        <v>11</v>
      </c>
      <c r="B72" s="4" t="str">
        <f t="shared" si="10"/>
        <v>ГБОУ гимназия №524</v>
      </c>
      <c r="C72" s="5">
        <f t="shared" si="10"/>
        <v>11524</v>
      </c>
      <c r="D72" s="5" t="str">
        <f t="shared" si="10"/>
        <v>Гимназия</v>
      </c>
      <c r="E72" s="11" t="str">
        <f t="shared" si="10"/>
        <v>5в</v>
      </c>
      <c r="F72" s="7">
        <f t="shared" si="10"/>
        <v>140</v>
      </c>
      <c r="G72" s="7">
        <f t="shared" si="10"/>
        <v>125</v>
      </c>
      <c r="H72" s="8">
        <f t="shared" si="12"/>
        <v>11524070</v>
      </c>
      <c r="I72" s="9">
        <v>1</v>
      </c>
      <c r="J72" s="9">
        <v>2</v>
      </c>
      <c r="K72" s="9">
        <v>1</v>
      </c>
      <c r="L72" s="9">
        <v>2</v>
      </c>
      <c r="M72" s="9">
        <v>2</v>
      </c>
      <c r="N72" s="9">
        <v>0</v>
      </c>
      <c r="O72" s="9">
        <v>0</v>
      </c>
      <c r="P72" s="9">
        <v>1</v>
      </c>
      <c r="Q72" s="9">
        <v>1</v>
      </c>
      <c r="R72" s="9">
        <v>2</v>
      </c>
      <c r="S72" s="9">
        <v>1</v>
      </c>
      <c r="T72" s="10">
        <f t="shared" si="11"/>
        <v>13</v>
      </c>
    </row>
    <row r="73" spans="1:20" ht="30" customHeight="1" x14ac:dyDescent="0.25">
      <c r="A73" s="3" t="s">
        <v>11</v>
      </c>
      <c r="B73" s="4" t="str">
        <f t="shared" si="10"/>
        <v>ГБОУ гимназия №524</v>
      </c>
      <c r="C73" s="5">
        <f t="shared" si="10"/>
        <v>11524</v>
      </c>
      <c r="D73" s="5" t="str">
        <f t="shared" si="10"/>
        <v>Гимназия</v>
      </c>
      <c r="E73" s="11" t="str">
        <f t="shared" si="10"/>
        <v>5в</v>
      </c>
      <c r="F73" s="7">
        <f t="shared" si="10"/>
        <v>140</v>
      </c>
      <c r="G73" s="7">
        <f t="shared" si="10"/>
        <v>125</v>
      </c>
      <c r="H73" s="8">
        <f t="shared" si="12"/>
        <v>11524071</v>
      </c>
      <c r="I73" s="9">
        <v>0</v>
      </c>
      <c r="J73" s="9">
        <v>1</v>
      </c>
      <c r="K73" s="9">
        <v>0</v>
      </c>
      <c r="L73" s="9">
        <v>2</v>
      </c>
      <c r="M73" s="9">
        <v>0</v>
      </c>
      <c r="N73" s="9">
        <v>0</v>
      </c>
      <c r="O73" s="9">
        <v>0</v>
      </c>
      <c r="P73" s="9">
        <v>1</v>
      </c>
      <c r="Q73" s="9">
        <v>1</v>
      </c>
      <c r="R73" s="9">
        <v>2</v>
      </c>
      <c r="S73" s="9">
        <v>2</v>
      </c>
      <c r="T73" s="10">
        <f t="shared" si="11"/>
        <v>9</v>
      </c>
    </row>
    <row r="74" spans="1:20" ht="30" customHeight="1" x14ac:dyDescent="0.25">
      <c r="A74" s="3" t="s">
        <v>11</v>
      </c>
      <c r="B74" s="4" t="str">
        <f t="shared" si="10"/>
        <v>ГБОУ гимназия №524</v>
      </c>
      <c r="C74" s="5">
        <f t="shared" si="10"/>
        <v>11524</v>
      </c>
      <c r="D74" s="5" t="str">
        <f t="shared" si="10"/>
        <v>Гимназия</v>
      </c>
      <c r="E74" s="11" t="str">
        <f t="shared" si="10"/>
        <v>5в</v>
      </c>
      <c r="F74" s="7">
        <f t="shared" si="10"/>
        <v>140</v>
      </c>
      <c r="G74" s="7">
        <f t="shared" si="10"/>
        <v>125</v>
      </c>
      <c r="H74" s="8">
        <f t="shared" si="12"/>
        <v>11524072</v>
      </c>
      <c r="I74" s="9">
        <v>0</v>
      </c>
      <c r="J74" s="9">
        <v>0</v>
      </c>
      <c r="K74" s="9">
        <v>0</v>
      </c>
      <c r="L74" s="9">
        <v>2</v>
      </c>
      <c r="M74" s="9">
        <v>0</v>
      </c>
      <c r="N74" s="9">
        <v>0</v>
      </c>
      <c r="O74" s="9">
        <v>1</v>
      </c>
      <c r="P74" s="9">
        <v>1</v>
      </c>
      <c r="Q74" s="9">
        <v>1</v>
      </c>
      <c r="R74" s="9">
        <v>0</v>
      </c>
      <c r="S74" s="9">
        <v>1</v>
      </c>
      <c r="T74" s="10">
        <f t="shared" si="11"/>
        <v>6</v>
      </c>
    </row>
    <row r="75" spans="1:20" ht="30" customHeight="1" x14ac:dyDescent="0.25">
      <c r="A75" s="3" t="s">
        <v>11</v>
      </c>
      <c r="B75" s="4" t="str">
        <f t="shared" si="10"/>
        <v>ГБОУ гимназия №524</v>
      </c>
      <c r="C75" s="5">
        <f t="shared" si="10"/>
        <v>11524</v>
      </c>
      <c r="D75" s="5" t="str">
        <f t="shared" si="10"/>
        <v>Гимназия</v>
      </c>
      <c r="E75" s="11" t="str">
        <f t="shared" si="10"/>
        <v>5в</v>
      </c>
      <c r="F75" s="7">
        <f t="shared" si="10"/>
        <v>140</v>
      </c>
      <c r="G75" s="7">
        <f t="shared" si="10"/>
        <v>125</v>
      </c>
      <c r="H75" s="8">
        <f t="shared" si="12"/>
        <v>11524073</v>
      </c>
      <c r="I75" s="9">
        <v>0</v>
      </c>
      <c r="J75" s="9">
        <v>1</v>
      </c>
      <c r="K75" s="9">
        <v>1</v>
      </c>
      <c r="L75" s="9">
        <v>2</v>
      </c>
      <c r="M75" s="9">
        <v>2</v>
      </c>
      <c r="N75" s="9">
        <v>0</v>
      </c>
      <c r="O75" s="9">
        <v>1</v>
      </c>
      <c r="P75" s="9">
        <v>0</v>
      </c>
      <c r="Q75" s="9">
        <v>1</v>
      </c>
      <c r="R75" s="9">
        <v>2</v>
      </c>
      <c r="S75" s="9">
        <v>2</v>
      </c>
      <c r="T75" s="10">
        <f t="shared" si="11"/>
        <v>12</v>
      </c>
    </row>
    <row r="76" spans="1:20" ht="30" customHeight="1" x14ac:dyDescent="0.25">
      <c r="A76" s="3" t="s">
        <v>11</v>
      </c>
      <c r="B76" s="4" t="str">
        <f t="shared" si="10"/>
        <v>ГБОУ гимназия №524</v>
      </c>
      <c r="C76" s="5">
        <f t="shared" si="10"/>
        <v>11524</v>
      </c>
      <c r="D76" s="5" t="str">
        <f t="shared" si="10"/>
        <v>Гимназия</v>
      </c>
      <c r="E76" s="11" t="str">
        <f t="shared" si="10"/>
        <v>5в</v>
      </c>
      <c r="F76" s="7">
        <f t="shared" si="10"/>
        <v>140</v>
      </c>
      <c r="G76" s="7">
        <f t="shared" si="10"/>
        <v>125</v>
      </c>
      <c r="H76" s="8">
        <f t="shared" si="12"/>
        <v>11524074</v>
      </c>
      <c r="I76" s="9">
        <v>0</v>
      </c>
      <c r="J76" s="9">
        <v>2</v>
      </c>
      <c r="K76" s="9">
        <v>1</v>
      </c>
      <c r="L76" s="9">
        <v>2</v>
      </c>
      <c r="M76" s="9">
        <v>2</v>
      </c>
      <c r="N76" s="9">
        <v>0</v>
      </c>
      <c r="O76" s="9">
        <v>1</v>
      </c>
      <c r="P76" s="9">
        <v>0</v>
      </c>
      <c r="Q76" s="9">
        <v>2</v>
      </c>
      <c r="R76" s="9">
        <v>0</v>
      </c>
      <c r="S76" s="9">
        <v>2</v>
      </c>
      <c r="T76" s="10">
        <f t="shared" si="11"/>
        <v>12</v>
      </c>
    </row>
    <row r="77" spans="1:20" ht="30" customHeight="1" x14ac:dyDescent="0.25">
      <c r="A77" s="3" t="s">
        <v>11</v>
      </c>
      <c r="B77" s="4" t="str">
        <f t="shared" si="10"/>
        <v>ГБОУ гимназия №524</v>
      </c>
      <c r="C77" s="5">
        <f t="shared" si="10"/>
        <v>11524</v>
      </c>
      <c r="D77" s="5" t="str">
        <f t="shared" si="10"/>
        <v>Гимназия</v>
      </c>
      <c r="E77" s="11" t="str">
        <f t="shared" si="10"/>
        <v>5в</v>
      </c>
      <c r="F77" s="7">
        <f t="shared" si="10"/>
        <v>140</v>
      </c>
      <c r="G77" s="7">
        <f t="shared" si="10"/>
        <v>125</v>
      </c>
      <c r="H77" s="8">
        <f t="shared" si="12"/>
        <v>11524075</v>
      </c>
      <c r="I77" s="9">
        <v>0</v>
      </c>
      <c r="J77" s="9">
        <v>1</v>
      </c>
      <c r="K77" s="9">
        <v>1</v>
      </c>
      <c r="L77" s="9">
        <v>2</v>
      </c>
      <c r="M77" s="9">
        <v>1</v>
      </c>
      <c r="N77" s="9">
        <v>0</v>
      </c>
      <c r="O77" s="9">
        <v>1</v>
      </c>
      <c r="P77" s="9">
        <v>2</v>
      </c>
      <c r="Q77" s="9">
        <v>2</v>
      </c>
      <c r="R77" s="9">
        <v>2</v>
      </c>
      <c r="S77" s="9">
        <v>2</v>
      </c>
      <c r="T77" s="10">
        <f t="shared" si="11"/>
        <v>14</v>
      </c>
    </row>
    <row r="78" spans="1:20" ht="30" customHeight="1" x14ac:dyDescent="0.25">
      <c r="A78" s="3" t="s">
        <v>11</v>
      </c>
      <c r="B78" s="4" t="str">
        <f t="shared" si="10"/>
        <v>ГБОУ гимназия №524</v>
      </c>
      <c r="C78" s="5">
        <f t="shared" si="10"/>
        <v>11524</v>
      </c>
      <c r="D78" s="5" t="str">
        <f t="shared" si="10"/>
        <v>Гимназия</v>
      </c>
      <c r="E78" s="11" t="str">
        <f t="shared" si="10"/>
        <v>5в</v>
      </c>
      <c r="F78" s="7">
        <f t="shared" si="10"/>
        <v>140</v>
      </c>
      <c r="G78" s="7">
        <f t="shared" si="10"/>
        <v>125</v>
      </c>
      <c r="H78" s="8">
        <f t="shared" si="12"/>
        <v>11524076</v>
      </c>
      <c r="I78" s="9">
        <v>0</v>
      </c>
      <c r="J78" s="9">
        <v>2</v>
      </c>
      <c r="K78" s="9">
        <v>0</v>
      </c>
      <c r="L78" s="9">
        <v>2</v>
      </c>
      <c r="M78" s="9">
        <v>0</v>
      </c>
      <c r="N78" s="9">
        <v>1</v>
      </c>
      <c r="O78" s="9">
        <v>0</v>
      </c>
      <c r="P78" s="9">
        <v>2</v>
      </c>
      <c r="Q78" s="9">
        <v>0</v>
      </c>
      <c r="R78" s="9">
        <v>2</v>
      </c>
      <c r="S78" s="9">
        <v>2</v>
      </c>
      <c r="T78" s="10">
        <f t="shared" si="11"/>
        <v>11</v>
      </c>
    </row>
    <row r="79" spans="1:20" ht="30" customHeight="1" x14ac:dyDescent="0.25">
      <c r="A79" s="3" t="s">
        <v>11</v>
      </c>
      <c r="B79" s="4" t="str">
        <f t="shared" si="10"/>
        <v>ГБОУ гимназия №524</v>
      </c>
      <c r="C79" s="5">
        <f t="shared" si="10"/>
        <v>11524</v>
      </c>
      <c r="D79" s="5" t="str">
        <f t="shared" si="10"/>
        <v>Гимназия</v>
      </c>
      <c r="E79" s="11" t="str">
        <f t="shared" si="10"/>
        <v>5в</v>
      </c>
      <c r="F79" s="7">
        <f t="shared" si="10"/>
        <v>140</v>
      </c>
      <c r="G79" s="7">
        <f t="shared" si="10"/>
        <v>125</v>
      </c>
      <c r="H79" s="8">
        <f t="shared" si="12"/>
        <v>11524077</v>
      </c>
      <c r="I79" s="9">
        <v>2</v>
      </c>
      <c r="J79" s="9">
        <v>1</v>
      </c>
      <c r="K79" s="9">
        <v>1</v>
      </c>
      <c r="L79" s="9">
        <v>2</v>
      </c>
      <c r="M79" s="9">
        <v>1</v>
      </c>
      <c r="N79" s="9">
        <v>1</v>
      </c>
      <c r="O79" s="9">
        <v>0</v>
      </c>
      <c r="P79" s="9">
        <v>2</v>
      </c>
      <c r="Q79" s="9">
        <v>2</v>
      </c>
      <c r="R79" s="9">
        <v>2</v>
      </c>
      <c r="S79" s="9">
        <v>2</v>
      </c>
      <c r="T79" s="10">
        <f t="shared" si="11"/>
        <v>16</v>
      </c>
    </row>
    <row r="80" spans="1:20" ht="30" customHeight="1" x14ac:dyDescent="0.25">
      <c r="A80" s="3" t="s">
        <v>11</v>
      </c>
      <c r="B80" s="4" t="str">
        <f t="shared" si="10"/>
        <v>ГБОУ гимназия №524</v>
      </c>
      <c r="C80" s="5">
        <f t="shared" si="10"/>
        <v>11524</v>
      </c>
      <c r="D80" s="5" t="str">
        <f t="shared" si="10"/>
        <v>Гимназия</v>
      </c>
      <c r="E80" s="11" t="str">
        <f t="shared" si="10"/>
        <v>5в</v>
      </c>
      <c r="F80" s="7">
        <f t="shared" si="10"/>
        <v>140</v>
      </c>
      <c r="G80" s="7">
        <f t="shared" si="10"/>
        <v>125</v>
      </c>
      <c r="H80" s="8">
        <f t="shared" si="12"/>
        <v>11524078</v>
      </c>
      <c r="I80" s="9">
        <v>2</v>
      </c>
      <c r="J80" s="9">
        <v>1</v>
      </c>
      <c r="K80" s="9">
        <v>0</v>
      </c>
      <c r="L80" s="9">
        <v>2</v>
      </c>
      <c r="M80" s="9">
        <v>0</v>
      </c>
      <c r="N80" s="9">
        <v>1</v>
      </c>
      <c r="O80" s="9">
        <v>0</v>
      </c>
      <c r="P80" s="9">
        <v>1</v>
      </c>
      <c r="Q80" s="9">
        <v>2</v>
      </c>
      <c r="R80" s="9">
        <v>1</v>
      </c>
      <c r="S80" s="9">
        <v>1</v>
      </c>
      <c r="T80" s="10">
        <f t="shared" si="11"/>
        <v>11</v>
      </c>
    </row>
    <row r="81" spans="1:20" ht="30" customHeight="1" x14ac:dyDescent="0.25">
      <c r="A81" s="3" t="s">
        <v>11</v>
      </c>
      <c r="B81" s="4" t="str">
        <f t="shared" si="10"/>
        <v>ГБОУ гимназия №524</v>
      </c>
      <c r="C81" s="5">
        <f t="shared" si="10"/>
        <v>11524</v>
      </c>
      <c r="D81" s="5" t="str">
        <f t="shared" si="10"/>
        <v>Гимназия</v>
      </c>
      <c r="E81" s="11" t="str">
        <f t="shared" si="10"/>
        <v>5в</v>
      </c>
      <c r="F81" s="7">
        <f t="shared" si="10"/>
        <v>140</v>
      </c>
      <c r="G81" s="7">
        <f t="shared" si="10"/>
        <v>125</v>
      </c>
      <c r="H81" s="8">
        <f t="shared" si="12"/>
        <v>11524079</v>
      </c>
      <c r="I81" s="9">
        <v>0</v>
      </c>
      <c r="J81" s="9">
        <v>2</v>
      </c>
      <c r="K81" s="9">
        <v>0</v>
      </c>
      <c r="L81" s="9">
        <v>2</v>
      </c>
      <c r="M81" s="9">
        <v>2</v>
      </c>
      <c r="N81" s="9">
        <v>1</v>
      </c>
      <c r="O81" s="9">
        <v>0</v>
      </c>
      <c r="P81" s="9">
        <v>2</v>
      </c>
      <c r="Q81" s="9">
        <v>2</v>
      </c>
      <c r="R81" s="9">
        <v>2</v>
      </c>
      <c r="S81" s="9">
        <v>2</v>
      </c>
      <c r="T81" s="10">
        <f t="shared" si="11"/>
        <v>15</v>
      </c>
    </row>
    <row r="82" spans="1:20" ht="30" customHeight="1" x14ac:dyDescent="0.25">
      <c r="A82" s="3" t="s">
        <v>11</v>
      </c>
      <c r="B82" s="4" t="str">
        <f t="shared" si="10"/>
        <v>ГБОУ гимназия №524</v>
      </c>
      <c r="C82" s="5">
        <f t="shared" si="10"/>
        <v>11524</v>
      </c>
      <c r="D82" s="5" t="str">
        <f t="shared" si="10"/>
        <v>Гимназия</v>
      </c>
      <c r="E82" s="11" t="str">
        <f t="shared" si="10"/>
        <v>5в</v>
      </c>
      <c r="F82" s="7">
        <f t="shared" si="10"/>
        <v>140</v>
      </c>
      <c r="G82" s="7">
        <f t="shared" si="10"/>
        <v>125</v>
      </c>
      <c r="H82" s="8">
        <f t="shared" si="12"/>
        <v>11524080</v>
      </c>
      <c r="I82" s="9">
        <v>0</v>
      </c>
      <c r="J82" s="9">
        <v>0</v>
      </c>
      <c r="K82" s="9">
        <v>0</v>
      </c>
      <c r="L82" s="9">
        <v>2</v>
      </c>
      <c r="M82" s="9">
        <v>1</v>
      </c>
      <c r="N82" s="9">
        <v>0</v>
      </c>
      <c r="O82" s="9">
        <v>1</v>
      </c>
      <c r="P82" s="9">
        <v>2</v>
      </c>
      <c r="Q82" s="9">
        <v>1</v>
      </c>
      <c r="R82" s="9">
        <v>1</v>
      </c>
      <c r="S82" s="9">
        <v>0</v>
      </c>
      <c r="T82" s="10">
        <f t="shared" si="11"/>
        <v>8</v>
      </c>
    </row>
    <row r="83" spans="1:20" ht="30" customHeight="1" x14ac:dyDescent="0.25">
      <c r="A83" s="3" t="s">
        <v>11</v>
      </c>
      <c r="B83" s="4" t="str">
        <f t="shared" si="10"/>
        <v>ГБОУ гимназия №524</v>
      </c>
      <c r="C83" s="5">
        <f t="shared" si="10"/>
        <v>11524</v>
      </c>
      <c r="D83" s="5" t="str">
        <f t="shared" si="10"/>
        <v>Гимназия</v>
      </c>
      <c r="E83" s="11" t="str">
        <f t="shared" si="10"/>
        <v>5в</v>
      </c>
      <c r="F83" s="7">
        <f t="shared" si="10"/>
        <v>140</v>
      </c>
      <c r="G83" s="7">
        <f t="shared" si="10"/>
        <v>125</v>
      </c>
      <c r="H83" s="8">
        <f t="shared" si="12"/>
        <v>11524081</v>
      </c>
      <c r="I83" s="9">
        <v>2</v>
      </c>
      <c r="J83" s="9">
        <v>2</v>
      </c>
      <c r="K83" s="9">
        <v>0</v>
      </c>
      <c r="L83" s="9">
        <v>2</v>
      </c>
      <c r="M83" s="9">
        <v>1</v>
      </c>
      <c r="N83" s="9">
        <v>1</v>
      </c>
      <c r="O83" s="9">
        <v>1</v>
      </c>
      <c r="P83" s="9">
        <v>2</v>
      </c>
      <c r="Q83" s="9">
        <v>1</v>
      </c>
      <c r="R83" s="9">
        <v>2</v>
      </c>
      <c r="S83" s="9">
        <v>2</v>
      </c>
      <c r="T83" s="10">
        <f t="shared" si="11"/>
        <v>16</v>
      </c>
    </row>
    <row r="84" spans="1:20" ht="30" customHeight="1" x14ac:dyDescent="0.25">
      <c r="A84" s="3" t="s">
        <v>11</v>
      </c>
      <c r="B84" s="4" t="str">
        <f t="shared" ref="B84:G99" si="13">B83</f>
        <v>ГБОУ гимназия №524</v>
      </c>
      <c r="C84" s="5">
        <f t="shared" si="13"/>
        <v>11524</v>
      </c>
      <c r="D84" s="5" t="str">
        <f t="shared" si="13"/>
        <v>Гимназия</v>
      </c>
      <c r="E84" s="11" t="str">
        <f t="shared" si="13"/>
        <v>5в</v>
      </c>
      <c r="F84" s="7">
        <f t="shared" si="13"/>
        <v>140</v>
      </c>
      <c r="G84" s="7">
        <f t="shared" si="13"/>
        <v>125</v>
      </c>
      <c r="H84" s="8">
        <f t="shared" si="12"/>
        <v>11524082</v>
      </c>
      <c r="I84" s="9">
        <v>0</v>
      </c>
      <c r="J84" s="9">
        <v>1</v>
      </c>
      <c r="K84" s="9">
        <v>0</v>
      </c>
      <c r="L84" s="9">
        <v>2</v>
      </c>
      <c r="M84" s="9">
        <v>0</v>
      </c>
      <c r="N84" s="9">
        <v>1</v>
      </c>
      <c r="O84" s="9">
        <v>0</v>
      </c>
      <c r="P84" s="9">
        <v>2</v>
      </c>
      <c r="Q84" s="9">
        <v>1</v>
      </c>
      <c r="R84" s="9">
        <v>2</v>
      </c>
      <c r="S84" s="9">
        <v>2</v>
      </c>
      <c r="T84" s="10">
        <f t="shared" si="11"/>
        <v>11</v>
      </c>
    </row>
    <row r="85" spans="1:20" ht="30" customHeight="1" x14ac:dyDescent="0.25">
      <c r="A85" s="3" t="s">
        <v>11</v>
      </c>
      <c r="B85" s="4" t="str">
        <f t="shared" si="13"/>
        <v>ГБОУ гимназия №524</v>
      </c>
      <c r="C85" s="5">
        <f t="shared" si="13"/>
        <v>11524</v>
      </c>
      <c r="D85" s="5" t="str">
        <f t="shared" si="13"/>
        <v>Гимназия</v>
      </c>
      <c r="E85" s="11" t="str">
        <f t="shared" si="13"/>
        <v>5в</v>
      </c>
      <c r="F85" s="7">
        <f t="shared" si="13"/>
        <v>140</v>
      </c>
      <c r="G85" s="7">
        <f t="shared" si="13"/>
        <v>125</v>
      </c>
      <c r="H85" s="8">
        <f t="shared" si="12"/>
        <v>11524083</v>
      </c>
      <c r="I85" s="9">
        <v>0</v>
      </c>
      <c r="J85" s="9">
        <v>1</v>
      </c>
      <c r="K85" s="9">
        <v>0</v>
      </c>
      <c r="L85" s="9">
        <v>2</v>
      </c>
      <c r="M85" s="9">
        <v>0</v>
      </c>
      <c r="N85" s="9">
        <v>1</v>
      </c>
      <c r="O85" s="9">
        <v>0</v>
      </c>
      <c r="P85" s="9">
        <v>1</v>
      </c>
      <c r="Q85" s="9">
        <v>1</v>
      </c>
      <c r="R85" s="9">
        <v>1</v>
      </c>
      <c r="S85" s="9">
        <v>2</v>
      </c>
      <c r="T85" s="10">
        <f t="shared" si="11"/>
        <v>9</v>
      </c>
    </row>
    <row r="86" spans="1:20" ht="30" customHeight="1" x14ac:dyDescent="0.25">
      <c r="A86" s="3" t="s">
        <v>11</v>
      </c>
      <c r="B86" s="4" t="str">
        <f t="shared" si="13"/>
        <v>ГБОУ гимназия №524</v>
      </c>
      <c r="C86" s="5">
        <f t="shared" si="13"/>
        <v>11524</v>
      </c>
      <c r="D86" s="5" t="str">
        <f t="shared" si="13"/>
        <v>Гимназия</v>
      </c>
      <c r="E86" s="11" t="str">
        <f t="shared" si="13"/>
        <v>5в</v>
      </c>
      <c r="F86" s="7">
        <f t="shared" si="13"/>
        <v>140</v>
      </c>
      <c r="G86" s="7">
        <f t="shared" si="13"/>
        <v>125</v>
      </c>
      <c r="H86" s="8">
        <f t="shared" si="12"/>
        <v>11524084</v>
      </c>
      <c r="I86" s="9">
        <v>0</v>
      </c>
      <c r="J86" s="9">
        <v>2</v>
      </c>
      <c r="K86" s="9">
        <v>0</v>
      </c>
      <c r="L86" s="9">
        <v>2</v>
      </c>
      <c r="M86" s="9">
        <v>1</v>
      </c>
      <c r="N86" s="9">
        <v>0</v>
      </c>
      <c r="O86" s="9">
        <v>0</v>
      </c>
      <c r="P86" s="9">
        <v>1</v>
      </c>
      <c r="Q86" s="9">
        <v>1</v>
      </c>
      <c r="R86" s="9">
        <v>2</v>
      </c>
      <c r="S86" s="9">
        <v>2</v>
      </c>
      <c r="T86" s="10">
        <f t="shared" si="11"/>
        <v>11</v>
      </c>
    </row>
    <row r="87" spans="1:20" ht="30" customHeight="1" x14ac:dyDescent="0.25">
      <c r="A87" s="3" t="s">
        <v>11</v>
      </c>
      <c r="B87" s="4" t="str">
        <f t="shared" si="13"/>
        <v>ГБОУ гимназия №524</v>
      </c>
      <c r="C87" s="5">
        <f t="shared" si="13"/>
        <v>11524</v>
      </c>
      <c r="D87" s="5" t="str">
        <f t="shared" si="13"/>
        <v>Гимназия</v>
      </c>
      <c r="E87" s="11" t="str">
        <f t="shared" si="13"/>
        <v>5в</v>
      </c>
      <c r="F87" s="7">
        <f t="shared" si="13"/>
        <v>140</v>
      </c>
      <c r="G87" s="7">
        <f t="shared" si="13"/>
        <v>125</v>
      </c>
      <c r="H87" s="8">
        <f t="shared" si="12"/>
        <v>11524085</v>
      </c>
      <c r="I87" s="9">
        <v>2</v>
      </c>
      <c r="J87" s="9">
        <v>1</v>
      </c>
      <c r="K87" s="9">
        <v>1</v>
      </c>
      <c r="L87" s="9">
        <v>2</v>
      </c>
      <c r="M87" s="9">
        <v>2</v>
      </c>
      <c r="N87" s="9">
        <v>1</v>
      </c>
      <c r="O87" s="9">
        <v>0</v>
      </c>
      <c r="P87" s="9">
        <v>1</v>
      </c>
      <c r="Q87" s="9">
        <v>1</v>
      </c>
      <c r="R87" s="9">
        <v>2</v>
      </c>
      <c r="S87" s="9">
        <v>2</v>
      </c>
      <c r="T87" s="10">
        <f t="shared" si="11"/>
        <v>15</v>
      </c>
    </row>
    <row r="88" spans="1:20" ht="30" customHeight="1" x14ac:dyDescent="0.25">
      <c r="A88" s="3" t="s">
        <v>11</v>
      </c>
      <c r="B88" s="4" t="str">
        <f t="shared" si="13"/>
        <v>ГБОУ гимназия №524</v>
      </c>
      <c r="C88" s="5">
        <f t="shared" si="13"/>
        <v>11524</v>
      </c>
      <c r="D88" s="5" t="str">
        <f t="shared" si="13"/>
        <v>Гимназия</v>
      </c>
      <c r="E88" s="11" t="str">
        <f t="shared" si="13"/>
        <v>5в</v>
      </c>
      <c r="F88" s="7">
        <f t="shared" si="13"/>
        <v>140</v>
      </c>
      <c r="G88" s="7">
        <f t="shared" si="13"/>
        <v>125</v>
      </c>
      <c r="H88" s="8">
        <f t="shared" si="12"/>
        <v>11524086</v>
      </c>
      <c r="I88" s="9">
        <v>0</v>
      </c>
      <c r="J88" s="9">
        <v>2</v>
      </c>
      <c r="K88" s="9">
        <v>0</v>
      </c>
      <c r="L88" s="9">
        <v>2</v>
      </c>
      <c r="M88" s="9">
        <v>1</v>
      </c>
      <c r="N88" s="9">
        <v>1</v>
      </c>
      <c r="O88" s="9">
        <v>0</v>
      </c>
      <c r="P88" s="9">
        <v>2</v>
      </c>
      <c r="Q88" s="9">
        <v>1</v>
      </c>
      <c r="R88" s="9">
        <v>1</v>
      </c>
      <c r="S88" s="9">
        <v>2</v>
      </c>
      <c r="T88" s="10">
        <f t="shared" si="11"/>
        <v>12</v>
      </c>
    </row>
    <row r="89" spans="1:20" ht="30" customHeight="1" x14ac:dyDescent="0.25">
      <c r="A89" s="3" t="s">
        <v>11</v>
      </c>
      <c r="B89" s="4" t="str">
        <f t="shared" si="13"/>
        <v>ГБОУ гимназия №524</v>
      </c>
      <c r="C89" s="5">
        <f t="shared" si="13"/>
        <v>11524</v>
      </c>
      <c r="D89" s="5" t="str">
        <f t="shared" si="13"/>
        <v>Гимназия</v>
      </c>
      <c r="E89" s="11" t="str">
        <f t="shared" si="13"/>
        <v>5в</v>
      </c>
      <c r="F89" s="7">
        <f t="shared" si="13"/>
        <v>140</v>
      </c>
      <c r="G89" s="7">
        <f t="shared" si="13"/>
        <v>125</v>
      </c>
      <c r="H89" s="8">
        <f t="shared" si="12"/>
        <v>11524087</v>
      </c>
      <c r="I89" s="9">
        <v>0</v>
      </c>
      <c r="J89" s="9">
        <v>2</v>
      </c>
      <c r="K89" s="9">
        <v>0</v>
      </c>
      <c r="L89" s="9">
        <v>2</v>
      </c>
      <c r="M89" s="9">
        <v>1</v>
      </c>
      <c r="N89" s="9">
        <v>0</v>
      </c>
      <c r="O89" s="9">
        <v>0</v>
      </c>
      <c r="P89" s="9">
        <v>2</v>
      </c>
      <c r="Q89" s="9">
        <v>1</v>
      </c>
      <c r="R89" s="9">
        <v>0</v>
      </c>
      <c r="S89" s="9">
        <v>2</v>
      </c>
      <c r="T89" s="10">
        <f t="shared" si="11"/>
        <v>10</v>
      </c>
    </row>
    <row r="90" spans="1:20" ht="30" customHeight="1" x14ac:dyDescent="0.25">
      <c r="A90" s="3" t="s">
        <v>11</v>
      </c>
      <c r="B90" s="4" t="str">
        <f t="shared" si="13"/>
        <v>ГБОУ гимназия №524</v>
      </c>
      <c r="C90" s="5">
        <f t="shared" si="13"/>
        <v>11524</v>
      </c>
      <c r="D90" s="5" t="str">
        <f t="shared" si="13"/>
        <v>Гимназия</v>
      </c>
      <c r="E90" s="11" t="str">
        <f t="shared" si="13"/>
        <v>5в</v>
      </c>
      <c r="F90" s="7">
        <f t="shared" si="13"/>
        <v>140</v>
      </c>
      <c r="G90" s="7">
        <f t="shared" si="13"/>
        <v>125</v>
      </c>
      <c r="H90" s="8">
        <f t="shared" si="12"/>
        <v>11524088</v>
      </c>
      <c r="I90" s="9">
        <v>0</v>
      </c>
      <c r="J90" s="9">
        <v>2</v>
      </c>
      <c r="K90" s="9">
        <v>0</v>
      </c>
      <c r="L90" s="9">
        <v>2</v>
      </c>
      <c r="M90" s="9">
        <v>0</v>
      </c>
      <c r="N90" s="9">
        <v>0</v>
      </c>
      <c r="O90" s="9">
        <v>0</v>
      </c>
      <c r="P90" s="9">
        <v>1</v>
      </c>
      <c r="Q90" s="9">
        <v>2</v>
      </c>
      <c r="R90" s="9">
        <v>2</v>
      </c>
      <c r="S90" s="9">
        <v>1</v>
      </c>
      <c r="T90" s="10">
        <f t="shared" si="11"/>
        <v>10</v>
      </c>
    </row>
    <row r="91" spans="1:20" ht="30" customHeight="1" x14ac:dyDescent="0.25">
      <c r="A91" s="3" t="s">
        <v>11</v>
      </c>
      <c r="B91" s="4" t="str">
        <f t="shared" si="13"/>
        <v>ГБОУ гимназия №524</v>
      </c>
      <c r="C91" s="5">
        <f t="shared" si="13"/>
        <v>11524</v>
      </c>
      <c r="D91" s="5" t="str">
        <f t="shared" si="13"/>
        <v>Гимназия</v>
      </c>
      <c r="E91" s="11" t="str">
        <f t="shared" si="13"/>
        <v>5в</v>
      </c>
      <c r="F91" s="7">
        <f t="shared" si="13"/>
        <v>140</v>
      </c>
      <c r="G91" s="7">
        <f t="shared" si="13"/>
        <v>125</v>
      </c>
      <c r="H91" s="8">
        <f t="shared" si="12"/>
        <v>11524089</v>
      </c>
      <c r="I91" s="9">
        <v>0</v>
      </c>
      <c r="J91" s="9">
        <v>2</v>
      </c>
      <c r="K91" s="9">
        <v>0</v>
      </c>
      <c r="L91" s="9">
        <v>2</v>
      </c>
      <c r="M91" s="9">
        <v>0</v>
      </c>
      <c r="N91" s="9">
        <v>0</v>
      </c>
      <c r="O91" s="9">
        <v>0</v>
      </c>
      <c r="P91" s="9">
        <v>2</v>
      </c>
      <c r="Q91" s="9">
        <v>1</v>
      </c>
      <c r="R91" s="9">
        <v>1</v>
      </c>
      <c r="S91" s="9">
        <v>0</v>
      </c>
      <c r="T91" s="10">
        <f t="shared" si="11"/>
        <v>8</v>
      </c>
    </row>
    <row r="92" spans="1:20" ht="30" customHeight="1" x14ac:dyDescent="0.25">
      <c r="A92" s="3" t="s">
        <v>11</v>
      </c>
      <c r="B92" s="4" t="str">
        <f t="shared" si="13"/>
        <v>ГБОУ гимназия №524</v>
      </c>
      <c r="C92" s="5">
        <f t="shared" si="13"/>
        <v>11524</v>
      </c>
      <c r="D92" s="5" t="str">
        <f t="shared" si="13"/>
        <v>Гимназия</v>
      </c>
      <c r="E92" s="11" t="str">
        <f t="shared" si="13"/>
        <v>5в</v>
      </c>
      <c r="F92" s="7">
        <f t="shared" si="13"/>
        <v>140</v>
      </c>
      <c r="G92" s="7">
        <f t="shared" si="13"/>
        <v>125</v>
      </c>
      <c r="H92" s="8">
        <f t="shared" si="12"/>
        <v>11524090</v>
      </c>
      <c r="I92" s="9">
        <v>1</v>
      </c>
      <c r="J92" s="9">
        <v>2</v>
      </c>
      <c r="K92" s="9">
        <v>1</v>
      </c>
      <c r="L92" s="9">
        <v>2</v>
      </c>
      <c r="M92" s="9">
        <v>1</v>
      </c>
      <c r="N92" s="9">
        <v>1</v>
      </c>
      <c r="O92" s="9">
        <v>1</v>
      </c>
      <c r="P92" s="9">
        <v>1</v>
      </c>
      <c r="Q92" s="9">
        <v>2</v>
      </c>
      <c r="R92" s="9">
        <v>1</v>
      </c>
      <c r="S92" s="9">
        <v>2</v>
      </c>
      <c r="T92" s="10">
        <f t="shared" si="11"/>
        <v>15</v>
      </c>
    </row>
    <row r="93" spans="1:20" ht="30" customHeight="1" x14ac:dyDescent="0.25">
      <c r="A93" s="3" t="s">
        <v>11</v>
      </c>
      <c r="B93" s="4" t="str">
        <f t="shared" si="13"/>
        <v>ГБОУ гимназия №524</v>
      </c>
      <c r="C93" s="5">
        <f t="shared" si="13"/>
        <v>11524</v>
      </c>
      <c r="D93" s="5" t="str">
        <f t="shared" si="13"/>
        <v>Гимназия</v>
      </c>
      <c r="E93" s="11" t="str">
        <f t="shared" si="13"/>
        <v>5в</v>
      </c>
      <c r="F93" s="7">
        <f t="shared" si="13"/>
        <v>140</v>
      </c>
      <c r="G93" s="7">
        <f t="shared" si="13"/>
        <v>125</v>
      </c>
      <c r="H93" s="8">
        <f t="shared" si="12"/>
        <v>11524091</v>
      </c>
      <c r="I93" s="9">
        <v>2</v>
      </c>
      <c r="J93" s="9">
        <v>2</v>
      </c>
      <c r="K93" s="9">
        <v>1</v>
      </c>
      <c r="L93" s="9">
        <v>2</v>
      </c>
      <c r="M93" s="9">
        <v>1</v>
      </c>
      <c r="N93" s="9">
        <v>1</v>
      </c>
      <c r="O93" s="9">
        <v>0</v>
      </c>
      <c r="P93" s="9">
        <v>2</v>
      </c>
      <c r="Q93" s="9">
        <v>2</v>
      </c>
      <c r="R93" s="9">
        <v>2</v>
      </c>
      <c r="S93" s="9">
        <v>2</v>
      </c>
      <c r="T93" s="10">
        <f t="shared" si="11"/>
        <v>17</v>
      </c>
    </row>
    <row r="94" spans="1:20" ht="30" customHeight="1" x14ac:dyDescent="0.25">
      <c r="A94" s="3" t="s">
        <v>11</v>
      </c>
      <c r="B94" s="4" t="str">
        <f t="shared" si="13"/>
        <v>ГБОУ гимназия №524</v>
      </c>
      <c r="C94" s="5">
        <f t="shared" si="13"/>
        <v>11524</v>
      </c>
      <c r="D94" s="5" t="str">
        <f t="shared" si="13"/>
        <v>Гимназия</v>
      </c>
      <c r="E94" s="11" t="str">
        <f t="shared" si="13"/>
        <v>5в</v>
      </c>
      <c r="F94" s="7">
        <f t="shared" si="13"/>
        <v>140</v>
      </c>
      <c r="G94" s="7">
        <f t="shared" si="13"/>
        <v>125</v>
      </c>
      <c r="H94" s="8">
        <f t="shared" si="12"/>
        <v>11524092</v>
      </c>
      <c r="I94" s="9">
        <v>2</v>
      </c>
      <c r="J94" s="9">
        <v>0</v>
      </c>
      <c r="K94" s="9">
        <v>1</v>
      </c>
      <c r="L94" s="9">
        <v>2</v>
      </c>
      <c r="M94" s="9">
        <v>0</v>
      </c>
      <c r="N94" s="9">
        <v>1</v>
      </c>
      <c r="O94" s="9">
        <v>0</v>
      </c>
      <c r="P94" s="9">
        <v>2</v>
      </c>
      <c r="Q94" s="9">
        <v>2</v>
      </c>
      <c r="R94" s="9">
        <v>1</v>
      </c>
      <c r="S94" s="9">
        <v>0</v>
      </c>
      <c r="T94" s="10">
        <f t="shared" si="11"/>
        <v>11</v>
      </c>
    </row>
    <row r="95" spans="1:20" ht="30" customHeight="1" x14ac:dyDescent="0.25">
      <c r="A95" s="3" t="s">
        <v>11</v>
      </c>
      <c r="B95" s="4" t="str">
        <f t="shared" si="13"/>
        <v>ГБОУ гимназия №524</v>
      </c>
      <c r="C95" s="5">
        <f t="shared" si="13"/>
        <v>11524</v>
      </c>
      <c r="D95" s="5" t="str">
        <f t="shared" si="13"/>
        <v>Гимназия</v>
      </c>
      <c r="E95" s="11" t="str">
        <f t="shared" si="13"/>
        <v>5в</v>
      </c>
      <c r="F95" s="7">
        <f t="shared" si="13"/>
        <v>140</v>
      </c>
      <c r="G95" s="7">
        <f t="shared" si="13"/>
        <v>125</v>
      </c>
      <c r="H95" s="8">
        <f t="shared" si="12"/>
        <v>11524093</v>
      </c>
      <c r="I95" s="9">
        <v>1</v>
      </c>
      <c r="J95" s="9">
        <v>0</v>
      </c>
      <c r="K95" s="9">
        <v>1</v>
      </c>
      <c r="L95" s="9">
        <v>2</v>
      </c>
      <c r="M95" s="9">
        <v>1</v>
      </c>
      <c r="N95" s="9">
        <v>1</v>
      </c>
      <c r="O95" s="9">
        <v>1</v>
      </c>
      <c r="P95" s="9">
        <v>2</v>
      </c>
      <c r="Q95" s="9">
        <v>1</v>
      </c>
      <c r="R95" s="9">
        <v>2</v>
      </c>
      <c r="S95" s="9">
        <v>2</v>
      </c>
      <c r="T95" s="10">
        <f t="shared" si="11"/>
        <v>14</v>
      </c>
    </row>
    <row r="96" spans="1:20" ht="30" customHeight="1" x14ac:dyDescent="0.25">
      <c r="A96" s="3" t="s">
        <v>11</v>
      </c>
      <c r="B96" s="4" t="str">
        <f t="shared" si="13"/>
        <v>ГБОУ гимназия №524</v>
      </c>
      <c r="C96" s="5">
        <f t="shared" si="13"/>
        <v>11524</v>
      </c>
      <c r="D96" s="5" t="str">
        <f t="shared" si="13"/>
        <v>Гимназия</v>
      </c>
      <c r="E96" s="11" t="str">
        <f t="shared" si="13"/>
        <v>5в</v>
      </c>
      <c r="F96" s="7">
        <f t="shared" si="13"/>
        <v>140</v>
      </c>
      <c r="G96" s="7">
        <f t="shared" si="13"/>
        <v>125</v>
      </c>
      <c r="H96" s="8">
        <f t="shared" si="12"/>
        <v>11524094</v>
      </c>
      <c r="I96" s="9">
        <v>1</v>
      </c>
      <c r="J96" s="9">
        <v>2</v>
      </c>
      <c r="K96" s="9">
        <v>0</v>
      </c>
      <c r="L96" s="9">
        <v>2</v>
      </c>
      <c r="M96" s="9">
        <v>0</v>
      </c>
      <c r="N96" s="9">
        <v>1</v>
      </c>
      <c r="O96" s="9">
        <v>0</v>
      </c>
      <c r="P96" s="9">
        <v>2</v>
      </c>
      <c r="Q96" s="9">
        <v>1</v>
      </c>
      <c r="R96" s="9">
        <v>1</v>
      </c>
      <c r="S96" s="9">
        <v>2</v>
      </c>
      <c r="T96" s="10">
        <f t="shared" si="11"/>
        <v>12</v>
      </c>
    </row>
    <row r="97" spans="1:20" ht="30" customHeight="1" x14ac:dyDescent="0.25">
      <c r="A97" s="3" t="s">
        <v>11</v>
      </c>
      <c r="B97" s="4" t="str">
        <f t="shared" si="13"/>
        <v>ГБОУ гимназия №524</v>
      </c>
      <c r="C97" s="5">
        <f t="shared" si="13"/>
        <v>11524</v>
      </c>
      <c r="D97" s="5" t="str">
        <f t="shared" si="13"/>
        <v>Гимназия</v>
      </c>
      <c r="E97" s="6" t="s">
        <v>57</v>
      </c>
      <c r="F97" s="7">
        <f t="shared" si="13"/>
        <v>140</v>
      </c>
      <c r="G97" s="7">
        <f t="shared" si="13"/>
        <v>125</v>
      </c>
      <c r="H97" s="8">
        <f t="shared" si="12"/>
        <v>11524095</v>
      </c>
      <c r="I97" s="9">
        <v>2</v>
      </c>
      <c r="J97" s="9">
        <v>2</v>
      </c>
      <c r="K97" s="9">
        <v>1</v>
      </c>
      <c r="L97" s="9">
        <v>2</v>
      </c>
      <c r="M97" s="9">
        <v>1</v>
      </c>
      <c r="N97" s="9">
        <v>0</v>
      </c>
      <c r="O97" s="9">
        <v>1</v>
      </c>
      <c r="P97" s="9">
        <v>2</v>
      </c>
      <c r="Q97" s="9">
        <v>1</v>
      </c>
      <c r="R97" s="9">
        <v>2</v>
      </c>
      <c r="S97" s="9">
        <v>1</v>
      </c>
      <c r="T97" s="10">
        <f>IF(COUNTBLANK(I97:S97)&gt;=1,"Не писал",SUM(I97:S97))</f>
        <v>15</v>
      </c>
    </row>
    <row r="98" spans="1:20" ht="30" customHeight="1" x14ac:dyDescent="0.25">
      <c r="A98" s="3" t="s">
        <v>11</v>
      </c>
      <c r="B98" s="4" t="str">
        <f t="shared" si="13"/>
        <v>ГБОУ гимназия №524</v>
      </c>
      <c r="C98" s="5">
        <f t="shared" si="13"/>
        <v>11524</v>
      </c>
      <c r="D98" s="5" t="str">
        <f t="shared" si="13"/>
        <v>Гимназия</v>
      </c>
      <c r="E98" s="56" t="str">
        <f>E97</f>
        <v>5 г</v>
      </c>
      <c r="F98" s="7">
        <f t="shared" si="13"/>
        <v>140</v>
      </c>
      <c r="G98" s="7">
        <f t="shared" si="13"/>
        <v>125</v>
      </c>
      <c r="H98" s="8">
        <f>H97+1</f>
        <v>11524096</v>
      </c>
      <c r="I98" s="9">
        <v>0</v>
      </c>
      <c r="J98" s="9">
        <v>1</v>
      </c>
      <c r="K98" s="9">
        <v>0</v>
      </c>
      <c r="L98" s="9">
        <v>2</v>
      </c>
      <c r="M98" s="9">
        <v>2</v>
      </c>
      <c r="N98" s="9">
        <v>1</v>
      </c>
      <c r="O98" s="9">
        <v>0</v>
      </c>
      <c r="P98" s="9">
        <v>2</v>
      </c>
      <c r="Q98" s="9">
        <v>2</v>
      </c>
      <c r="R98" s="9">
        <v>2</v>
      </c>
      <c r="S98" s="9">
        <v>1</v>
      </c>
      <c r="T98" s="10">
        <f t="shared" ref="T98:T127" si="14">IF(COUNTBLANK(I98:S98)&gt;=1,"Не писал",SUM(I98:S98))</f>
        <v>13</v>
      </c>
    </row>
    <row r="99" spans="1:20" ht="30" customHeight="1" x14ac:dyDescent="0.25">
      <c r="A99" s="3" t="s">
        <v>11</v>
      </c>
      <c r="B99" s="4" t="str">
        <f t="shared" si="13"/>
        <v>ГБОУ гимназия №524</v>
      </c>
      <c r="C99" s="5">
        <f t="shared" si="13"/>
        <v>11524</v>
      </c>
      <c r="D99" s="5" t="str">
        <f t="shared" si="13"/>
        <v>Гимназия</v>
      </c>
      <c r="E99" s="11" t="str">
        <f t="shared" si="13"/>
        <v>5 г</v>
      </c>
      <c r="F99" s="7">
        <f t="shared" si="13"/>
        <v>140</v>
      </c>
      <c r="G99" s="7">
        <f t="shared" si="13"/>
        <v>125</v>
      </c>
      <c r="H99" s="8">
        <f t="shared" ref="H99:H127" si="15">H98+1</f>
        <v>11524097</v>
      </c>
      <c r="I99" s="9">
        <v>0</v>
      </c>
      <c r="J99" s="9">
        <v>2</v>
      </c>
      <c r="K99" s="9">
        <v>1</v>
      </c>
      <c r="L99" s="9">
        <v>2</v>
      </c>
      <c r="M99" s="9">
        <v>1</v>
      </c>
      <c r="N99" s="9">
        <v>1</v>
      </c>
      <c r="O99" s="9">
        <v>1</v>
      </c>
      <c r="P99" s="9">
        <v>2</v>
      </c>
      <c r="Q99" s="9">
        <v>2</v>
      </c>
      <c r="R99" s="9">
        <v>2</v>
      </c>
      <c r="S99" s="9">
        <v>1</v>
      </c>
      <c r="T99" s="10">
        <f t="shared" si="14"/>
        <v>15</v>
      </c>
    </row>
    <row r="100" spans="1:20" ht="30" customHeight="1" x14ac:dyDescent="0.25">
      <c r="A100" s="3" t="s">
        <v>11</v>
      </c>
      <c r="B100" s="4" t="str">
        <f t="shared" ref="B100:G115" si="16">B99</f>
        <v>ГБОУ гимназия №524</v>
      </c>
      <c r="C100" s="5">
        <f t="shared" si="16"/>
        <v>11524</v>
      </c>
      <c r="D100" s="5" t="str">
        <f t="shared" si="16"/>
        <v>Гимназия</v>
      </c>
      <c r="E100" s="11" t="str">
        <f t="shared" si="16"/>
        <v>5 г</v>
      </c>
      <c r="F100" s="7">
        <f t="shared" si="16"/>
        <v>140</v>
      </c>
      <c r="G100" s="7">
        <f t="shared" si="16"/>
        <v>125</v>
      </c>
      <c r="H100" s="8">
        <f t="shared" si="15"/>
        <v>11524098</v>
      </c>
      <c r="I100" s="9">
        <v>0</v>
      </c>
      <c r="J100" s="9">
        <v>0</v>
      </c>
      <c r="K100" s="9">
        <v>0</v>
      </c>
      <c r="L100" s="9">
        <v>2</v>
      </c>
      <c r="M100" s="9">
        <v>1</v>
      </c>
      <c r="N100" s="9">
        <v>0</v>
      </c>
      <c r="O100" s="9">
        <v>0</v>
      </c>
      <c r="P100" s="9">
        <v>1</v>
      </c>
      <c r="Q100" s="9">
        <v>2</v>
      </c>
      <c r="R100" s="9">
        <v>1</v>
      </c>
      <c r="S100" s="9">
        <v>2</v>
      </c>
      <c r="T100" s="10">
        <f t="shared" si="14"/>
        <v>9</v>
      </c>
    </row>
    <row r="101" spans="1:20" ht="30" customHeight="1" x14ac:dyDescent="0.25">
      <c r="A101" s="3" t="s">
        <v>11</v>
      </c>
      <c r="B101" s="4" t="str">
        <f t="shared" si="16"/>
        <v>ГБОУ гимназия №524</v>
      </c>
      <c r="C101" s="5">
        <f t="shared" si="16"/>
        <v>11524</v>
      </c>
      <c r="D101" s="5" t="str">
        <f t="shared" si="16"/>
        <v>Гимназия</v>
      </c>
      <c r="E101" s="11" t="str">
        <f t="shared" si="16"/>
        <v>5 г</v>
      </c>
      <c r="F101" s="7">
        <f t="shared" si="16"/>
        <v>140</v>
      </c>
      <c r="G101" s="7">
        <f t="shared" si="16"/>
        <v>125</v>
      </c>
      <c r="H101" s="8">
        <f t="shared" si="15"/>
        <v>11524099</v>
      </c>
      <c r="I101" s="9">
        <v>0</v>
      </c>
      <c r="J101" s="9">
        <v>1</v>
      </c>
      <c r="K101" s="9">
        <v>0</v>
      </c>
      <c r="L101" s="9">
        <v>2</v>
      </c>
      <c r="M101" s="9">
        <v>2</v>
      </c>
      <c r="N101" s="9">
        <v>1</v>
      </c>
      <c r="O101" s="9">
        <v>0</v>
      </c>
      <c r="P101" s="9">
        <v>0</v>
      </c>
      <c r="Q101" s="9">
        <v>2</v>
      </c>
      <c r="R101" s="9">
        <v>2</v>
      </c>
      <c r="S101" s="9">
        <v>2</v>
      </c>
      <c r="T101" s="10">
        <f t="shared" si="14"/>
        <v>12</v>
      </c>
    </row>
    <row r="102" spans="1:20" ht="30" customHeight="1" x14ac:dyDescent="0.25">
      <c r="A102" s="3" t="s">
        <v>11</v>
      </c>
      <c r="B102" s="4" t="str">
        <f t="shared" si="16"/>
        <v>ГБОУ гимназия №524</v>
      </c>
      <c r="C102" s="5">
        <f t="shared" si="16"/>
        <v>11524</v>
      </c>
      <c r="D102" s="5" t="str">
        <f t="shared" si="16"/>
        <v>Гимназия</v>
      </c>
      <c r="E102" s="11" t="str">
        <f t="shared" si="16"/>
        <v>5 г</v>
      </c>
      <c r="F102" s="7">
        <f t="shared" si="16"/>
        <v>140</v>
      </c>
      <c r="G102" s="7">
        <f t="shared" si="16"/>
        <v>125</v>
      </c>
      <c r="H102" s="8">
        <f t="shared" si="15"/>
        <v>11524100</v>
      </c>
      <c r="I102" s="9">
        <v>2</v>
      </c>
      <c r="J102" s="9">
        <v>1</v>
      </c>
      <c r="K102" s="9">
        <v>0</v>
      </c>
      <c r="L102" s="9">
        <v>2</v>
      </c>
      <c r="M102" s="9">
        <v>1</v>
      </c>
      <c r="N102" s="9">
        <v>1</v>
      </c>
      <c r="O102" s="9">
        <v>0</v>
      </c>
      <c r="P102" s="9">
        <v>0</v>
      </c>
      <c r="Q102" s="9">
        <v>2</v>
      </c>
      <c r="R102" s="9">
        <v>2</v>
      </c>
      <c r="S102" s="9">
        <v>0</v>
      </c>
      <c r="T102" s="10">
        <f t="shared" si="14"/>
        <v>11</v>
      </c>
    </row>
    <row r="103" spans="1:20" ht="30" customHeight="1" x14ac:dyDescent="0.25">
      <c r="A103" s="3" t="s">
        <v>11</v>
      </c>
      <c r="B103" s="4" t="str">
        <f t="shared" si="16"/>
        <v>ГБОУ гимназия №524</v>
      </c>
      <c r="C103" s="5">
        <f t="shared" si="16"/>
        <v>11524</v>
      </c>
      <c r="D103" s="5" t="str">
        <f t="shared" si="16"/>
        <v>Гимназия</v>
      </c>
      <c r="E103" s="11" t="str">
        <f t="shared" si="16"/>
        <v>5 г</v>
      </c>
      <c r="F103" s="7">
        <f t="shared" si="16"/>
        <v>140</v>
      </c>
      <c r="G103" s="7">
        <f t="shared" si="16"/>
        <v>125</v>
      </c>
      <c r="H103" s="8">
        <f t="shared" si="15"/>
        <v>11524101</v>
      </c>
      <c r="I103" s="9">
        <v>0</v>
      </c>
      <c r="J103" s="9">
        <v>2</v>
      </c>
      <c r="K103" s="9">
        <v>1</v>
      </c>
      <c r="L103" s="9">
        <v>2</v>
      </c>
      <c r="M103" s="9">
        <v>1</v>
      </c>
      <c r="N103" s="9">
        <v>1</v>
      </c>
      <c r="O103" s="9">
        <v>0</v>
      </c>
      <c r="P103" s="9">
        <v>2</v>
      </c>
      <c r="Q103" s="9">
        <v>2</v>
      </c>
      <c r="R103" s="9">
        <v>1</v>
      </c>
      <c r="S103" s="9">
        <v>1</v>
      </c>
      <c r="T103" s="10">
        <f t="shared" si="14"/>
        <v>13</v>
      </c>
    </row>
    <row r="104" spans="1:20" ht="30" customHeight="1" x14ac:dyDescent="0.25">
      <c r="A104" s="3" t="s">
        <v>11</v>
      </c>
      <c r="B104" s="4" t="str">
        <f t="shared" si="16"/>
        <v>ГБОУ гимназия №524</v>
      </c>
      <c r="C104" s="5">
        <f t="shared" si="16"/>
        <v>11524</v>
      </c>
      <c r="D104" s="5" t="str">
        <f t="shared" si="16"/>
        <v>Гимназия</v>
      </c>
      <c r="E104" s="11" t="str">
        <f t="shared" si="16"/>
        <v>5 г</v>
      </c>
      <c r="F104" s="7">
        <f t="shared" si="16"/>
        <v>140</v>
      </c>
      <c r="G104" s="7">
        <f t="shared" si="16"/>
        <v>125</v>
      </c>
      <c r="H104" s="8">
        <f t="shared" si="15"/>
        <v>11524102</v>
      </c>
      <c r="I104" s="9">
        <v>0</v>
      </c>
      <c r="J104" s="9">
        <v>1</v>
      </c>
      <c r="K104" s="9">
        <v>0</v>
      </c>
      <c r="L104" s="9">
        <v>2</v>
      </c>
      <c r="M104" s="9">
        <v>2</v>
      </c>
      <c r="N104" s="9">
        <v>1</v>
      </c>
      <c r="O104" s="9">
        <v>0</v>
      </c>
      <c r="P104" s="9">
        <v>2</v>
      </c>
      <c r="Q104" s="9">
        <v>2</v>
      </c>
      <c r="R104" s="9">
        <v>2</v>
      </c>
      <c r="S104" s="9">
        <v>1</v>
      </c>
      <c r="T104" s="10">
        <f t="shared" si="14"/>
        <v>13</v>
      </c>
    </row>
    <row r="105" spans="1:20" ht="30" customHeight="1" x14ac:dyDescent="0.25">
      <c r="A105" s="3" t="s">
        <v>11</v>
      </c>
      <c r="B105" s="4" t="str">
        <f t="shared" si="16"/>
        <v>ГБОУ гимназия №524</v>
      </c>
      <c r="C105" s="5">
        <f t="shared" si="16"/>
        <v>11524</v>
      </c>
      <c r="D105" s="5" t="str">
        <f t="shared" si="16"/>
        <v>Гимназия</v>
      </c>
      <c r="E105" s="11" t="str">
        <f t="shared" si="16"/>
        <v>5 г</v>
      </c>
      <c r="F105" s="7">
        <f t="shared" si="16"/>
        <v>140</v>
      </c>
      <c r="G105" s="7">
        <f t="shared" si="16"/>
        <v>125</v>
      </c>
      <c r="H105" s="8">
        <f t="shared" si="15"/>
        <v>11524103</v>
      </c>
      <c r="I105" s="9">
        <v>2</v>
      </c>
      <c r="J105" s="9">
        <v>2</v>
      </c>
      <c r="K105" s="9">
        <v>0</v>
      </c>
      <c r="L105" s="9">
        <v>1</v>
      </c>
      <c r="M105" s="9">
        <v>1</v>
      </c>
      <c r="N105" s="9">
        <v>1</v>
      </c>
      <c r="O105" s="9">
        <v>0</v>
      </c>
      <c r="P105" s="9">
        <v>2</v>
      </c>
      <c r="Q105" s="9">
        <v>2</v>
      </c>
      <c r="R105" s="9">
        <v>2</v>
      </c>
      <c r="S105" s="9">
        <v>1</v>
      </c>
      <c r="T105" s="10">
        <f t="shared" si="14"/>
        <v>14</v>
      </c>
    </row>
    <row r="106" spans="1:20" ht="30" customHeight="1" x14ac:dyDescent="0.25">
      <c r="A106" s="3" t="s">
        <v>11</v>
      </c>
      <c r="B106" s="4" t="str">
        <f t="shared" si="16"/>
        <v>ГБОУ гимназия №524</v>
      </c>
      <c r="C106" s="5">
        <f t="shared" si="16"/>
        <v>11524</v>
      </c>
      <c r="D106" s="5" t="str">
        <f t="shared" si="16"/>
        <v>Гимназия</v>
      </c>
      <c r="E106" s="11" t="str">
        <f t="shared" si="16"/>
        <v>5 г</v>
      </c>
      <c r="F106" s="7">
        <f t="shared" si="16"/>
        <v>140</v>
      </c>
      <c r="G106" s="7">
        <f t="shared" si="16"/>
        <v>125</v>
      </c>
      <c r="H106" s="8">
        <f t="shared" si="15"/>
        <v>11524104</v>
      </c>
      <c r="I106" s="9">
        <v>0</v>
      </c>
      <c r="J106" s="9">
        <v>2</v>
      </c>
      <c r="K106" s="9">
        <v>1</v>
      </c>
      <c r="L106" s="9">
        <v>2</v>
      </c>
      <c r="M106" s="9">
        <v>1</v>
      </c>
      <c r="N106" s="9">
        <v>1</v>
      </c>
      <c r="O106" s="9">
        <v>1</v>
      </c>
      <c r="P106" s="9">
        <v>2</v>
      </c>
      <c r="Q106" s="9">
        <v>2</v>
      </c>
      <c r="R106" s="9">
        <v>1</v>
      </c>
      <c r="S106" s="9">
        <v>1</v>
      </c>
      <c r="T106" s="10">
        <f t="shared" si="14"/>
        <v>14</v>
      </c>
    </row>
    <row r="107" spans="1:20" ht="30" customHeight="1" x14ac:dyDescent="0.25">
      <c r="A107" s="3" t="s">
        <v>11</v>
      </c>
      <c r="B107" s="4" t="str">
        <f t="shared" si="16"/>
        <v>ГБОУ гимназия №524</v>
      </c>
      <c r="C107" s="5">
        <f t="shared" si="16"/>
        <v>11524</v>
      </c>
      <c r="D107" s="5" t="str">
        <f t="shared" si="16"/>
        <v>Гимназия</v>
      </c>
      <c r="E107" s="11" t="str">
        <f t="shared" si="16"/>
        <v>5 г</v>
      </c>
      <c r="F107" s="7">
        <f t="shared" si="16"/>
        <v>140</v>
      </c>
      <c r="G107" s="7">
        <f t="shared" si="16"/>
        <v>125</v>
      </c>
      <c r="H107" s="8">
        <f t="shared" si="15"/>
        <v>11524105</v>
      </c>
      <c r="I107" s="9">
        <v>0</v>
      </c>
      <c r="J107" s="9">
        <v>1</v>
      </c>
      <c r="K107" s="9">
        <v>1</v>
      </c>
      <c r="L107" s="9">
        <v>2</v>
      </c>
      <c r="M107" s="9">
        <v>1</v>
      </c>
      <c r="N107" s="9">
        <v>1</v>
      </c>
      <c r="O107" s="9">
        <v>1</v>
      </c>
      <c r="P107" s="9">
        <v>2</v>
      </c>
      <c r="Q107" s="9">
        <v>0</v>
      </c>
      <c r="R107" s="9">
        <v>1</v>
      </c>
      <c r="S107" s="9">
        <v>1</v>
      </c>
      <c r="T107" s="10">
        <f t="shared" si="14"/>
        <v>11</v>
      </c>
    </row>
    <row r="108" spans="1:20" ht="30" customHeight="1" x14ac:dyDescent="0.25">
      <c r="A108" s="3" t="s">
        <v>11</v>
      </c>
      <c r="B108" s="4" t="str">
        <f t="shared" si="16"/>
        <v>ГБОУ гимназия №524</v>
      </c>
      <c r="C108" s="5">
        <f t="shared" si="16"/>
        <v>11524</v>
      </c>
      <c r="D108" s="5" t="str">
        <f t="shared" si="16"/>
        <v>Гимназия</v>
      </c>
      <c r="E108" s="11" t="str">
        <f t="shared" si="16"/>
        <v>5 г</v>
      </c>
      <c r="F108" s="7">
        <f t="shared" si="16"/>
        <v>140</v>
      </c>
      <c r="G108" s="7">
        <f t="shared" si="16"/>
        <v>125</v>
      </c>
      <c r="H108" s="8">
        <f t="shared" si="15"/>
        <v>11524106</v>
      </c>
      <c r="I108" s="9">
        <v>0</v>
      </c>
      <c r="J108" s="9">
        <v>2</v>
      </c>
      <c r="K108" s="9">
        <v>1</v>
      </c>
      <c r="L108" s="9">
        <v>2</v>
      </c>
      <c r="M108" s="9">
        <v>1</v>
      </c>
      <c r="N108" s="9">
        <v>0</v>
      </c>
      <c r="O108" s="9">
        <v>1</v>
      </c>
      <c r="P108" s="9">
        <v>2</v>
      </c>
      <c r="Q108" s="9">
        <v>2</v>
      </c>
      <c r="R108" s="9">
        <v>2</v>
      </c>
      <c r="S108" s="9">
        <v>1</v>
      </c>
      <c r="T108" s="10">
        <f t="shared" si="14"/>
        <v>14</v>
      </c>
    </row>
    <row r="109" spans="1:20" ht="30" customHeight="1" x14ac:dyDescent="0.25">
      <c r="A109" s="3" t="s">
        <v>11</v>
      </c>
      <c r="B109" s="4" t="str">
        <f t="shared" si="16"/>
        <v>ГБОУ гимназия №524</v>
      </c>
      <c r="C109" s="5">
        <f t="shared" si="16"/>
        <v>11524</v>
      </c>
      <c r="D109" s="5" t="str">
        <f t="shared" si="16"/>
        <v>Гимназия</v>
      </c>
      <c r="E109" s="11" t="str">
        <f t="shared" si="16"/>
        <v>5 г</v>
      </c>
      <c r="F109" s="7">
        <f t="shared" si="16"/>
        <v>140</v>
      </c>
      <c r="G109" s="7">
        <f t="shared" si="16"/>
        <v>125</v>
      </c>
      <c r="H109" s="8">
        <f t="shared" si="15"/>
        <v>11524107</v>
      </c>
      <c r="I109" s="9">
        <v>0</v>
      </c>
      <c r="J109" s="9">
        <v>2</v>
      </c>
      <c r="K109" s="9">
        <v>1</v>
      </c>
      <c r="L109" s="9">
        <v>2</v>
      </c>
      <c r="M109" s="9">
        <v>1</v>
      </c>
      <c r="N109" s="9">
        <v>1</v>
      </c>
      <c r="O109" s="9">
        <v>1</v>
      </c>
      <c r="P109" s="9">
        <v>2</v>
      </c>
      <c r="Q109" s="9">
        <v>2</v>
      </c>
      <c r="R109" s="9">
        <v>2</v>
      </c>
      <c r="S109" s="9">
        <v>1</v>
      </c>
      <c r="T109" s="10">
        <f t="shared" si="14"/>
        <v>15</v>
      </c>
    </row>
    <row r="110" spans="1:20" ht="30" customHeight="1" x14ac:dyDescent="0.25">
      <c r="A110" s="3" t="s">
        <v>11</v>
      </c>
      <c r="B110" s="4" t="str">
        <f t="shared" si="16"/>
        <v>ГБОУ гимназия №524</v>
      </c>
      <c r="C110" s="5">
        <f t="shared" si="16"/>
        <v>11524</v>
      </c>
      <c r="D110" s="5" t="str">
        <f t="shared" si="16"/>
        <v>Гимназия</v>
      </c>
      <c r="E110" s="11" t="str">
        <f t="shared" si="16"/>
        <v>5 г</v>
      </c>
      <c r="F110" s="7">
        <f t="shared" si="16"/>
        <v>140</v>
      </c>
      <c r="G110" s="7">
        <f t="shared" si="16"/>
        <v>125</v>
      </c>
      <c r="H110" s="8">
        <f t="shared" si="15"/>
        <v>11524108</v>
      </c>
      <c r="I110" s="9">
        <v>0</v>
      </c>
      <c r="J110" s="9">
        <v>0</v>
      </c>
      <c r="K110" s="9">
        <v>0</v>
      </c>
      <c r="L110" s="9">
        <v>2</v>
      </c>
      <c r="M110" s="9">
        <v>2</v>
      </c>
      <c r="N110" s="9">
        <v>1</v>
      </c>
      <c r="O110" s="9">
        <v>0</v>
      </c>
      <c r="P110" s="9">
        <v>2</v>
      </c>
      <c r="Q110" s="9">
        <v>1</v>
      </c>
      <c r="R110" s="9">
        <v>2</v>
      </c>
      <c r="S110" s="9">
        <v>0</v>
      </c>
      <c r="T110" s="10">
        <f t="shared" si="14"/>
        <v>10</v>
      </c>
    </row>
    <row r="111" spans="1:20" ht="30" customHeight="1" x14ac:dyDescent="0.25">
      <c r="A111" s="3" t="s">
        <v>11</v>
      </c>
      <c r="B111" s="4" t="str">
        <f t="shared" si="16"/>
        <v>ГБОУ гимназия №524</v>
      </c>
      <c r="C111" s="5">
        <f t="shared" si="16"/>
        <v>11524</v>
      </c>
      <c r="D111" s="5" t="str">
        <f t="shared" si="16"/>
        <v>Гимназия</v>
      </c>
      <c r="E111" s="11" t="str">
        <f t="shared" si="16"/>
        <v>5 г</v>
      </c>
      <c r="F111" s="7">
        <f t="shared" si="16"/>
        <v>140</v>
      </c>
      <c r="G111" s="7">
        <f t="shared" si="16"/>
        <v>125</v>
      </c>
      <c r="H111" s="8">
        <f t="shared" si="15"/>
        <v>11524109</v>
      </c>
      <c r="I111" s="9">
        <v>0</v>
      </c>
      <c r="J111" s="9">
        <v>1</v>
      </c>
      <c r="K111" s="9">
        <v>0</v>
      </c>
      <c r="L111" s="9">
        <v>2</v>
      </c>
      <c r="M111" s="9">
        <v>1</v>
      </c>
      <c r="N111" s="9">
        <v>1</v>
      </c>
      <c r="O111" s="9">
        <v>0</v>
      </c>
      <c r="P111" s="9">
        <v>2</v>
      </c>
      <c r="Q111" s="9">
        <v>2</v>
      </c>
      <c r="R111" s="9">
        <v>0</v>
      </c>
      <c r="S111" s="9">
        <v>0</v>
      </c>
      <c r="T111" s="10">
        <f t="shared" si="14"/>
        <v>9</v>
      </c>
    </row>
    <row r="112" spans="1:20" ht="30" customHeight="1" x14ac:dyDescent="0.25">
      <c r="A112" s="3" t="s">
        <v>11</v>
      </c>
      <c r="B112" s="4" t="str">
        <f t="shared" si="16"/>
        <v>ГБОУ гимназия №524</v>
      </c>
      <c r="C112" s="5">
        <f t="shared" si="16"/>
        <v>11524</v>
      </c>
      <c r="D112" s="5" t="str">
        <f t="shared" si="16"/>
        <v>Гимназия</v>
      </c>
      <c r="E112" s="11" t="str">
        <f t="shared" si="16"/>
        <v>5 г</v>
      </c>
      <c r="F112" s="7">
        <f t="shared" si="16"/>
        <v>140</v>
      </c>
      <c r="G112" s="7">
        <f t="shared" si="16"/>
        <v>125</v>
      </c>
      <c r="H112" s="8">
        <f t="shared" si="15"/>
        <v>11524110</v>
      </c>
      <c r="I112" s="9">
        <v>0</v>
      </c>
      <c r="J112" s="9">
        <v>1</v>
      </c>
      <c r="K112" s="9">
        <v>1</v>
      </c>
      <c r="L112" s="9">
        <v>2</v>
      </c>
      <c r="M112" s="9">
        <v>2</v>
      </c>
      <c r="N112" s="9">
        <v>1</v>
      </c>
      <c r="O112" s="9">
        <v>0</v>
      </c>
      <c r="P112" s="9">
        <v>1</v>
      </c>
      <c r="Q112" s="9">
        <v>1</v>
      </c>
      <c r="R112" s="9">
        <v>0</v>
      </c>
      <c r="S112" s="9">
        <v>0</v>
      </c>
      <c r="T112" s="10">
        <f t="shared" si="14"/>
        <v>9</v>
      </c>
    </row>
    <row r="113" spans="1:20" ht="30" customHeight="1" x14ac:dyDescent="0.25">
      <c r="A113" s="3" t="s">
        <v>11</v>
      </c>
      <c r="B113" s="4" t="str">
        <f t="shared" si="16"/>
        <v>ГБОУ гимназия №524</v>
      </c>
      <c r="C113" s="5">
        <f t="shared" si="16"/>
        <v>11524</v>
      </c>
      <c r="D113" s="5" t="str">
        <f t="shared" si="16"/>
        <v>Гимназия</v>
      </c>
      <c r="E113" s="11" t="str">
        <f t="shared" si="16"/>
        <v>5 г</v>
      </c>
      <c r="F113" s="7">
        <f t="shared" si="16"/>
        <v>140</v>
      </c>
      <c r="G113" s="7">
        <f t="shared" si="16"/>
        <v>125</v>
      </c>
      <c r="H113" s="8">
        <f t="shared" si="15"/>
        <v>11524111</v>
      </c>
      <c r="I113" s="9">
        <v>1</v>
      </c>
      <c r="J113" s="9">
        <v>1</v>
      </c>
      <c r="K113" s="9">
        <v>0</v>
      </c>
      <c r="L113" s="9">
        <v>2</v>
      </c>
      <c r="M113" s="9">
        <v>1</v>
      </c>
      <c r="N113" s="9">
        <v>1</v>
      </c>
      <c r="O113" s="9">
        <v>0</v>
      </c>
      <c r="P113" s="9">
        <v>2</v>
      </c>
      <c r="Q113" s="9">
        <v>2</v>
      </c>
      <c r="R113" s="9">
        <v>2</v>
      </c>
      <c r="S113" s="9">
        <v>1</v>
      </c>
      <c r="T113" s="10">
        <f t="shared" si="14"/>
        <v>13</v>
      </c>
    </row>
    <row r="114" spans="1:20" ht="30" customHeight="1" x14ac:dyDescent="0.25">
      <c r="A114" s="3" t="s">
        <v>11</v>
      </c>
      <c r="B114" s="4" t="str">
        <f t="shared" si="16"/>
        <v>ГБОУ гимназия №524</v>
      </c>
      <c r="C114" s="5">
        <f t="shared" si="16"/>
        <v>11524</v>
      </c>
      <c r="D114" s="5" t="str">
        <f t="shared" si="16"/>
        <v>Гимназия</v>
      </c>
      <c r="E114" s="11" t="str">
        <f t="shared" si="16"/>
        <v>5 г</v>
      </c>
      <c r="F114" s="7">
        <f t="shared" si="16"/>
        <v>140</v>
      </c>
      <c r="G114" s="7">
        <f t="shared" si="16"/>
        <v>125</v>
      </c>
      <c r="H114" s="8">
        <f t="shared" si="15"/>
        <v>11524112</v>
      </c>
      <c r="I114" s="9">
        <v>0</v>
      </c>
      <c r="J114" s="9">
        <v>2</v>
      </c>
      <c r="K114" s="9">
        <v>0</v>
      </c>
      <c r="L114" s="9">
        <v>2</v>
      </c>
      <c r="M114" s="9">
        <v>2</v>
      </c>
      <c r="N114" s="9">
        <v>1</v>
      </c>
      <c r="O114" s="9">
        <v>0</v>
      </c>
      <c r="P114" s="9">
        <v>2</v>
      </c>
      <c r="Q114" s="9">
        <v>2</v>
      </c>
      <c r="R114" s="9">
        <v>2</v>
      </c>
      <c r="S114" s="9">
        <v>1</v>
      </c>
      <c r="T114" s="10">
        <f t="shared" si="14"/>
        <v>14</v>
      </c>
    </row>
    <row r="115" spans="1:20" ht="30" customHeight="1" x14ac:dyDescent="0.25">
      <c r="A115" s="3" t="s">
        <v>11</v>
      </c>
      <c r="B115" s="4" t="str">
        <f t="shared" si="16"/>
        <v>ГБОУ гимназия №524</v>
      </c>
      <c r="C115" s="5">
        <f t="shared" si="16"/>
        <v>11524</v>
      </c>
      <c r="D115" s="5" t="str">
        <f t="shared" si="16"/>
        <v>Гимназия</v>
      </c>
      <c r="E115" s="11" t="str">
        <f t="shared" si="16"/>
        <v>5 г</v>
      </c>
      <c r="F115" s="7">
        <f t="shared" si="16"/>
        <v>140</v>
      </c>
      <c r="G115" s="7">
        <f t="shared" si="16"/>
        <v>125</v>
      </c>
      <c r="H115" s="8">
        <f t="shared" si="15"/>
        <v>11524113</v>
      </c>
      <c r="I115" s="9">
        <v>0</v>
      </c>
      <c r="J115" s="9">
        <v>1</v>
      </c>
      <c r="K115" s="9">
        <v>0</v>
      </c>
      <c r="L115" s="9">
        <v>2</v>
      </c>
      <c r="M115" s="9">
        <v>1</v>
      </c>
      <c r="N115" s="9">
        <v>1</v>
      </c>
      <c r="O115" s="9">
        <v>0</v>
      </c>
      <c r="P115" s="9">
        <v>2</v>
      </c>
      <c r="Q115" s="9">
        <v>1</v>
      </c>
      <c r="R115" s="9">
        <v>1</v>
      </c>
      <c r="S115" s="9">
        <v>1</v>
      </c>
      <c r="T115" s="10">
        <f t="shared" si="14"/>
        <v>10</v>
      </c>
    </row>
    <row r="116" spans="1:20" ht="30" customHeight="1" x14ac:dyDescent="0.25">
      <c r="A116" s="3" t="s">
        <v>11</v>
      </c>
      <c r="B116" s="4" t="str">
        <f t="shared" ref="B116:G127" si="17">B115</f>
        <v>ГБОУ гимназия №524</v>
      </c>
      <c r="C116" s="5">
        <f t="shared" si="17"/>
        <v>11524</v>
      </c>
      <c r="D116" s="5" t="str">
        <f t="shared" si="17"/>
        <v>Гимназия</v>
      </c>
      <c r="E116" s="11" t="str">
        <f t="shared" si="17"/>
        <v>5 г</v>
      </c>
      <c r="F116" s="7">
        <f t="shared" si="17"/>
        <v>140</v>
      </c>
      <c r="G116" s="7">
        <f t="shared" si="17"/>
        <v>125</v>
      </c>
      <c r="H116" s="8">
        <f t="shared" si="15"/>
        <v>11524114</v>
      </c>
      <c r="I116" s="9">
        <v>0</v>
      </c>
      <c r="J116" s="9">
        <v>2</v>
      </c>
      <c r="K116" s="9">
        <v>0</v>
      </c>
      <c r="L116" s="9">
        <v>2</v>
      </c>
      <c r="M116" s="9">
        <v>2</v>
      </c>
      <c r="N116" s="9">
        <v>1</v>
      </c>
      <c r="O116" s="9">
        <v>0</v>
      </c>
      <c r="P116" s="9">
        <v>0</v>
      </c>
      <c r="Q116" s="9">
        <v>1</v>
      </c>
      <c r="R116" s="9">
        <v>1</v>
      </c>
      <c r="S116" s="9">
        <v>1</v>
      </c>
      <c r="T116" s="10">
        <f t="shared" si="14"/>
        <v>10</v>
      </c>
    </row>
    <row r="117" spans="1:20" ht="30" customHeight="1" x14ac:dyDescent="0.25">
      <c r="A117" s="3" t="s">
        <v>11</v>
      </c>
      <c r="B117" s="4" t="str">
        <f t="shared" si="17"/>
        <v>ГБОУ гимназия №524</v>
      </c>
      <c r="C117" s="5">
        <f t="shared" si="17"/>
        <v>11524</v>
      </c>
      <c r="D117" s="5" t="str">
        <f t="shared" si="17"/>
        <v>Гимназия</v>
      </c>
      <c r="E117" s="11" t="str">
        <f t="shared" si="17"/>
        <v>5 г</v>
      </c>
      <c r="F117" s="7">
        <f t="shared" si="17"/>
        <v>140</v>
      </c>
      <c r="G117" s="7">
        <f t="shared" si="17"/>
        <v>125</v>
      </c>
      <c r="H117" s="8">
        <f t="shared" si="15"/>
        <v>11524115</v>
      </c>
      <c r="I117" s="9">
        <v>0</v>
      </c>
      <c r="J117" s="9">
        <v>1</v>
      </c>
      <c r="K117" s="9">
        <v>1</v>
      </c>
      <c r="L117" s="9">
        <v>2</v>
      </c>
      <c r="M117" s="9">
        <v>2</v>
      </c>
      <c r="N117" s="9">
        <v>1</v>
      </c>
      <c r="O117" s="9">
        <v>1</v>
      </c>
      <c r="P117" s="9">
        <v>2</v>
      </c>
      <c r="Q117" s="9">
        <v>2</v>
      </c>
      <c r="R117" s="9">
        <v>2</v>
      </c>
      <c r="S117" s="9">
        <v>2</v>
      </c>
      <c r="T117" s="10">
        <f t="shared" si="14"/>
        <v>16</v>
      </c>
    </row>
    <row r="118" spans="1:20" ht="30" customHeight="1" x14ac:dyDescent="0.25">
      <c r="A118" s="3" t="s">
        <v>11</v>
      </c>
      <c r="B118" s="4" t="str">
        <f t="shared" si="17"/>
        <v>ГБОУ гимназия №524</v>
      </c>
      <c r="C118" s="5">
        <f t="shared" si="17"/>
        <v>11524</v>
      </c>
      <c r="D118" s="5" t="str">
        <f t="shared" si="17"/>
        <v>Гимназия</v>
      </c>
      <c r="E118" s="11" t="str">
        <f t="shared" si="17"/>
        <v>5 г</v>
      </c>
      <c r="F118" s="7">
        <f t="shared" si="17"/>
        <v>140</v>
      </c>
      <c r="G118" s="7">
        <f t="shared" si="17"/>
        <v>125</v>
      </c>
      <c r="H118" s="8">
        <f t="shared" si="15"/>
        <v>11524116</v>
      </c>
      <c r="I118" s="9">
        <v>0</v>
      </c>
      <c r="J118" s="9">
        <v>2</v>
      </c>
      <c r="K118" s="9">
        <v>0</v>
      </c>
      <c r="L118" s="9">
        <v>1</v>
      </c>
      <c r="M118" s="9">
        <v>0</v>
      </c>
      <c r="N118" s="9">
        <v>1</v>
      </c>
      <c r="O118" s="9">
        <v>0</v>
      </c>
      <c r="P118" s="9">
        <v>2</v>
      </c>
      <c r="Q118" s="9">
        <v>1</v>
      </c>
      <c r="R118" s="9">
        <v>0</v>
      </c>
      <c r="S118" s="9">
        <v>0</v>
      </c>
      <c r="T118" s="10">
        <f t="shared" si="14"/>
        <v>7</v>
      </c>
    </row>
    <row r="119" spans="1:20" ht="30" customHeight="1" x14ac:dyDescent="0.25">
      <c r="A119" s="3" t="s">
        <v>11</v>
      </c>
      <c r="B119" s="4" t="str">
        <f t="shared" si="17"/>
        <v>ГБОУ гимназия №524</v>
      </c>
      <c r="C119" s="5">
        <f t="shared" si="17"/>
        <v>11524</v>
      </c>
      <c r="D119" s="5" t="str">
        <f t="shared" si="17"/>
        <v>Гимназия</v>
      </c>
      <c r="E119" s="11" t="str">
        <f t="shared" si="17"/>
        <v>5 г</v>
      </c>
      <c r="F119" s="7">
        <f t="shared" si="17"/>
        <v>140</v>
      </c>
      <c r="G119" s="7">
        <f t="shared" si="17"/>
        <v>125</v>
      </c>
      <c r="H119" s="8">
        <f t="shared" si="15"/>
        <v>11524117</v>
      </c>
      <c r="I119" s="9">
        <v>0</v>
      </c>
      <c r="J119" s="9">
        <v>2</v>
      </c>
      <c r="K119" s="9">
        <v>0</v>
      </c>
      <c r="L119" s="9">
        <v>2</v>
      </c>
      <c r="M119" s="9">
        <v>2</v>
      </c>
      <c r="N119" s="9">
        <v>1</v>
      </c>
      <c r="O119" s="9">
        <v>0</v>
      </c>
      <c r="P119" s="9">
        <v>2</v>
      </c>
      <c r="Q119" s="9">
        <v>2</v>
      </c>
      <c r="R119" s="9">
        <v>2</v>
      </c>
      <c r="S119" s="9">
        <v>1</v>
      </c>
      <c r="T119" s="10">
        <f t="shared" si="14"/>
        <v>14</v>
      </c>
    </row>
    <row r="120" spans="1:20" ht="30" customHeight="1" x14ac:dyDescent="0.25">
      <c r="A120" s="3" t="s">
        <v>11</v>
      </c>
      <c r="B120" s="4" t="str">
        <f t="shared" si="17"/>
        <v>ГБОУ гимназия №524</v>
      </c>
      <c r="C120" s="5">
        <f t="shared" si="17"/>
        <v>11524</v>
      </c>
      <c r="D120" s="5" t="str">
        <f t="shared" si="17"/>
        <v>Гимназия</v>
      </c>
      <c r="E120" s="11" t="str">
        <f t="shared" si="17"/>
        <v>5 г</v>
      </c>
      <c r="F120" s="7">
        <f t="shared" si="17"/>
        <v>140</v>
      </c>
      <c r="G120" s="7">
        <f t="shared" si="17"/>
        <v>125</v>
      </c>
      <c r="H120" s="8">
        <f t="shared" si="15"/>
        <v>11524118</v>
      </c>
      <c r="I120" s="9">
        <v>2</v>
      </c>
      <c r="J120" s="9">
        <v>2</v>
      </c>
      <c r="K120" s="9">
        <v>0</v>
      </c>
      <c r="L120" s="9">
        <v>2</v>
      </c>
      <c r="M120" s="9">
        <v>0</v>
      </c>
      <c r="N120" s="9">
        <v>1</v>
      </c>
      <c r="O120" s="9">
        <v>1</v>
      </c>
      <c r="P120" s="9">
        <v>2</v>
      </c>
      <c r="Q120" s="9">
        <v>2</v>
      </c>
      <c r="R120" s="9">
        <v>2</v>
      </c>
      <c r="S120" s="9">
        <v>1</v>
      </c>
      <c r="T120" s="10">
        <f t="shared" si="14"/>
        <v>15</v>
      </c>
    </row>
    <row r="121" spans="1:20" ht="30" customHeight="1" x14ac:dyDescent="0.25">
      <c r="A121" s="3" t="s">
        <v>11</v>
      </c>
      <c r="B121" s="4" t="str">
        <f t="shared" si="17"/>
        <v>ГБОУ гимназия №524</v>
      </c>
      <c r="C121" s="5">
        <f t="shared" si="17"/>
        <v>11524</v>
      </c>
      <c r="D121" s="5" t="str">
        <f t="shared" si="17"/>
        <v>Гимназия</v>
      </c>
      <c r="E121" s="11" t="str">
        <f t="shared" si="17"/>
        <v>5 г</v>
      </c>
      <c r="F121" s="7">
        <f t="shared" si="17"/>
        <v>140</v>
      </c>
      <c r="G121" s="7">
        <f t="shared" si="17"/>
        <v>125</v>
      </c>
      <c r="H121" s="8">
        <f t="shared" si="15"/>
        <v>11524119</v>
      </c>
      <c r="I121" s="9">
        <v>2</v>
      </c>
      <c r="J121" s="9">
        <v>0</v>
      </c>
      <c r="K121" s="9">
        <v>0</v>
      </c>
      <c r="L121" s="9">
        <v>2</v>
      </c>
      <c r="M121" s="9">
        <v>1</v>
      </c>
      <c r="N121" s="9">
        <v>1</v>
      </c>
      <c r="O121" s="9">
        <v>0</v>
      </c>
      <c r="P121" s="9">
        <v>0</v>
      </c>
      <c r="Q121" s="9">
        <v>1</v>
      </c>
      <c r="R121" s="9">
        <v>2</v>
      </c>
      <c r="S121" s="9">
        <v>1</v>
      </c>
      <c r="T121" s="10">
        <f t="shared" si="14"/>
        <v>10</v>
      </c>
    </row>
    <row r="122" spans="1:20" ht="30" customHeight="1" x14ac:dyDescent="0.25">
      <c r="A122" s="3" t="s">
        <v>11</v>
      </c>
      <c r="B122" s="4" t="str">
        <f t="shared" si="17"/>
        <v>ГБОУ гимназия №524</v>
      </c>
      <c r="C122" s="5">
        <f t="shared" si="17"/>
        <v>11524</v>
      </c>
      <c r="D122" s="5" t="str">
        <f t="shared" si="17"/>
        <v>Гимназия</v>
      </c>
      <c r="E122" s="11" t="str">
        <f t="shared" si="17"/>
        <v>5 г</v>
      </c>
      <c r="F122" s="7">
        <f t="shared" si="17"/>
        <v>140</v>
      </c>
      <c r="G122" s="7">
        <f t="shared" si="17"/>
        <v>125</v>
      </c>
      <c r="H122" s="8">
        <f t="shared" si="15"/>
        <v>11524120</v>
      </c>
      <c r="I122" s="9">
        <v>2</v>
      </c>
      <c r="J122" s="9">
        <v>2</v>
      </c>
      <c r="K122" s="9">
        <v>1</v>
      </c>
      <c r="L122" s="9">
        <v>2</v>
      </c>
      <c r="M122" s="9">
        <v>2</v>
      </c>
      <c r="N122" s="9">
        <v>1</v>
      </c>
      <c r="O122" s="9">
        <v>1</v>
      </c>
      <c r="P122" s="9">
        <v>2</v>
      </c>
      <c r="Q122" s="9">
        <v>1</v>
      </c>
      <c r="R122" s="9">
        <v>2</v>
      </c>
      <c r="S122" s="9">
        <v>1</v>
      </c>
      <c r="T122" s="10">
        <f t="shared" si="14"/>
        <v>17</v>
      </c>
    </row>
    <row r="123" spans="1:20" ht="30" customHeight="1" x14ac:dyDescent="0.25">
      <c r="A123" s="3" t="s">
        <v>11</v>
      </c>
      <c r="B123" s="4" t="str">
        <f t="shared" si="17"/>
        <v>ГБОУ гимназия №524</v>
      </c>
      <c r="C123" s="5">
        <f t="shared" si="17"/>
        <v>11524</v>
      </c>
      <c r="D123" s="5" t="str">
        <f t="shared" si="17"/>
        <v>Гимназия</v>
      </c>
      <c r="E123" s="11" t="str">
        <f t="shared" si="17"/>
        <v>5 г</v>
      </c>
      <c r="F123" s="7">
        <f t="shared" si="17"/>
        <v>140</v>
      </c>
      <c r="G123" s="7">
        <f t="shared" si="17"/>
        <v>125</v>
      </c>
      <c r="H123" s="8">
        <f t="shared" si="15"/>
        <v>11524121</v>
      </c>
      <c r="I123" s="9">
        <v>0</v>
      </c>
      <c r="J123" s="9">
        <v>0</v>
      </c>
      <c r="K123" s="9">
        <v>0</v>
      </c>
      <c r="L123" s="9">
        <v>2</v>
      </c>
      <c r="M123" s="9">
        <v>0</v>
      </c>
      <c r="N123" s="9">
        <v>0</v>
      </c>
      <c r="O123" s="9">
        <v>0</v>
      </c>
      <c r="P123" s="9">
        <v>1</v>
      </c>
      <c r="Q123" s="9">
        <v>1</v>
      </c>
      <c r="R123" s="9">
        <v>0</v>
      </c>
      <c r="S123" s="9">
        <v>1</v>
      </c>
      <c r="T123" s="10">
        <f t="shared" si="14"/>
        <v>5</v>
      </c>
    </row>
    <row r="124" spans="1:20" ht="30" customHeight="1" x14ac:dyDescent="0.25">
      <c r="A124" s="3" t="s">
        <v>11</v>
      </c>
      <c r="B124" s="4" t="str">
        <f t="shared" si="17"/>
        <v>ГБОУ гимназия №524</v>
      </c>
      <c r="C124" s="5">
        <f t="shared" si="17"/>
        <v>11524</v>
      </c>
      <c r="D124" s="5" t="str">
        <f t="shared" si="17"/>
        <v>Гимназия</v>
      </c>
      <c r="E124" s="11" t="str">
        <f t="shared" si="17"/>
        <v>5 г</v>
      </c>
      <c r="F124" s="7">
        <f t="shared" si="17"/>
        <v>140</v>
      </c>
      <c r="G124" s="7">
        <f t="shared" si="17"/>
        <v>125</v>
      </c>
      <c r="H124" s="8">
        <f t="shared" si="15"/>
        <v>11524122</v>
      </c>
      <c r="I124" s="9">
        <v>0</v>
      </c>
      <c r="J124" s="9">
        <v>2</v>
      </c>
      <c r="K124" s="9">
        <v>0</v>
      </c>
      <c r="L124" s="9">
        <v>2</v>
      </c>
      <c r="M124" s="9">
        <v>1</v>
      </c>
      <c r="N124" s="9">
        <v>1</v>
      </c>
      <c r="O124" s="9">
        <v>1</v>
      </c>
      <c r="P124" s="9">
        <v>2</v>
      </c>
      <c r="Q124" s="9">
        <v>1</v>
      </c>
      <c r="R124" s="9">
        <v>1</v>
      </c>
      <c r="S124" s="9">
        <v>1</v>
      </c>
      <c r="T124" s="10">
        <f t="shared" si="14"/>
        <v>12</v>
      </c>
    </row>
    <row r="125" spans="1:20" ht="30" customHeight="1" x14ac:dyDescent="0.25">
      <c r="A125" s="3" t="s">
        <v>11</v>
      </c>
      <c r="B125" s="4" t="str">
        <f t="shared" si="17"/>
        <v>ГБОУ гимназия №524</v>
      </c>
      <c r="C125" s="5">
        <f t="shared" si="17"/>
        <v>11524</v>
      </c>
      <c r="D125" s="5" t="str">
        <f t="shared" si="17"/>
        <v>Гимназия</v>
      </c>
      <c r="E125" s="11" t="str">
        <f t="shared" si="17"/>
        <v>5 г</v>
      </c>
      <c r="F125" s="7">
        <f t="shared" si="17"/>
        <v>140</v>
      </c>
      <c r="G125" s="7">
        <f t="shared" si="17"/>
        <v>125</v>
      </c>
      <c r="H125" s="8">
        <f t="shared" si="15"/>
        <v>11524123</v>
      </c>
      <c r="I125" s="9">
        <v>2</v>
      </c>
      <c r="J125" s="9">
        <v>2</v>
      </c>
      <c r="K125" s="9">
        <v>1</v>
      </c>
      <c r="L125" s="9">
        <v>2</v>
      </c>
      <c r="M125" s="9">
        <v>1</v>
      </c>
      <c r="N125" s="9">
        <v>1</v>
      </c>
      <c r="O125" s="9">
        <v>0</v>
      </c>
      <c r="P125" s="9">
        <v>2</v>
      </c>
      <c r="Q125" s="9">
        <v>1</v>
      </c>
      <c r="R125" s="9">
        <v>2</v>
      </c>
      <c r="S125" s="9">
        <v>1</v>
      </c>
      <c r="T125" s="10">
        <f t="shared" si="14"/>
        <v>15</v>
      </c>
    </row>
    <row r="126" spans="1:20" ht="30" customHeight="1" x14ac:dyDescent="0.25">
      <c r="A126" s="3" t="s">
        <v>11</v>
      </c>
      <c r="B126" s="4" t="str">
        <f t="shared" si="17"/>
        <v>ГБОУ гимназия №524</v>
      </c>
      <c r="C126" s="5">
        <f t="shared" si="17"/>
        <v>11524</v>
      </c>
      <c r="D126" s="5" t="str">
        <f t="shared" si="17"/>
        <v>Гимназия</v>
      </c>
      <c r="E126" s="11" t="str">
        <f t="shared" si="17"/>
        <v>5 г</v>
      </c>
      <c r="F126" s="7">
        <f t="shared" si="17"/>
        <v>140</v>
      </c>
      <c r="G126" s="7">
        <f t="shared" si="17"/>
        <v>125</v>
      </c>
      <c r="H126" s="8">
        <f t="shared" si="15"/>
        <v>11524124</v>
      </c>
      <c r="I126" s="9">
        <v>0</v>
      </c>
      <c r="J126" s="9">
        <v>1</v>
      </c>
      <c r="K126" s="9">
        <v>1</v>
      </c>
      <c r="L126" s="9">
        <v>2</v>
      </c>
      <c r="M126" s="9">
        <v>0</v>
      </c>
      <c r="N126" s="9">
        <v>1</v>
      </c>
      <c r="O126" s="9">
        <v>1</v>
      </c>
      <c r="P126" s="9">
        <v>0</v>
      </c>
      <c r="Q126" s="9">
        <v>1</v>
      </c>
      <c r="R126" s="9">
        <v>0</v>
      </c>
      <c r="S126" s="9">
        <v>2</v>
      </c>
      <c r="T126" s="10">
        <f t="shared" si="14"/>
        <v>9</v>
      </c>
    </row>
    <row r="127" spans="1:20" ht="30" customHeight="1" x14ac:dyDescent="0.25">
      <c r="A127" s="3" t="s">
        <v>11</v>
      </c>
      <c r="B127" s="4" t="str">
        <f t="shared" si="17"/>
        <v>ГБОУ гимназия №524</v>
      </c>
      <c r="C127" s="5">
        <f t="shared" si="17"/>
        <v>11524</v>
      </c>
      <c r="D127" s="5" t="str">
        <f t="shared" si="17"/>
        <v>Гимназия</v>
      </c>
      <c r="E127" s="11" t="str">
        <f t="shared" si="17"/>
        <v>5 г</v>
      </c>
      <c r="F127" s="7">
        <f t="shared" si="17"/>
        <v>140</v>
      </c>
      <c r="G127" s="7">
        <v>125</v>
      </c>
      <c r="H127" s="8">
        <f t="shared" si="15"/>
        <v>11524125</v>
      </c>
      <c r="I127" s="9">
        <v>2</v>
      </c>
      <c r="J127" s="9">
        <v>1</v>
      </c>
      <c r="K127" s="9">
        <v>0</v>
      </c>
      <c r="L127" s="9">
        <v>2</v>
      </c>
      <c r="M127" s="9">
        <v>1</v>
      </c>
      <c r="N127" s="9">
        <v>0</v>
      </c>
      <c r="O127" s="9">
        <v>0</v>
      </c>
      <c r="P127" s="9">
        <v>2</v>
      </c>
      <c r="Q127" s="9">
        <v>1</v>
      </c>
      <c r="R127" s="9">
        <v>0</v>
      </c>
      <c r="S127" s="9">
        <v>1</v>
      </c>
      <c r="T127" s="10">
        <f t="shared" si="14"/>
        <v>10</v>
      </c>
    </row>
    <row r="128" spans="1:20" s="58" customFormat="1" x14ac:dyDescent="0.25">
      <c r="A128" s="58" t="s">
        <v>118</v>
      </c>
      <c r="I128" s="58">
        <v>2</v>
      </c>
      <c r="J128" s="58">
        <v>2</v>
      </c>
      <c r="K128" s="58">
        <v>1</v>
      </c>
      <c r="L128" s="58">
        <v>2</v>
      </c>
      <c r="M128" s="58">
        <v>2</v>
      </c>
      <c r="N128" s="58">
        <v>1</v>
      </c>
      <c r="O128" s="58">
        <v>1</v>
      </c>
      <c r="P128" s="58">
        <v>2</v>
      </c>
      <c r="Q128" s="58">
        <v>2</v>
      </c>
      <c r="R128" s="58">
        <v>2</v>
      </c>
      <c r="S128" s="58">
        <v>2</v>
      </c>
      <c r="T128" s="58">
        <f>SUM(I128:S128)</f>
        <v>19</v>
      </c>
    </row>
    <row r="129" spans="2:20" ht="30" x14ac:dyDescent="0.25">
      <c r="B129" s="4" t="s">
        <v>55</v>
      </c>
      <c r="C129" s="7">
        <v>140</v>
      </c>
      <c r="D129" s="7">
        <v>125</v>
      </c>
      <c r="I129" s="79">
        <f>SUM(I3:I127)/(125*I128)</f>
        <v>0.33600000000000002</v>
      </c>
      <c r="J129" s="79">
        <f t="shared" ref="J129:T129" si="18">SUM(J3:J127)/(125*J128)</f>
        <v>0.65600000000000003</v>
      </c>
      <c r="K129" s="79">
        <f t="shared" si="18"/>
        <v>0.42399999999999999</v>
      </c>
      <c r="L129" s="79">
        <f t="shared" si="18"/>
        <v>0.97599999999999998</v>
      </c>
      <c r="M129" s="79">
        <f t="shared" si="18"/>
        <v>0.53600000000000003</v>
      </c>
      <c r="N129" s="79">
        <f t="shared" si="18"/>
        <v>0.66400000000000003</v>
      </c>
      <c r="O129" s="79">
        <f t="shared" si="18"/>
        <v>0.36799999999999999</v>
      </c>
      <c r="P129" s="79">
        <f t="shared" si="18"/>
        <v>0.79600000000000004</v>
      </c>
      <c r="Q129" s="79">
        <f t="shared" si="18"/>
        <v>0.63200000000000001</v>
      </c>
      <c r="R129" s="79">
        <f t="shared" si="18"/>
        <v>0.71199999999999997</v>
      </c>
      <c r="S129" s="79">
        <f t="shared" si="18"/>
        <v>0.64</v>
      </c>
      <c r="T129" s="79">
        <f t="shared" si="18"/>
        <v>0.63326315789473686</v>
      </c>
    </row>
  </sheetData>
  <mergeCells count="9">
    <mergeCell ref="G1:G2"/>
    <mergeCell ref="H1:H2"/>
    <mergeCell ref="T1:T2"/>
    <mergeCell ref="A1:A2"/>
    <mergeCell ref="B1:B2"/>
    <mergeCell ref="C1:C2"/>
    <mergeCell ref="D1:D2"/>
    <mergeCell ref="E1:E2"/>
    <mergeCell ref="F1:F2"/>
  </mergeCells>
  <dataValidations count="4">
    <dataValidation allowBlank="1" showErrorMessage="1" sqref="E3:G127 C129:D129"/>
    <dataValidation type="list" allowBlank="1" showInputMessage="1" showErrorMessage="1" sqref="P3:S127 I3:J127 L3:M127">
      <formula1>балл2</formula1>
    </dataValidation>
    <dataValidation type="list" allowBlank="1" showInputMessage="1" showErrorMessage="1" sqref="N3:O127 K3:K127">
      <formula1>балл1</formula1>
    </dataValidation>
    <dataValidation type="list" allowBlank="1" showInputMessage="1" showErrorMessage="1" sqref="B3">
      <formula1>Название</formula1>
    </dataValidation>
  </dataValidation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dimension ref="A1:Y68"/>
  <sheetViews>
    <sheetView zoomScale="70" zoomScaleNormal="70" workbookViewId="0">
      <selection activeCell="W1" sqref="W1:Y22"/>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s>
  <sheetData>
    <row r="1" spans="1:25" ht="59.25" customHeight="1"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c r="W1" s="58" t="s">
        <v>158</v>
      </c>
      <c r="X1" s="58" t="s">
        <v>159</v>
      </c>
      <c r="Y1" s="58" t="s">
        <v>160</v>
      </c>
    </row>
    <row r="2" spans="1:25" ht="44.25" customHeight="1"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COUNTIF(T$3:T$66,W2)</f>
        <v>0</v>
      </c>
      <c r="Y2" s="83">
        <f>X2/$X$22</f>
        <v>0</v>
      </c>
    </row>
    <row r="3" spans="1:25" ht="30" customHeight="1" x14ac:dyDescent="0.25">
      <c r="A3" s="3" t="s">
        <v>11</v>
      </c>
      <c r="B3" s="4" t="s">
        <v>58</v>
      </c>
      <c r="C3" s="5">
        <f>VLOOKUP(B3,[25]Списки!$C$1:$E$70,2,FALSE)</f>
        <v>11525</v>
      </c>
      <c r="D3" s="5" t="str">
        <f>VLOOKUP(B3,[25]Списки!$C$1:$E$70,3,FALSE)</f>
        <v>СОШ с углуб.</v>
      </c>
      <c r="E3" s="6" t="s">
        <v>15</v>
      </c>
      <c r="F3" s="7">
        <v>72</v>
      </c>
      <c r="G3" s="7">
        <v>64</v>
      </c>
      <c r="H3" s="8">
        <f>C3*1000+1</f>
        <v>11525001</v>
      </c>
      <c r="I3" s="9">
        <v>2</v>
      </c>
      <c r="J3" s="9">
        <v>1</v>
      </c>
      <c r="K3" s="9">
        <v>0</v>
      </c>
      <c r="L3" s="9">
        <v>2</v>
      </c>
      <c r="M3" s="9">
        <v>2</v>
      </c>
      <c r="N3" s="9">
        <v>1</v>
      </c>
      <c r="O3" s="9">
        <v>1</v>
      </c>
      <c r="P3" s="9">
        <v>2</v>
      </c>
      <c r="Q3" s="9">
        <v>0</v>
      </c>
      <c r="R3" s="9">
        <v>2</v>
      </c>
      <c r="S3" s="9">
        <v>1</v>
      </c>
      <c r="T3" s="10">
        <f>IF(COUNTBLANK(I3:S3)&gt;=1,"Не писал",SUM(I3:S3))</f>
        <v>14</v>
      </c>
      <c r="W3" s="76">
        <v>1</v>
      </c>
      <c r="X3" s="76">
        <f t="shared" ref="X3:X21" si="0">COUNTIF(T$3:T$66,W3)</f>
        <v>0</v>
      </c>
      <c r="Y3" s="83">
        <f t="shared" ref="Y3:Y21" si="1">X3/$X$22</f>
        <v>0</v>
      </c>
    </row>
    <row r="4" spans="1:25" ht="30" customHeight="1" x14ac:dyDescent="0.25">
      <c r="A4" s="3" t="s">
        <v>11</v>
      </c>
      <c r="B4" s="4" t="str">
        <f t="shared" ref="B4:G19" si="2">B3</f>
        <v>ГБОУ СОШ №525</v>
      </c>
      <c r="C4" s="5">
        <f t="shared" si="2"/>
        <v>11525</v>
      </c>
      <c r="D4" s="5" t="str">
        <f t="shared" si="2"/>
        <v>СОШ с углуб.</v>
      </c>
      <c r="E4" s="11" t="str">
        <f t="shared" si="2"/>
        <v>5а</v>
      </c>
      <c r="F4" s="7">
        <f t="shared" si="2"/>
        <v>72</v>
      </c>
      <c r="G4" s="7">
        <f t="shared" si="2"/>
        <v>64</v>
      </c>
      <c r="H4" s="8">
        <f>H3+1</f>
        <v>11525002</v>
      </c>
      <c r="I4" s="9">
        <v>2</v>
      </c>
      <c r="J4" s="9">
        <v>0</v>
      </c>
      <c r="K4" s="9">
        <v>0</v>
      </c>
      <c r="L4" s="9">
        <v>2</v>
      </c>
      <c r="M4" s="9">
        <v>2</v>
      </c>
      <c r="N4" s="9">
        <v>1</v>
      </c>
      <c r="O4" s="9">
        <v>1</v>
      </c>
      <c r="P4" s="9">
        <v>2</v>
      </c>
      <c r="Q4" s="9">
        <v>2</v>
      </c>
      <c r="R4" s="9">
        <v>2</v>
      </c>
      <c r="S4" s="9">
        <v>2</v>
      </c>
      <c r="T4" s="10">
        <f>IF(COUNTBLANK(I4:S4)&gt;=1,"Не писал",SUM(I4:S4))</f>
        <v>16</v>
      </c>
      <c r="W4" s="76">
        <v>2</v>
      </c>
      <c r="X4" s="76">
        <f t="shared" si="0"/>
        <v>0</v>
      </c>
      <c r="Y4" s="83">
        <f t="shared" si="1"/>
        <v>0</v>
      </c>
    </row>
    <row r="5" spans="1:25" ht="30" customHeight="1" x14ac:dyDescent="0.25">
      <c r="A5" s="3" t="s">
        <v>11</v>
      </c>
      <c r="B5" s="4" t="str">
        <f t="shared" si="2"/>
        <v>ГБОУ СОШ №525</v>
      </c>
      <c r="C5" s="5">
        <f t="shared" si="2"/>
        <v>11525</v>
      </c>
      <c r="D5" s="5" t="str">
        <f t="shared" si="2"/>
        <v>СОШ с углуб.</v>
      </c>
      <c r="E5" s="11" t="str">
        <f t="shared" si="2"/>
        <v>5а</v>
      </c>
      <c r="F5" s="7">
        <f t="shared" si="2"/>
        <v>72</v>
      </c>
      <c r="G5" s="7">
        <f t="shared" si="2"/>
        <v>64</v>
      </c>
      <c r="H5" s="8">
        <f>H4+1</f>
        <v>11525003</v>
      </c>
      <c r="I5" s="9">
        <v>2</v>
      </c>
      <c r="J5" s="9">
        <v>0</v>
      </c>
      <c r="K5" s="9">
        <v>1</v>
      </c>
      <c r="L5" s="9">
        <v>2</v>
      </c>
      <c r="M5" s="9">
        <v>1</v>
      </c>
      <c r="N5" s="9">
        <v>1</v>
      </c>
      <c r="O5" s="9">
        <v>1</v>
      </c>
      <c r="P5" s="9">
        <v>2</v>
      </c>
      <c r="Q5" s="9">
        <v>1</v>
      </c>
      <c r="R5" s="9">
        <v>1</v>
      </c>
      <c r="S5" s="9">
        <v>1</v>
      </c>
      <c r="T5" s="10">
        <f t="shared" ref="T5:T66" si="3">IF(COUNTBLANK(I5:S5)&gt;=1,"Не писал",SUM(I5:S5))</f>
        <v>13</v>
      </c>
      <c r="W5" s="76">
        <v>3</v>
      </c>
      <c r="X5" s="76">
        <f t="shared" si="0"/>
        <v>0</v>
      </c>
      <c r="Y5" s="83">
        <f t="shared" si="1"/>
        <v>0</v>
      </c>
    </row>
    <row r="6" spans="1:25" ht="30" customHeight="1" x14ac:dyDescent="0.25">
      <c r="A6" s="3" t="s">
        <v>11</v>
      </c>
      <c r="B6" s="4" t="str">
        <f t="shared" si="2"/>
        <v>ГБОУ СОШ №525</v>
      </c>
      <c r="C6" s="5">
        <f t="shared" si="2"/>
        <v>11525</v>
      </c>
      <c r="D6" s="5" t="str">
        <f t="shared" si="2"/>
        <v>СОШ с углуб.</v>
      </c>
      <c r="E6" s="11" t="str">
        <f t="shared" si="2"/>
        <v>5а</v>
      </c>
      <c r="F6" s="7">
        <f t="shared" si="2"/>
        <v>72</v>
      </c>
      <c r="G6" s="7">
        <f t="shared" si="2"/>
        <v>64</v>
      </c>
      <c r="H6" s="8">
        <f t="shared" ref="H6:H66" si="4">H5+1</f>
        <v>11525004</v>
      </c>
      <c r="I6" s="9">
        <v>2</v>
      </c>
      <c r="J6" s="9">
        <v>2</v>
      </c>
      <c r="K6" s="9">
        <v>0</v>
      </c>
      <c r="L6" s="9">
        <v>2</v>
      </c>
      <c r="M6" s="9">
        <v>2</v>
      </c>
      <c r="N6" s="9">
        <v>1</v>
      </c>
      <c r="O6" s="9">
        <v>0</v>
      </c>
      <c r="P6" s="9">
        <v>2</v>
      </c>
      <c r="Q6" s="9">
        <v>2</v>
      </c>
      <c r="R6" s="9">
        <v>1</v>
      </c>
      <c r="S6" s="9">
        <v>2</v>
      </c>
      <c r="T6" s="10">
        <f t="shared" si="3"/>
        <v>16</v>
      </c>
      <c r="W6" s="76">
        <v>4</v>
      </c>
      <c r="X6" s="76">
        <f t="shared" si="0"/>
        <v>0</v>
      </c>
      <c r="Y6" s="83">
        <f t="shared" si="1"/>
        <v>0</v>
      </c>
    </row>
    <row r="7" spans="1:25" ht="30" customHeight="1" x14ac:dyDescent="0.25">
      <c r="A7" s="3" t="s">
        <v>11</v>
      </c>
      <c r="B7" s="4" t="str">
        <f t="shared" si="2"/>
        <v>ГБОУ СОШ №525</v>
      </c>
      <c r="C7" s="5">
        <f t="shared" si="2"/>
        <v>11525</v>
      </c>
      <c r="D7" s="5" t="str">
        <f t="shared" si="2"/>
        <v>СОШ с углуб.</v>
      </c>
      <c r="E7" s="11" t="str">
        <f t="shared" si="2"/>
        <v>5а</v>
      </c>
      <c r="F7" s="7">
        <f t="shared" si="2"/>
        <v>72</v>
      </c>
      <c r="G7" s="7">
        <f t="shared" si="2"/>
        <v>64</v>
      </c>
      <c r="H7" s="8">
        <f t="shared" si="4"/>
        <v>11525005</v>
      </c>
      <c r="I7" s="9">
        <v>2</v>
      </c>
      <c r="J7" s="9">
        <v>1</v>
      </c>
      <c r="K7" s="9">
        <v>1</v>
      </c>
      <c r="L7" s="9">
        <v>2</v>
      </c>
      <c r="M7" s="9">
        <v>1</v>
      </c>
      <c r="N7" s="9">
        <v>1</v>
      </c>
      <c r="O7" s="9">
        <v>0</v>
      </c>
      <c r="P7" s="9">
        <v>2</v>
      </c>
      <c r="Q7" s="9">
        <v>0</v>
      </c>
      <c r="R7" s="9">
        <v>0</v>
      </c>
      <c r="S7" s="9">
        <v>2</v>
      </c>
      <c r="T7" s="10">
        <f t="shared" si="3"/>
        <v>12</v>
      </c>
      <c r="W7" s="76">
        <v>5</v>
      </c>
      <c r="X7" s="76">
        <f t="shared" si="0"/>
        <v>0</v>
      </c>
      <c r="Y7" s="83">
        <f t="shared" si="1"/>
        <v>0</v>
      </c>
    </row>
    <row r="8" spans="1:25" ht="30" customHeight="1" x14ac:dyDescent="0.25">
      <c r="A8" s="3" t="s">
        <v>11</v>
      </c>
      <c r="B8" s="4" t="str">
        <f t="shared" si="2"/>
        <v>ГБОУ СОШ №525</v>
      </c>
      <c r="C8" s="5">
        <f t="shared" si="2"/>
        <v>11525</v>
      </c>
      <c r="D8" s="5" t="str">
        <f t="shared" si="2"/>
        <v>СОШ с углуб.</v>
      </c>
      <c r="E8" s="11" t="str">
        <f t="shared" si="2"/>
        <v>5а</v>
      </c>
      <c r="F8" s="7">
        <f t="shared" si="2"/>
        <v>72</v>
      </c>
      <c r="G8" s="7">
        <f t="shared" si="2"/>
        <v>64</v>
      </c>
      <c r="H8" s="8">
        <f t="shared" si="4"/>
        <v>11525006</v>
      </c>
      <c r="I8" s="9">
        <v>2</v>
      </c>
      <c r="J8" s="9">
        <v>2</v>
      </c>
      <c r="K8" s="9">
        <v>1</v>
      </c>
      <c r="L8" s="9">
        <v>2</v>
      </c>
      <c r="M8" s="9">
        <v>1</v>
      </c>
      <c r="N8" s="9">
        <v>1</v>
      </c>
      <c r="O8" s="9">
        <v>1</v>
      </c>
      <c r="P8" s="9">
        <v>2</v>
      </c>
      <c r="Q8" s="9">
        <v>2</v>
      </c>
      <c r="R8" s="9">
        <v>2</v>
      </c>
      <c r="S8" s="9">
        <v>2</v>
      </c>
      <c r="T8" s="10">
        <f t="shared" si="3"/>
        <v>18</v>
      </c>
      <c r="W8" s="76">
        <v>6</v>
      </c>
      <c r="X8" s="76">
        <f t="shared" si="0"/>
        <v>0</v>
      </c>
      <c r="Y8" s="83">
        <f t="shared" si="1"/>
        <v>0</v>
      </c>
    </row>
    <row r="9" spans="1:25" ht="30" customHeight="1" x14ac:dyDescent="0.25">
      <c r="A9" s="3" t="s">
        <v>11</v>
      </c>
      <c r="B9" s="4" t="str">
        <f t="shared" si="2"/>
        <v>ГБОУ СОШ №525</v>
      </c>
      <c r="C9" s="5">
        <f t="shared" si="2"/>
        <v>11525</v>
      </c>
      <c r="D9" s="5" t="str">
        <f t="shared" si="2"/>
        <v>СОШ с углуб.</v>
      </c>
      <c r="E9" s="11" t="str">
        <f t="shared" si="2"/>
        <v>5а</v>
      </c>
      <c r="F9" s="7">
        <f t="shared" si="2"/>
        <v>72</v>
      </c>
      <c r="G9" s="7">
        <f t="shared" si="2"/>
        <v>64</v>
      </c>
      <c r="H9" s="8">
        <f t="shared" si="4"/>
        <v>11525007</v>
      </c>
      <c r="I9" s="9">
        <v>2</v>
      </c>
      <c r="J9" s="9">
        <v>1</v>
      </c>
      <c r="K9" s="9">
        <v>0</v>
      </c>
      <c r="L9" s="9">
        <v>2</v>
      </c>
      <c r="M9" s="9">
        <v>0</v>
      </c>
      <c r="N9" s="9">
        <v>0</v>
      </c>
      <c r="O9" s="9">
        <v>0</v>
      </c>
      <c r="P9" s="9">
        <v>2</v>
      </c>
      <c r="Q9" s="9">
        <v>0</v>
      </c>
      <c r="R9" s="9">
        <v>0</v>
      </c>
      <c r="S9" s="9">
        <v>1</v>
      </c>
      <c r="T9" s="10">
        <f t="shared" si="3"/>
        <v>8</v>
      </c>
      <c r="W9" s="76">
        <v>7</v>
      </c>
      <c r="X9" s="76">
        <f t="shared" si="0"/>
        <v>2</v>
      </c>
      <c r="Y9" s="83">
        <f t="shared" si="1"/>
        <v>3.125E-2</v>
      </c>
    </row>
    <row r="10" spans="1:25" ht="30" customHeight="1" x14ac:dyDescent="0.25">
      <c r="A10" s="3" t="s">
        <v>11</v>
      </c>
      <c r="B10" s="4" t="str">
        <f t="shared" si="2"/>
        <v>ГБОУ СОШ №525</v>
      </c>
      <c r="C10" s="5">
        <f t="shared" si="2"/>
        <v>11525</v>
      </c>
      <c r="D10" s="5" t="str">
        <f t="shared" si="2"/>
        <v>СОШ с углуб.</v>
      </c>
      <c r="E10" s="11" t="str">
        <f t="shared" si="2"/>
        <v>5а</v>
      </c>
      <c r="F10" s="7">
        <f t="shared" si="2"/>
        <v>72</v>
      </c>
      <c r="G10" s="7">
        <f t="shared" si="2"/>
        <v>64</v>
      </c>
      <c r="H10" s="8">
        <f t="shared" si="4"/>
        <v>11525008</v>
      </c>
      <c r="I10" s="9">
        <v>2</v>
      </c>
      <c r="J10" s="9">
        <v>1</v>
      </c>
      <c r="K10" s="9">
        <v>0</v>
      </c>
      <c r="L10" s="9">
        <v>2</v>
      </c>
      <c r="M10" s="9">
        <v>1</v>
      </c>
      <c r="N10" s="9">
        <v>1</v>
      </c>
      <c r="O10" s="9">
        <v>1</v>
      </c>
      <c r="P10" s="9">
        <v>2</v>
      </c>
      <c r="Q10" s="9">
        <v>2</v>
      </c>
      <c r="R10" s="9">
        <v>2</v>
      </c>
      <c r="S10" s="9">
        <v>1</v>
      </c>
      <c r="T10" s="10">
        <f t="shared" si="3"/>
        <v>15</v>
      </c>
      <c r="W10" s="76">
        <v>8</v>
      </c>
      <c r="X10" s="76">
        <f t="shared" si="0"/>
        <v>5</v>
      </c>
      <c r="Y10" s="83">
        <f t="shared" si="1"/>
        <v>7.8125E-2</v>
      </c>
    </row>
    <row r="11" spans="1:25" ht="30" customHeight="1" x14ac:dyDescent="0.25">
      <c r="A11" s="3" t="s">
        <v>11</v>
      </c>
      <c r="B11" s="4" t="str">
        <f t="shared" si="2"/>
        <v>ГБОУ СОШ №525</v>
      </c>
      <c r="C11" s="5">
        <f t="shared" si="2"/>
        <v>11525</v>
      </c>
      <c r="D11" s="5" t="str">
        <f t="shared" si="2"/>
        <v>СОШ с углуб.</v>
      </c>
      <c r="E11" s="11" t="str">
        <f t="shared" si="2"/>
        <v>5а</v>
      </c>
      <c r="F11" s="7">
        <f t="shared" si="2"/>
        <v>72</v>
      </c>
      <c r="G11" s="7">
        <f t="shared" si="2"/>
        <v>64</v>
      </c>
      <c r="H11" s="8">
        <f t="shared" si="4"/>
        <v>11525009</v>
      </c>
      <c r="I11" s="9">
        <v>2</v>
      </c>
      <c r="J11" s="9">
        <v>1</v>
      </c>
      <c r="K11" s="9">
        <v>1</v>
      </c>
      <c r="L11" s="9">
        <v>2</v>
      </c>
      <c r="M11" s="9">
        <v>2</v>
      </c>
      <c r="N11" s="9">
        <v>1</v>
      </c>
      <c r="O11" s="9">
        <v>1</v>
      </c>
      <c r="P11" s="9">
        <v>2</v>
      </c>
      <c r="Q11" s="9">
        <v>2</v>
      </c>
      <c r="R11" s="9">
        <v>2</v>
      </c>
      <c r="S11" s="9">
        <v>2</v>
      </c>
      <c r="T11" s="10">
        <f t="shared" si="3"/>
        <v>18</v>
      </c>
      <c r="W11" s="76">
        <v>9</v>
      </c>
      <c r="X11" s="76">
        <f t="shared" si="0"/>
        <v>3</v>
      </c>
      <c r="Y11" s="83">
        <f t="shared" si="1"/>
        <v>4.6875E-2</v>
      </c>
    </row>
    <row r="12" spans="1:25" ht="30" customHeight="1" x14ac:dyDescent="0.25">
      <c r="A12" s="3" t="s">
        <v>11</v>
      </c>
      <c r="B12" s="4" t="str">
        <f t="shared" si="2"/>
        <v>ГБОУ СОШ №525</v>
      </c>
      <c r="C12" s="5">
        <f t="shared" si="2"/>
        <v>11525</v>
      </c>
      <c r="D12" s="5" t="str">
        <f t="shared" si="2"/>
        <v>СОШ с углуб.</v>
      </c>
      <c r="E12" s="11" t="str">
        <f t="shared" si="2"/>
        <v>5а</v>
      </c>
      <c r="F12" s="7">
        <f t="shared" si="2"/>
        <v>72</v>
      </c>
      <c r="G12" s="7">
        <f t="shared" si="2"/>
        <v>64</v>
      </c>
      <c r="H12" s="8">
        <f t="shared" si="4"/>
        <v>11525010</v>
      </c>
      <c r="I12" s="9">
        <v>0</v>
      </c>
      <c r="J12" s="9">
        <v>1</v>
      </c>
      <c r="K12" s="9">
        <v>1</v>
      </c>
      <c r="L12" s="9">
        <v>2</v>
      </c>
      <c r="M12" s="9">
        <v>1</v>
      </c>
      <c r="N12" s="9">
        <v>1</v>
      </c>
      <c r="O12" s="9">
        <v>1</v>
      </c>
      <c r="P12" s="9">
        <v>2</v>
      </c>
      <c r="Q12" s="9">
        <v>2</v>
      </c>
      <c r="R12" s="9">
        <v>1</v>
      </c>
      <c r="S12" s="9">
        <v>1</v>
      </c>
      <c r="T12" s="10">
        <f t="shared" si="3"/>
        <v>13</v>
      </c>
      <c r="W12" s="76">
        <v>10</v>
      </c>
      <c r="X12" s="76">
        <f t="shared" si="0"/>
        <v>5</v>
      </c>
      <c r="Y12" s="83">
        <f t="shared" si="1"/>
        <v>7.8125E-2</v>
      </c>
    </row>
    <row r="13" spans="1:25" ht="30" customHeight="1" x14ac:dyDescent="0.25">
      <c r="A13" s="3" t="s">
        <v>11</v>
      </c>
      <c r="B13" s="4" t="str">
        <f t="shared" si="2"/>
        <v>ГБОУ СОШ №525</v>
      </c>
      <c r="C13" s="5">
        <f t="shared" si="2"/>
        <v>11525</v>
      </c>
      <c r="D13" s="5" t="str">
        <f t="shared" si="2"/>
        <v>СОШ с углуб.</v>
      </c>
      <c r="E13" s="11" t="str">
        <f t="shared" si="2"/>
        <v>5а</v>
      </c>
      <c r="F13" s="7">
        <f t="shared" si="2"/>
        <v>72</v>
      </c>
      <c r="G13" s="7">
        <f t="shared" si="2"/>
        <v>64</v>
      </c>
      <c r="H13" s="8">
        <f t="shared" si="4"/>
        <v>11525011</v>
      </c>
      <c r="I13" s="9">
        <v>1</v>
      </c>
      <c r="J13" s="9">
        <v>1</v>
      </c>
      <c r="K13" s="9">
        <v>0</v>
      </c>
      <c r="L13" s="9">
        <v>2</v>
      </c>
      <c r="M13" s="9">
        <v>1</v>
      </c>
      <c r="N13" s="9">
        <v>1</v>
      </c>
      <c r="O13" s="9">
        <v>1</v>
      </c>
      <c r="P13" s="9">
        <v>2</v>
      </c>
      <c r="Q13" s="9">
        <v>1</v>
      </c>
      <c r="R13" s="9">
        <v>2</v>
      </c>
      <c r="S13" s="9">
        <v>1</v>
      </c>
      <c r="T13" s="10">
        <f t="shared" si="3"/>
        <v>13</v>
      </c>
      <c r="W13" s="76">
        <v>11</v>
      </c>
      <c r="X13" s="76">
        <f t="shared" si="0"/>
        <v>4</v>
      </c>
      <c r="Y13" s="83">
        <f t="shared" si="1"/>
        <v>6.25E-2</v>
      </c>
    </row>
    <row r="14" spans="1:25" ht="30" customHeight="1" x14ac:dyDescent="0.25">
      <c r="A14" s="3" t="s">
        <v>11</v>
      </c>
      <c r="B14" s="4" t="str">
        <f t="shared" si="2"/>
        <v>ГБОУ СОШ №525</v>
      </c>
      <c r="C14" s="5">
        <f t="shared" si="2"/>
        <v>11525</v>
      </c>
      <c r="D14" s="5" t="str">
        <f t="shared" si="2"/>
        <v>СОШ с углуб.</v>
      </c>
      <c r="E14" s="11" t="str">
        <f t="shared" si="2"/>
        <v>5а</v>
      </c>
      <c r="F14" s="7">
        <f t="shared" si="2"/>
        <v>72</v>
      </c>
      <c r="G14" s="7">
        <f t="shared" si="2"/>
        <v>64</v>
      </c>
      <c r="H14" s="8">
        <f t="shared" si="4"/>
        <v>11525012</v>
      </c>
      <c r="I14" s="9">
        <v>0</v>
      </c>
      <c r="J14" s="9">
        <v>2</v>
      </c>
      <c r="K14" s="9">
        <v>1</v>
      </c>
      <c r="L14" s="9">
        <v>2</v>
      </c>
      <c r="M14" s="9">
        <v>2</v>
      </c>
      <c r="N14" s="9">
        <v>0</v>
      </c>
      <c r="O14" s="9">
        <v>0</v>
      </c>
      <c r="P14" s="9">
        <v>2</v>
      </c>
      <c r="Q14" s="9">
        <v>2</v>
      </c>
      <c r="R14" s="9">
        <v>1</v>
      </c>
      <c r="S14" s="9">
        <v>2</v>
      </c>
      <c r="T14" s="10">
        <f t="shared" si="3"/>
        <v>14</v>
      </c>
      <c r="W14" s="76">
        <v>12</v>
      </c>
      <c r="X14" s="76">
        <f t="shared" si="0"/>
        <v>12</v>
      </c>
      <c r="Y14" s="83">
        <f t="shared" si="1"/>
        <v>0.1875</v>
      </c>
    </row>
    <row r="15" spans="1:25" ht="30" customHeight="1" x14ac:dyDescent="0.25">
      <c r="A15" s="3" t="s">
        <v>11</v>
      </c>
      <c r="B15" s="4" t="str">
        <f t="shared" si="2"/>
        <v>ГБОУ СОШ №525</v>
      </c>
      <c r="C15" s="5">
        <f t="shared" si="2"/>
        <v>11525</v>
      </c>
      <c r="D15" s="5" t="str">
        <f t="shared" si="2"/>
        <v>СОШ с углуб.</v>
      </c>
      <c r="E15" s="11" t="str">
        <f t="shared" si="2"/>
        <v>5а</v>
      </c>
      <c r="F15" s="7">
        <f t="shared" si="2"/>
        <v>72</v>
      </c>
      <c r="G15" s="7">
        <f t="shared" si="2"/>
        <v>64</v>
      </c>
      <c r="H15" s="8">
        <f t="shared" si="4"/>
        <v>11525013</v>
      </c>
      <c r="I15" s="9">
        <v>2</v>
      </c>
      <c r="J15" s="9">
        <v>1</v>
      </c>
      <c r="K15" s="9">
        <v>1</v>
      </c>
      <c r="L15" s="9">
        <v>2</v>
      </c>
      <c r="M15" s="9">
        <v>1</v>
      </c>
      <c r="N15" s="9">
        <v>1</v>
      </c>
      <c r="O15" s="9">
        <v>1</v>
      </c>
      <c r="P15" s="9">
        <v>2</v>
      </c>
      <c r="Q15" s="9">
        <v>2</v>
      </c>
      <c r="R15" s="9">
        <v>1</v>
      </c>
      <c r="S15" s="9">
        <v>2</v>
      </c>
      <c r="T15" s="10">
        <f t="shared" si="3"/>
        <v>16</v>
      </c>
      <c r="W15" s="76">
        <v>13</v>
      </c>
      <c r="X15" s="76">
        <f t="shared" si="0"/>
        <v>8</v>
      </c>
      <c r="Y15" s="83">
        <f t="shared" si="1"/>
        <v>0.125</v>
      </c>
    </row>
    <row r="16" spans="1:25" ht="30" customHeight="1" x14ac:dyDescent="0.25">
      <c r="A16" s="3" t="s">
        <v>11</v>
      </c>
      <c r="B16" s="4" t="str">
        <f t="shared" si="2"/>
        <v>ГБОУ СОШ №525</v>
      </c>
      <c r="C16" s="5">
        <f t="shared" si="2"/>
        <v>11525</v>
      </c>
      <c r="D16" s="5" t="str">
        <f t="shared" si="2"/>
        <v>СОШ с углуб.</v>
      </c>
      <c r="E16" s="11" t="str">
        <f t="shared" si="2"/>
        <v>5а</v>
      </c>
      <c r="F16" s="7">
        <f t="shared" si="2"/>
        <v>72</v>
      </c>
      <c r="G16" s="7">
        <f t="shared" si="2"/>
        <v>64</v>
      </c>
      <c r="H16" s="8">
        <f t="shared" si="4"/>
        <v>11525014</v>
      </c>
      <c r="I16" s="9">
        <v>2</v>
      </c>
      <c r="J16" s="9">
        <v>1</v>
      </c>
      <c r="K16" s="9">
        <v>0</v>
      </c>
      <c r="L16" s="9">
        <v>2</v>
      </c>
      <c r="M16" s="9">
        <v>1</v>
      </c>
      <c r="N16" s="9">
        <v>1</v>
      </c>
      <c r="O16" s="9">
        <v>1</v>
      </c>
      <c r="P16" s="9">
        <v>2</v>
      </c>
      <c r="Q16" s="9">
        <v>1</v>
      </c>
      <c r="R16" s="9">
        <v>2</v>
      </c>
      <c r="S16" s="9">
        <v>2</v>
      </c>
      <c r="T16" s="10">
        <f t="shared" si="3"/>
        <v>15</v>
      </c>
      <c r="W16" s="76">
        <v>14</v>
      </c>
      <c r="X16" s="76">
        <f t="shared" si="0"/>
        <v>8</v>
      </c>
      <c r="Y16" s="83">
        <f t="shared" si="1"/>
        <v>0.125</v>
      </c>
    </row>
    <row r="17" spans="1:25" ht="30" customHeight="1" x14ac:dyDescent="0.25">
      <c r="A17" s="3" t="s">
        <v>11</v>
      </c>
      <c r="B17" s="4" t="str">
        <f t="shared" si="2"/>
        <v>ГБОУ СОШ №525</v>
      </c>
      <c r="C17" s="5">
        <f t="shared" si="2"/>
        <v>11525</v>
      </c>
      <c r="D17" s="5" t="str">
        <f t="shared" si="2"/>
        <v>СОШ с углуб.</v>
      </c>
      <c r="E17" s="11" t="str">
        <f t="shared" si="2"/>
        <v>5а</v>
      </c>
      <c r="F17" s="7">
        <f t="shared" si="2"/>
        <v>72</v>
      </c>
      <c r="G17" s="7">
        <f t="shared" si="2"/>
        <v>64</v>
      </c>
      <c r="H17" s="8">
        <f t="shared" si="4"/>
        <v>11525015</v>
      </c>
      <c r="I17" s="9">
        <v>1</v>
      </c>
      <c r="J17" s="9">
        <v>1</v>
      </c>
      <c r="K17" s="9">
        <v>1</v>
      </c>
      <c r="L17" s="9">
        <v>2</v>
      </c>
      <c r="M17" s="9">
        <v>0</v>
      </c>
      <c r="N17" s="9">
        <v>1</v>
      </c>
      <c r="O17" s="9">
        <v>1</v>
      </c>
      <c r="P17" s="9">
        <v>2</v>
      </c>
      <c r="Q17" s="9">
        <v>2</v>
      </c>
      <c r="R17" s="9">
        <v>2</v>
      </c>
      <c r="S17" s="9">
        <v>1</v>
      </c>
      <c r="T17" s="10">
        <f t="shared" si="3"/>
        <v>14</v>
      </c>
      <c r="W17" s="76">
        <v>15</v>
      </c>
      <c r="X17" s="76">
        <f t="shared" si="0"/>
        <v>9</v>
      </c>
      <c r="Y17" s="83">
        <f t="shared" si="1"/>
        <v>0.140625</v>
      </c>
    </row>
    <row r="18" spans="1:25" ht="30" customHeight="1" x14ac:dyDescent="0.25">
      <c r="A18" s="3" t="s">
        <v>11</v>
      </c>
      <c r="B18" s="4" t="str">
        <f t="shared" si="2"/>
        <v>ГБОУ СОШ №525</v>
      </c>
      <c r="C18" s="5">
        <f t="shared" si="2"/>
        <v>11525</v>
      </c>
      <c r="D18" s="5" t="str">
        <f t="shared" si="2"/>
        <v>СОШ с углуб.</v>
      </c>
      <c r="E18" s="11" t="str">
        <f t="shared" si="2"/>
        <v>5а</v>
      </c>
      <c r="F18" s="7">
        <f t="shared" si="2"/>
        <v>72</v>
      </c>
      <c r="G18" s="7">
        <f t="shared" si="2"/>
        <v>64</v>
      </c>
      <c r="H18" s="8">
        <f t="shared" si="4"/>
        <v>11525016</v>
      </c>
      <c r="I18" s="9">
        <v>0</v>
      </c>
      <c r="J18" s="9">
        <v>2</v>
      </c>
      <c r="K18" s="9">
        <v>1</v>
      </c>
      <c r="L18" s="9">
        <v>0</v>
      </c>
      <c r="M18" s="9">
        <v>2</v>
      </c>
      <c r="N18" s="9">
        <v>0</v>
      </c>
      <c r="O18" s="9">
        <v>0</v>
      </c>
      <c r="P18" s="9">
        <v>2</v>
      </c>
      <c r="Q18" s="9">
        <v>2</v>
      </c>
      <c r="R18" s="9">
        <v>2</v>
      </c>
      <c r="S18" s="9">
        <v>1</v>
      </c>
      <c r="T18" s="10">
        <f t="shared" si="3"/>
        <v>12</v>
      </c>
      <c r="W18" s="76">
        <v>16</v>
      </c>
      <c r="X18" s="76">
        <f t="shared" si="0"/>
        <v>4</v>
      </c>
      <c r="Y18" s="83">
        <f t="shared" si="1"/>
        <v>6.25E-2</v>
      </c>
    </row>
    <row r="19" spans="1:25" ht="30" customHeight="1" x14ac:dyDescent="0.25">
      <c r="A19" s="3" t="s">
        <v>11</v>
      </c>
      <c r="B19" s="4" t="str">
        <f t="shared" si="2"/>
        <v>ГБОУ СОШ №525</v>
      </c>
      <c r="C19" s="5">
        <f t="shared" si="2"/>
        <v>11525</v>
      </c>
      <c r="D19" s="5" t="str">
        <f t="shared" si="2"/>
        <v>СОШ с углуб.</v>
      </c>
      <c r="E19" s="11" t="str">
        <f t="shared" si="2"/>
        <v>5а</v>
      </c>
      <c r="F19" s="7">
        <f t="shared" si="2"/>
        <v>72</v>
      </c>
      <c r="G19" s="7">
        <f t="shared" si="2"/>
        <v>64</v>
      </c>
      <c r="H19" s="8">
        <f t="shared" si="4"/>
        <v>11525017</v>
      </c>
      <c r="I19" s="9">
        <v>1</v>
      </c>
      <c r="J19" s="9">
        <v>1</v>
      </c>
      <c r="K19" s="9">
        <v>1</v>
      </c>
      <c r="L19" s="9">
        <v>2</v>
      </c>
      <c r="M19" s="9">
        <v>1</v>
      </c>
      <c r="N19" s="9">
        <v>0</v>
      </c>
      <c r="O19" s="9">
        <v>0</v>
      </c>
      <c r="P19" s="9">
        <v>2</v>
      </c>
      <c r="Q19" s="9">
        <v>0</v>
      </c>
      <c r="R19" s="9">
        <v>2</v>
      </c>
      <c r="S19" s="9">
        <v>1</v>
      </c>
      <c r="T19" s="10">
        <f t="shared" si="3"/>
        <v>11</v>
      </c>
      <c r="W19" s="76">
        <v>17</v>
      </c>
      <c r="X19" s="76">
        <f t="shared" si="0"/>
        <v>1</v>
      </c>
      <c r="Y19" s="83">
        <f t="shared" si="1"/>
        <v>1.5625E-2</v>
      </c>
    </row>
    <row r="20" spans="1:25" ht="30" customHeight="1" x14ac:dyDescent="0.25">
      <c r="A20" s="3" t="s">
        <v>11</v>
      </c>
      <c r="B20" s="4" t="str">
        <f t="shared" ref="B20:G35" si="5">B19</f>
        <v>ГБОУ СОШ №525</v>
      </c>
      <c r="C20" s="5">
        <f t="shared" si="5"/>
        <v>11525</v>
      </c>
      <c r="D20" s="5" t="str">
        <f t="shared" si="5"/>
        <v>СОШ с углуб.</v>
      </c>
      <c r="E20" s="11" t="str">
        <f t="shared" si="5"/>
        <v>5а</v>
      </c>
      <c r="F20" s="7">
        <f t="shared" si="5"/>
        <v>72</v>
      </c>
      <c r="G20" s="7">
        <f t="shared" si="5"/>
        <v>64</v>
      </c>
      <c r="H20" s="8">
        <f t="shared" si="4"/>
        <v>11525018</v>
      </c>
      <c r="I20" s="9">
        <v>0</v>
      </c>
      <c r="J20" s="9">
        <v>2</v>
      </c>
      <c r="K20" s="9">
        <v>0</v>
      </c>
      <c r="L20" s="9">
        <v>2</v>
      </c>
      <c r="M20" s="9">
        <v>2</v>
      </c>
      <c r="N20" s="9">
        <v>0</v>
      </c>
      <c r="O20" s="9">
        <v>0</v>
      </c>
      <c r="P20" s="9">
        <v>2</v>
      </c>
      <c r="Q20" s="9">
        <v>2</v>
      </c>
      <c r="R20" s="9">
        <v>1</v>
      </c>
      <c r="S20" s="9">
        <v>1</v>
      </c>
      <c r="T20" s="10">
        <f t="shared" si="3"/>
        <v>12</v>
      </c>
      <c r="W20" s="76">
        <v>18</v>
      </c>
      <c r="X20" s="76">
        <f t="shared" si="0"/>
        <v>3</v>
      </c>
      <c r="Y20" s="83">
        <f t="shared" si="1"/>
        <v>4.6875E-2</v>
      </c>
    </row>
    <row r="21" spans="1:25" ht="30" customHeight="1" x14ac:dyDescent="0.25">
      <c r="A21" s="3" t="s">
        <v>11</v>
      </c>
      <c r="B21" s="4" t="str">
        <f t="shared" si="5"/>
        <v>ГБОУ СОШ №525</v>
      </c>
      <c r="C21" s="5">
        <f t="shared" si="5"/>
        <v>11525</v>
      </c>
      <c r="D21" s="5" t="str">
        <f t="shared" si="5"/>
        <v>СОШ с углуб.</v>
      </c>
      <c r="E21" s="11" t="str">
        <f t="shared" si="5"/>
        <v>5а</v>
      </c>
      <c r="F21" s="7">
        <f t="shared" si="5"/>
        <v>72</v>
      </c>
      <c r="G21" s="7">
        <f t="shared" si="5"/>
        <v>64</v>
      </c>
      <c r="H21" s="8">
        <f t="shared" si="4"/>
        <v>11525019</v>
      </c>
      <c r="I21" s="9">
        <v>1</v>
      </c>
      <c r="J21" s="9">
        <v>1</v>
      </c>
      <c r="K21" s="9">
        <v>1</v>
      </c>
      <c r="L21" s="9">
        <v>2</v>
      </c>
      <c r="M21" s="9">
        <v>1</v>
      </c>
      <c r="N21" s="9">
        <v>1</v>
      </c>
      <c r="O21" s="9">
        <v>0</v>
      </c>
      <c r="P21" s="9">
        <v>2</v>
      </c>
      <c r="Q21" s="9">
        <v>1</v>
      </c>
      <c r="R21" s="9">
        <v>0</v>
      </c>
      <c r="S21" s="9">
        <v>2</v>
      </c>
      <c r="T21" s="10">
        <f t="shared" si="3"/>
        <v>12</v>
      </c>
      <c r="W21" s="76">
        <v>19</v>
      </c>
      <c r="X21" s="76">
        <f t="shared" si="0"/>
        <v>0</v>
      </c>
      <c r="Y21" s="83">
        <f t="shared" si="1"/>
        <v>0</v>
      </c>
    </row>
    <row r="22" spans="1:25" ht="30" customHeight="1" x14ac:dyDescent="0.25">
      <c r="A22" s="3" t="s">
        <v>11</v>
      </c>
      <c r="B22" s="4" t="str">
        <f t="shared" si="5"/>
        <v>ГБОУ СОШ №525</v>
      </c>
      <c r="C22" s="5">
        <f t="shared" si="5"/>
        <v>11525</v>
      </c>
      <c r="D22" s="5" t="str">
        <f t="shared" si="5"/>
        <v>СОШ с углуб.</v>
      </c>
      <c r="E22" s="11" t="str">
        <f t="shared" si="5"/>
        <v>5а</v>
      </c>
      <c r="F22" s="7">
        <f t="shared" si="5"/>
        <v>72</v>
      </c>
      <c r="G22" s="7">
        <f t="shared" si="5"/>
        <v>64</v>
      </c>
      <c r="H22" s="8">
        <f t="shared" si="4"/>
        <v>11525020</v>
      </c>
      <c r="I22" s="9">
        <v>0</v>
      </c>
      <c r="J22" s="9">
        <v>1</v>
      </c>
      <c r="K22" s="9">
        <v>1</v>
      </c>
      <c r="L22" s="9">
        <v>2</v>
      </c>
      <c r="M22" s="9">
        <v>2</v>
      </c>
      <c r="N22" s="9">
        <v>0</v>
      </c>
      <c r="O22" s="9">
        <v>0</v>
      </c>
      <c r="P22" s="9">
        <v>2</v>
      </c>
      <c r="Q22" s="9">
        <v>2</v>
      </c>
      <c r="R22" s="9">
        <v>1</v>
      </c>
      <c r="S22" s="9">
        <v>1</v>
      </c>
      <c r="T22" s="10">
        <f t="shared" si="3"/>
        <v>12</v>
      </c>
      <c r="W22" s="58"/>
      <c r="X22" s="90">
        <f>SUM(X2:X21)</f>
        <v>64</v>
      </c>
      <c r="Y22" s="91"/>
    </row>
    <row r="23" spans="1:25" ht="30" customHeight="1" x14ac:dyDescent="0.25">
      <c r="A23" s="3" t="s">
        <v>11</v>
      </c>
      <c r="B23" s="4" t="str">
        <f t="shared" si="5"/>
        <v>ГБОУ СОШ №525</v>
      </c>
      <c r="C23" s="5">
        <f t="shared" si="5"/>
        <v>11525</v>
      </c>
      <c r="D23" s="5" t="str">
        <f t="shared" si="5"/>
        <v>СОШ с углуб.</v>
      </c>
      <c r="E23" s="11" t="str">
        <f t="shared" si="5"/>
        <v>5а</v>
      </c>
      <c r="F23" s="7">
        <f t="shared" si="5"/>
        <v>72</v>
      </c>
      <c r="G23" s="7">
        <f t="shared" si="5"/>
        <v>64</v>
      </c>
      <c r="H23" s="8">
        <f t="shared" si="4"/>
        <v>11525021</v>
      </c>
      <c r="I23" s="9">
        <v>2</v>
      </c>
      <c r="J23" s="9">
        <v>1</v>
      </c>
      <c r="K23" s="9">
        <v>1</v>
      </c>
      <c r="L23" s="9">
        <v>2</v>
      </c>
      <c r="M23" s="9">
        <v>2</v>
      </c>
      <c r="N23" s="9">
        <v>1</v>
      </c>
      <c r="O23" s="9">
        <v>1</v>
      </c>
      <c r="P23" s="9">
        <v>2</v>
      </c>
      <c r="Q23" s="9">
        <v>2</v>
      </c>
      <c r="R23" s="9">
        <v>2</v>
      </c>
      <c r="S23" s="9">
        <v>2</v>
      </c>
      <c r="T23" s="10">
        <f t="shared" si="3"/>
        <v>18</v>
      </c>
    </row>
    <row r="24" spans="1:25" ht="30" customHeight="1" x14ac:dyDescent="0.25">
      <c r="A24" s="3" t="s">
        <v>11</v>
      </c>
      <c r="B24" s="4" t="str">
        <f t="shared" si="5"/>
        <v>ГБОУ СОШ №525</v>
      </c>
      <c r="C24" s="5">
        <f t="shared" si="5"/>
        <v>11525</v>
      </c>
      <c r="D24" s="5" t="str">
        <f t="shared" si="5"/>
        <v>СОШ с углуб.</v>
      </c>
      <c r="E24" s="11" t="str">
        <f t="shared" si="5"/>
        <v>5а</v>
      </c>
      <c r="F24" s="7">
        <f t="shared" si="5"/>
        <v>72</v>
      </c>
      <c r="G24" s="7">
        <f t="shared" si="5"/>
        <v>64</v>
      </c>
      <c r="H24" s="8">
        <f t="shared" si="4"/>
        <v>11525022</v>
      </c>
      <c r="I24" s="9">
        <v>2</v>
      </c>
      <c r="J24" s="9">
        <v>1</v>
      </c>
      <c r="K24" s="9">
        <v>0</v>
      </c>
      <c r="L24" s="9">
        <v>2</v>
      </c>
      <c r="M24" s="9">
        <v>2</v>
      </c>
      <c r="N24" s="9">
        <v>1</v>
      </c>
      <c r="O24" s="9">
        <v>1</v>
      </c>
      <c r="P24" s="9">
        <v>2</v>
      </c>
      <c r="Q24" s="9">
        <v>2</v>
      </c>
      <c r="R24" s="9">
        <v>0</v>
      </c>
      <c r="S24" s="9">
        <v>1</v>
      </c>
      <c r="T24" s="10">
        <f t="shared" si="3"/>
        <v>14</v>
      </c>
    </row>
    <row r="25" spans="1:25" ht="30" customHeight="1" x14ac:dyDescent="0.25">
      <c r="A25" s="3" t="s">
        <v>11</v>
      </c>
      <c r="B25" s="4" t="str">
        <f t="shared" si="5"/>
        <v>ГБОУ СОШ №525</v>
      </c>
      <c r="C25" s="5">
        <f t="shared" si="5"/>
        <v>11525</v>
      </c>
      <c r="D25" s="5" t="str">
        <f t="shared" si="5"/>
        <v>СОШ с углуб.</v>
      </c>
      <c r="E25" s="11" t="str">
        <f t="shared" si="5"/>
        <v>5а</v>
      </c>
      <c r="F25" s="7">
        <f t="shared" si="5"/>
        <v>72</v>
      </c>
      <c r="G25" s="7">
        <f t="shared" si="5"/>
        <v>64</v>
      </c>
      <c r="H25" s="8">
        <f t="shared" si="4"/>
        <v>11525023</v>
      </c>
      <c r="I25" s="9">
        <v>1</v>
      </c>
      <c r="J25" s="9">
        <v>2</v>
      </c>
      <c r="K25" s="9">
        <v>0</v>
      </c>
      <c r="L25" s="9">
        <v>2</v>
      </c>
      <c r="M25" s="9">
        <v>1</v>
      </c>
      <c r="N25" s="9">
        <v>1</v>
      </c>
      <c r="O25" s="9">
        <v>0</v>
      </c>
      <c r="P25" s="9">
        <v>2</v>
      </c>
      <c r="Q25" s="9">
        <v>0</v>
      </c>
      <c r="R25" s="9">
        <v>1</v>
      </c>
      <c r="S25" s="9">
        <v>2</v>
      </c>
      <c r="T25" s="10">
        <f t="shared" si="3"/>
        <v>12</v>
      </c>
    </row>
    <row r="26" spans="1:25" ht="30" customHeight="1" x14ac:dyDescent="0.25">
      <c r="A26" s="3" t="s">
        <v>11</v>
      </c>
      <c r="B26" s="4" t="str">
        <f t="shared" si="5"/>
        <v>ГБОУ СОШ №525</v>
      </c>
      <c r="C26" s="5">
        <f t="shared" si="5"/>
        <v>11525</v>
      </c>
      <c r="D26" s="5" t="str">
        <f t="shared" si="5"/>
        <v>СОШ с углуб.</v>
      </c>
      <c r="E26" s="11" t="str">
        <f t="shared" si="5"/>
        <v>5а</v>
      </c>
      <c r="F26" s="7">
        <f t="shared" si="5"/>
        <v>72</v>
      </c>
      <c r="G26" s="7">
        <f t="shared" si="5"/>
        <v>64</v>
      </c>
      <c r="H26" s="8">
        <f t="shared" si="4"/>
        <v>11525024</v>
      </c>
      <c r="I26" s="9">
        <v>0</v>
      </c>
      <c r="J26" s="9">
        <v>1</v>
      </c>
      <c r="K26" s="9">
        <v>0</v>
      </c>
      <c r="L26" s="9">
        <v>2</v>
      </c>
      <c r="M26" s="9">
        <v>0</v>
      </c>
      <c r="N26" s="9">
        <v>1</v>
      </c>
      <c r="O26" s="9">
        <v>0</v>
      </c>
      <c r="P26" s="9">
        <v>1</v>
      </c>
      <c r="Q26" s="9">
        <v>2</v>
      </c>
      <c r="R26" s="9">
        <v>1</v>
      </c>
      <c r="S26" s="9">
        <v>2</v>
      </c>
      <c r="T26" s="10">
        <f t="shared" si="3"/>
        <v>10</v>
      </c>
    </row>
    <row r="27" spans="1:25" ht="30" customHeight="1" x14ac:dyDescent="0.25">
      <c r="A27" s="3" t="s">
        <v>11</v>
      </c>
      <c r="B27" s="4" t="str">
        <f t="shared" si="5"/>
        <v>ГБОУ СОШ №525</v>
      </c>
      <c r="C27" s="5">
        <f t="shared" si="5"/>
        <v>11525</v>
      </c>
      <c r="D27" s="5" t="str">
        <f t="shared" si="5"/>
        <v>СОШ с углуб.</v>
      </c>
      <c r="E27" s="11" t="str">
        <f t="shared" si="5"/>
        <v>5а</v>
      </c>
      <c r="F27" s="7">
        <f t="shared" si="5"/>
        <v>72</v>
      </c>
      <c r="G27" s="7">
        <f t="shared" si="5"/>
        <v>64</v>
      </c>
      <c r="H27" s="8">
        <f t="shared" si="4"/>
        <v>11525025</v>
      </c>
      <c r="I27" s="9">
        <v>2</v>
      </c>
      <c r="J27" s="9">
        <v>1</v>
      </c>
      <c r="K27" s="9">
        <v>1</v>
      </c>
      <c r="L27" s="9">
        <v>1</v>
      </c>
      <c r="M27" s="9">
        <v>0</v>
      </c>
      <c r="N27" s="9">
        <v>0</v>
      </c>
      <c r="O27" s="9">
        <v>1</v>
      </c>
      <c r="P27" s="9">
        <v>2</v>
      </c>
      <c r="Q27" s="9">
        <v>0</v>
      </c>
      <c r="R27" s="9">
        <v>0</v>
      </c>
      <c r="S27" s="9">
        <v>1</v>
      </c>
      <c r="T27" s="10">
        <f t="shared" si="3"/>
        <v>9</v>
      </c>
    </row>
    <row r="28" spans="1:25" ht="30" customHeight="1" x14ac:dyDescent="0.25">
      <c r="A28" s="3" t="s">
        <v>11</v>
      </c>
      <c r="B28" s="4" t="str">
        <f t="shared" si="5"/>
        <v>ГБОУ СОШ №525</v>
      </c>
      <c r="C28" s="5">
        <f t="shared" si="5"/>
        <v>11525</v>
      </c>
      <c r="D28" s="5" t="str">
        <f t="shared" si="5"/>
        <v>СОШ с углуб.</v>
      </c>
      <c r="E28" s="11" t="str">
        <f t="shared" si="5"/>
        <v>5а</v>
      </c>
      <c r="F28" s="7">
        <f t="shared" si="5"/>
        <v>72</v>
      </c>
      <c r="G28" s="7">
        <f t="shared" si="5"/>
        <v>64</v>
      </c>
      <c r="H28" s="8">
        <f t="shared" si="4"/>
        <v>11525026</v>
      </c>
      <c r="I28" s="9">
        <v>0</v>
      </c>
      <c r="J28" s="9">
        <v>0</v>
      </c>
      <c r="K28" s="9">
        <v>0</v>
      </c>
      <c r="L28" s="9">
        <v>2</v>
      </c>
      <c r="M28" s="9">
        <v>0</v>
      </c>
      <c r="N28" s="9">
        <v>1</v>
      </c>
      <c r="O28" s="9">
        <v>0</v>
      </c>
      <c r="P28" s="9">
        <v>2</v>
      </c>
      <c r="Q28" s="9">
        <v>2</v>
      </c>
      <c r="R28" s="9">
        <v>2</v>
      </c>
      <c r="S28" s="9">
        <v>1</v>
      </c>
      <c r="T28" s="10">
        <f t="shared" si="3"/>
        <v>10</v>
      </c>
    </row>
    <row r="29" spans="1:25" ht="30" customHeight="1" x14ac:dyDescent="0.25">
      <c r="A29" s="3" t="s">
        <v>11</v>
      </c>
      <c r="B29" s="4" t="str">
        <f t="shared" si="5"/>
        <v>ГБОУ СОШ №525</v>
      </c>
      <c r="C29" s="5">
        <f t="shared" si="5"/>
        <v>11525</v>
      </c>
      <c r="D29" s="5" t="str">
        <f t="shared" si="5"/>
        <v>СОШ с углуб.</v>
      </c>
      <c r="E29" s="11" t="str">
        <f t="shared" si="5"/>
        <v>5а</v>
      </c>
      <c r="F29" s="7">
        <f t="shared" si="5"/>
        <v>72</v>
      </c>
      <c r="G29" s="7">
        <f t="shared" si="5"/>
        <v>64</v>
      </c>
      <c r="H29" s="8">
        <f t="shared" si="4"/>
        <v>11525027</v>
      </c>
      <c r="I29" s="9">
        <v>2</v>
      </c>
      <c r="J29" s="9">
        <v>2</v>
      </c>
      <c r="K29" s="9">
        <v>0</v>
      </c>
      <c r="L29" s="9">
        <v>2</v>
      </c>
      <c r="M29" s="9">
        <v>0</v>
      </c>
      <c r="N29" s="9">
        <v>1</v>
      </c>
      <c r="O29" s="9">
        <v>0</v>
      </c>
      <c r="P29" s="9">
        <v>2</v>
      </c>
      <c r="Q29" s="9">
        <v>0</v>
      </c>
      <c r="R29" s="9">
        <v>0</v>
      </c>
      <c r="S29" s="9">
        <v>1</v>
      </c>
      <c r="T29" s="10">
        <f t="shared" si="3"/>
        <v>10</v>
      </c>
    </row>
    <row r="30" spans="1:25" ht="30" customHeight="1" x14ac:dyDescent="0.25">
      <c r="A30" s="3" t="s">
        <v>11</v>
      </c>
      <c r="B30" s="4" t="str">
        <f t="shared" si="5"/>
        <v>ГБОУ СОШ №525</v>
      </c>
      <c r="C30" s="5">
        <f t="shared" si="5"/>
        <v>11525</v>
      </c>
      <c r="D30" s="5" t="str">
        <f t="shared" si="5"/>
        <v>СОШ с углуб.</v>
      </c>
      <c r="E30" s="11" t="str">
        <f t="shared" si="5"/>
        <v>5а</v>
      </c>
      <c r="F30" s="7">
        <f t="shared" si="5"/>
        <v>72</v>
      </c>
      <c r="G30" s="7">
        <f t="shared" si="5"/>
        <v>64</v>
      </c>
      <c r="H30" s="8">
        <f t="shared" si="4"/>
        <v>11525028</v>
      </c>
      <c r="I30" s="9">
        <v>2</v>
      </c>
      <c r="J30" s="9">
        <v>1</v>
      </c>
      <c r="K30" s="9">
        <v>0</v>
      </c>
      <c r="L30" s="9">
        <v>2</v>
      </c>
      <c r="M30" s="9">
        <v>1</v>
      </c>
      <c r="N30" s="9">
        <v>1</v>
      </c>
      <c r="O30" s="9">
        <v>1</v>
      </c>
      <c r="P30" s="9">
        <v>2</v>
      </c>
      <c r="Q30" s="9">
        <v>2</v>
      </c>
      <c r="R30" s="9">
        <v>2</v>
      </c>
      <c r="S30" s="9">
        <v>1</v>
      </c>
      <c r="T30" s="10">
        <f t="shared" si="3"/>
        <v>15</v>
      </c>
    </row>
    <row r="31" spans="1:25" ht="30" customHeight="1" x14ac:dyDescent="0.25">
      <c r="A31" s="3" t="s">
        <v>11</v>
      </c>
      <c r="B31" s="4" t="str">
        <f t="shared" si="5"/>
        <v>ГБОУ СОШ №525</v>
      </c>
      <c r="C31" s="5">
        <f t="shared" si="5"/>
        <v>11525</v>
      </c>
      <c r="D31" s="5" t="str">
        <f t="shared" si="5"/>
        <v>СОШ с углуб.</v>
      </c>
      <c r="E31" s="11" t="str">
        <f t="shared" si="5"/>
        <v>5а</v>
      </c>
      <c r="F31" s="7">
        <f t="shared" si="5"/>
        <v>72</v>
      </c>
      <c r="G31" s="7">
        <f t="shared" si="5"/>
        <v>64</v>
      </c>
      <c r="H31" s="8">
        <f t="shared" si="4"/>
        <v>11525029</v>
      </c>
      <c r="I31" s="9">
        <v>2</v>
      </c>
      <c r="J31" s="9">
        <v>2</v>
      </c>
      <c r="K31" s="9">
        <v>0</v>
      </c>
      <c r="L31" s="9">
        <v>1</v>
      </c>
      <c r="M31" s="9">
        <v>1</v>
      </c>
      <c r="N31" s="9">
        <v>1</v>
      </c>
      <c r="O31" s="9">
        <v>0</v>
      </c>
      <c r="P31" s="9">
        <v>0</v>
      </c>
      <c r="Q31" s="9">
        <v>0</v>
      </c>
      <c r="R31" s="9">
        <v>1</v>
      </c>
      <c r="S31" s="9">
        <v>1</v>
      </c>
      <c r="T31" s="10">
        <f t="shared" si="3"/>
        <v>9</v>
      </c>
    </row>
    <row r="32" spans="1:25" ht="30" customHeight="1" x14ac:dyDescent="0.25">
      <c r="A32" s="3" t="s">
        <v>11</v>
      </c>
      <c r="B32" s="4" t="str">
        <f t="shared" si="5"/>
        <v>ГБОУ СОШ №525</v>
      </c>
      <c r="C32" s="5">
        <f t="shared" si="5"/>
        <v>11525</v>
      </c>
      <c r="D32" s="5" t="str">
        <f t="shared" si="5"/>
        <v>СОШ с углуб.</v>
      </c>
      <c r="E32" s="11" t="str">
        <f t="shared" si="5"/>
        <v>5а</v>
      </c>
      <c r="F32" s="7">
        <f t="shared" si="5"/>
        <v>72</v>
      </c>
      <c r="G32" s="7">
        <f t="shared" si="5"/>
        <v>64</v>
      </c>
      <c r="H32" s="8">
        <f t="shared" si="4"/>
        <v>11525030</v>
      </c>
      <c r="I32" s="9">
        <v>2</v>
      </c>
      <c r="J32" s="9">
        <v>2</v>
      </c>
      <c r="K32" s="9">
        <v>0</v>
      </c>
      <c r="L32" s="9">
        <v>2</v>
      </c>
      <c r="M32" s="9">
        <v>1</v>
      </c>
      <c r="N32" s="9">
        <v>1</v>
      </c>
      <c r="O32" s="9">
        <v>0</v>
      </c>
      <c r="P32" s="9">
        <v>0</v>
      </c>
      <c r="Q32" s="9">
        <v>2</v>
      </c>
      <c r="R32" s="9">
        <v>1</v>
      </c>
      <c r="S32" s="9">
        <v>1</v>
      </c>
      <c r="T32" s="10">
        <f t="shared" si="3"/>
        <v>12</v>
      </c>
    </row>
    <row r="33" spans="1:20" ht="30" customHeight="1" x14ac:dyDescent="0.25">
      <c r="A33" s="3" t="s">
        <v>11</v>
      </c>
      <c r="B33" s="4" t="str">
        <f t="shared" si="5"/>
        <v>ГБОУ СОШ №525</v>
      </c>
      <c r="C33" s="5">
        <f t="shared" si="5"/>
        <v>11525</v>
      </c>
      <c r="D33" s="5" t="str">
        <f t="shared" si="5"/>
        <v>СОШ с углуб.</v>
      </c>
      <c r="E33" s="11" t="str">
        <f t="shared" si="5"/>
        <v>5а</v>
      </c>
      <c r="F33" s="7">
        <f t="shared" si="5"/>
        <v>72</v>
      </c>
      <c r="G33" s="7">
        <f t="shared" si="5"/>
        <v>64</v>
      </c>
      <c r="H33" s="8">
        <f t="shared" si="4"/>
        <v>11525031</v>
      </c>
      <c r="I33" s="9">
        <v>0</v>
      </c>
      <c r="J33" s="9">
        <v>0</v>
      </c>
      <c r="K33" s="9">
        <v>0</v>
      </c>
      <c r="L33" s="9">
        <v>2</v>
      </c>
      <c r="M33" s="9">
        <v>0</v>
      </c>
      <c r="N33" s="9">
        <v>1</v>
      </c>
      <c r="O33" s="9">
        <v>0</v>
      </c>
      <c r="P33" s="9">
        <v>2</v>
      </c>
      <c r="Q33" s="9">
        <v>1</v>
      </c>
      <c r="R33" s="9">
        <v>0</v>
      </c>
      <c r="S33" s="9">
        <v>2</v>
      </c>
      <c r="T33" s="10">
        <f t="shared" si="3"/>
        <v>8</v>
      </c>
    </row>
    <row r="34" spans="1:20" ht="30" customHeight="1" x14ac:dyDescent="0.25">
      <c r="A34" s="3" t="s">
        <v>11</v>
      </c>
      <c r="B34" s="4" t="str">
        <f t="shared" si="5"/>
        <v>ГБОУ СОШ №525</v>
      </c>
      <c r="C34" s="5">
        <f t="shared" si="5"/>
        <v>11525</v>
      </c>
      <c r="D34" s="5" t="str">
        <f t="shared" si="5"/>
        <v>СОШ с углуб.</v>
      </c>
      <c r="E34" s="11" t="str">
        <f t="shared" si="5"/>
        <v>5а</v>
      </c>
      <c r="F34" s="7">
        <f t="shared" si="5"/>
        <v>72</v>
      </c>
      <c r="G34" s="7">
        <f t="shared" si="5"/>
        <v>64</v>
      </c>
      <c r="H34" s="8">
        <f t="shared" si="4"/>
        <v>11525032</v>
      </c>
      <c r="I34" s="9">
        <v>2</v>
      </c>
      <c r="J34" s="9">
        <v>0</v>
      </c>
      <c r="K34" s="9">
        <v>1</v>
      </c>
      <c r="L34" s="9">
        <v>2</v>
      </c>
      <c r="M34" s="9">
        <v>1</v>
      </c>
      <c r="N34" s="9">
        <v>1</v>
      </c>
      <c r="O34" s="9">
        <v>1</v>
      </c>
      <c r="P34" s="9">
        <v>2</v>
      </c>
      <c r="Q34" s="9">
        <v>2</v>
      </c>
      <c r="R34" s="9">
        <v>1</v>
      </c>
      <c r="S34" s="9">
        <v>1</v>
      </c>
      <c r="T34" s="10">
        <f t="shared" si="3"/>
        <v>14</v>
      </c>
    </row>
    <row r="35" spans="1:20" ht="30" customHeight="1" x14ac:dyDescent="0.25">
      <c r="A35" s="3" t="s">
        <v>11</v>
      </c>
      <c r="B35" s="4" t="str">
        <f t="shared" si="5"/>
        <v>ГБОУ СОШ №525</v>
      </c>
      <c r="C35" s="5">
        <f t="shared" si="5"/>
        <v>11525</v>
      </c>
      <c r="D35" s="5" t="str">
        <f t="shared" si="5"/>
        <v>СОШ с углуб.</v>
      </c>
      <c r="E35" s="11" t="str">
        <f t="shared" si="5"/>
        <v>5а</v>
      </c>
      <c r="F35" s="7">
        <f t="shared" si="5"/>
        <v>72</v>
      </c>
      <c r="G35" s="7">
        <f t="shared" si="5"/>
        <v>64</v>
      </c>
      <c r="H35" s="8">
        <f t="shared" si="4"/>
        <v>11525033</v>
      </c>
      <c r="I35" s="9">
        <v>2</v>
      </c>
      <c r="J35" s="9">
        <v>1</v>
      </c>
      <c r="K35" s="9">
        <v>0</v>
      </c>
      <c r="L35" s="9">
        <v>2</v>
      </c>
      <c r="M35" s="9">
        <v>1</v>
      </c>
      <c r="N35" s="9">
        <v>1</v>
      </c>
      <c r="O35" s="9">
        <v>1</v>
      </c>
      <c r="P35" s="9">
        <v>2</v>
      </c>
      <c r="Q35" s="9">
        <v>2</v>
      </c>
      <c r="R35" s="9">
        <v>2</v>
      </c>
      <c r="S35" s="9">
        <v>1</v>
      </c>
      <c r="T35" s="10">
        <f t="shared" si="3"/>
        <v>15</v>
      </c>
    </row>
    <row r="36" spans="1:20" ht="30" customHeight="1" x14ac:dyDescent="0.25">
      <c r="A36" s="3" t="s">
        <v>11</v>
      </c>
      <c r="B36" s="4" t="str">
        <f t="shared" ref="B36:E51" si="6">B35</f>
        <v>ГБОУ СОШ №525</v>
      </c>
      <c r="C36" s="5">
        <f t="shared" si="6"/>
        <v>11525</v>
      </c>
      <c r="D36" s="5" t="str">
        <f t="shared" si="6"/>
        <v>СОШ с углуб.</v>
      </c>
      <c r="E36" s="13" t="s">
        <v>16</v>
      </c>
      <c r="F36" s="7">
        <f t="shared" ref="F36:G51" si="7">F35</f>
        <v>72</v>
      </c>
      <c r="G36" s="7">
        <f t="shared" si="7"/>
        <v>64</v>
      </c>
      <c r="H36" s="8">
        <f t="shared" si="4"/>
        <v>11525034</v>
      </c>
      <c r="I36" s="9">
        <v>1</v>
      </c>
      <c r="J36" s="9">
        <v>2</v>
      </c>
      <c r="K36" s="9">
        <v>0</v>
      </c>
      <c r="L36" s="9">
        <v>2</v>
      </c>
      <c r="M36" s="9">
        <v>1</v>
      </c>
      <c r="N36" s="9">
        <v>1</v>
      </c>
      <c r="O36" s="9">
        <v>1</v>
      </c>
      <c r="P36" s="9">
        <v>2</v>
      </c>
      <c r="Q36" s="9">
        <v>2</v>
      </c>
      <c r="R36" s="9">
        <v>2</v>
      </c>
      <c r="S36" s="9">
        <v>1</v>
      </c>
      <c r="T36" s="10">
        <f t="shared" si="3"/>
        <v>15</v>
      </c>
    </row>
    <row r="37" spans="1:20" ht="30" customHeight="1" x14ac:dyDescent="0.25">
      <c r="A37" s="3" t="s">
        <v>11</v>
      </c>
      <c r="B37" s="4" t="str">
        <f t="shared" si="6"/>
        <v>ГБОУ СОШ №525</v>
      </c>
      <c r="C37" s="5">
        <f t="shared" si="6"/>
        <v>11525</v>
      </c>
      <c r="D37" s="5" t="str">
        <f t="shared" si="6"/>
        <v>СОШ с углуб.</v>
      </c>
      <c r="E37" s="11" t="str">
        <f t="shared" si="6"/>
        <v>5б</v>
      </c>
      <c r="F37" s="7">
        <f t="shared" si="7"/>
        <v>72</v>
      </c>
      <c r="G37" s="7">
        <f t="shared" si="7"/>
        <v>64</v>
      </c>
      <c r="H37" s="8">
        <f t="shared" si="4"/>
        <v>11525035</v>
      </c>
      <c r="I37" s="9">
        <v>1</v>
      </c>
      <c r="J37" s="9">
        <v>1</v>
      </c>
      <c r="K37" s="9">
        <v>1</v>
      </c>
      <c r="L37" s="9">
        <v>2</v>
      </c>
      <c r="M37" s="9">
        <v>1</v>
      </c>
      <c r="N37" s="9">
        <v>1</v>
      </c>
      <c r="O37" s="9">
        <v>1</v>
      </c>
      <c r="P37" s="9">
        <v>2</v>
      </c>
      <c r="Q37" s="9">
        <v>2</v>
      </c>
      <c r="R37" s="9">
        <v>1</v>
      </c>
      <c r="S37" s="9">
        <v>2</v>
      </c>
      <c r="T37" s="10">
        <f t="shared" si="3"/>
        <v>15</v>
      </c>
    </row>
    <row r="38" spans="1:20" ht="30" customHeight="1" x14ac:dyDescent="0.25">
      <c r="A38" s="3" t="s">
        <v>11</v>
      </c>
      <c r="B38" s="4" t="str">
        <f t="shared" si="6"/>
        <v>ГБОУ СОШ №525</v>
      </c>
      <c r="C38" s="5">
        <f t="shared" si="6"/>
        <v>11525</v>
      </c>
      <c r="D38" s="5" t="str">
        <f t="shared" si="6"/>
        <v>СОШ с углуб.</v>
      </c>
      <c r="E38" s="11" t="str">
        <f t="shared" si="6"/>
        <v>5б</v>
      </c>
      <c r="F38" s="7">
        <f t="shared" si="7"/>
        <v>72</v>
      </c>
      <c r="G38" s="7">
        <f t="shared" si="7"/>
        <v>64</v>
      </c>
      <c r="H38" s="8">
        <f t="shared" si="4"/>
        <v>11525036</v>
      </c>
      <c r="I38" s="9">
        <v>2</v>
      </c>
      <c r="J38" s="9">
        <v>2</v>
      </c>
      <c r="K38" s="9">
        <v>1</v>
      </c>
      <c r="L38" s="9">
        <v>2</v>
      </c>
      <c r="M38" s="9">
        <v>2</v>
      </c>
      <c r="N38" s="9">
        <v>1</v>
      </c>
      <c r="O38" s="9">
        <v>1</v>
      </c>
      <c r="P38" s="9">
        <v>2</v>
      </c>
      <c r="Q38" s="9">
        <v>1</v>
      </c>
      <c r="R38" s="9">
        <v>1</v>
      </c>
      <c r="S38" s="9">
        <v>1</v>
      </c>
      <c r="T38" s="10">
        <f t="shared" si="3"/>
        <v>16</v>
      </c>
    </row>
    <row r="39" spans="1:20" ht="30" customHeight="1" x14ac:dyDescent="0.25">
      <c r="A39" s="3" t="s">
        <v>11</v>
      </c>
      <c r="B39" s="4" t="str">
        <f t="shared" si="6"/>
        <v>ГБОУ СОШ №525</v>
      </c>
      <c r="C39" s="5">
        <f t="shared" si="6"/>
        <v>11525</v>
      </c>
      <c r="D39" s="5" t="str">
        <f t="shared" si="6"/>
        <v>СОШ с углуб.</v>
      </c>
      <c r="E39" s="11" t="str">
        <f t="shared" si="6"/>
        <v>5б</v>
      </c>
      <c r="F39" s="7">
        <f t="shared" si="7"/>
        <v>72</v>
      </c>
      <c r="G39" s="7">
        <f t="shared" si="7"/>
        <v>64</v>
      </c>
      <c r="H39" s="8">
        <f t="shared" si="4"/>
        <v>11525037</v>
      </c>
      <c r="I39" s="9">
        <v>0</v>
      </c>
      <c r="J39" s="9">
        <v>1</v>
      </c>
      <c r="K39" s="9">
        <v>0</v>
      </c>
      <c r="L39" s="9">
        <v>2</v>
      </c>
      <c r="M39" s="9">
        <v>1</v>
      </c>
      <c r="N39" s="9">
        <v>0</v>
      </c>
      <c r="O39" s="9">
        <v>0</v>
      </c>
      <c r="P39" s="9">
        <v>1</v>
      </c>
      <c r="Q39" s="9">
        <v>1</v>
      </c>
      <c r="R39" s="9">
        <v>1</v>
      </c>
      <c r="S39" s="9">
        <v>1</v>
      </c>
      <c r="T39" s="10">
        <f t="shared" si="3"/>
        <v>8</v>
      </c>
    </row>
    <row r="40" spans="1:20" ht="30" customHeight="1" x14ac:dyDescent="0.25">
      <c r="A40" s="3" t="s">
        <v>11</v>
      </c>
      <c r="B40" s="4" t="str">
        <f t="shared" si="6"/>
        <v>ГБОУ СОШ №525</v>
      </c>
      <c r="C40" s="5">
        <f t="shared" si="6"/>
        <v>11525</v>
      </c>
      <c r="D40" s="5" t="str">
        <f t="shared" si="6"/>
        <v>СОШ с углуб.</v>
      </c>
      <c r="E40" s="11" t="str">
        <f t="shared" si="6"/>
        <v>5б</v>
      </c>
      <c r="F40" s="7">
        <f t="shared" si="7"/>
        <v>72</v>
      </c>
      <c r="G40" s="7">
        <f t="shared" si="7"/>
        <v>64</v>
      </c>
      <c r="H40" s="8">
        <f t="shared" si="4"/>
        <v>11525038</v>
      </c>
      <c r="I40" s="9">
        <v>0</v>
      </c>
      <c r="J40" s="9">
        <v>2</v>
      </c>
      <c r="K40" s="9">
        <v>1</v>
      </c>
      <c r="L40" s="9">
        <v>2</v>
      </c>
      <c r="M40" s="9">
        <v>2</v>
      </c>
      <c r="N40" s="9">
        <v>0</v>
      </c>
      <c r="O40" s="9">
        <v>0</v>
      </c>
      <c r="P40" s="9">
        <v>2</v>
      </c>
      <c r="Q40" s="9">
        <v>2</v>
      </c>
      <c r="R40" s="9">
        <v>1</v>
      </c>
      <c r="S40" s="9">
        <v>1</v>
      </c>
      <c r="T40" s="10">
        <f t="shared" si="3"/>
        <v>13</v>
      </c>
    </row>
    <row r="41" spans="1:20" ht="30" customHeight="1" x14ac:dyDescent="0.25">
      <c r="A41" s="3" t="s">
        <v>11</v>
      </c>
      <c r="B41" s="4" t="str">
        <f t="shared" si="6"/>
        <v>ГБОУ СОШ №525</v>
      </c>
      <c r="C41" s="5">
        <f t="shared" si="6"/>
        <v>11525</v>
      </c>
      <c r="D41" s="5" t="str">
        <f t="shared" si="6"/>
        <v>СОШ с углуб.</v>
      </c>
      <c r="E41" s="11" t="str">
        <f t="shared" si="6"/>
        <v>5б</v>
      </c>
      <c r="F41" s="7">
        <f t="shared" si="7"/>
        <v>72</v>
      </c>
      <c r="G41" s="7">
        <f t="shared" si="7"/>
        <v>64</v>
      </c>
      <c r="H41" s="8">
        <f t="shared" si="4"/>
        <v>11525039</v>
      </c>
      <c r="I41" s="9">
        <v>0</v>
      </c>
      <c r="J41" s="9">
        <v>2</v>
      </c>
      <c r="K41" s="9">
        <v>1</v>
      </c>
      <c r="L41" s="9">
        <v>2</v>
      </c>
      <c r="M41" s="9">
        <v>0</v>
      </c>
      <c r="N41" s="9">
        <v>1</v>
      </c>
      <c r="O41" s="9">
        <v>0</v>
      </c>
      <c r="P41" s="9">
        <v>2</v>
      </c>
      <c r="Q41" s="9">
        <v>2</v>
      </c>
      <c r="R41" s="9">
        <v>2</v>
      </c>
      <c r="S41" s="9">
        <v>2</v>
      </c>
      <c r="T41" s="10">
        <f t="shared" si="3"/>
        <v>14</v>
      </c>
    </row>
    <row r="42" spans="1:20" ht="30" customHeight="1" x14ac:dyDescent="0.25">
      <c r="A42" s="3" t="s">
        <v>11</v>
      </c>
      <c r="B42" s="4" t="str">
        <f t="shared" si="6"/>
        <v>ГБОУ СОШ №525</v>
      </c>
      <c r="C42" s="5">
        <f t="shared" si="6"/>
        <v>11525</v>
      </c>
      <c r="D42" s="5" t="str">
        <f t="shared" si="6"/>
        <v>СОШ с углуб.</v>
      </c>
      <c r="E42" s="11" t="str">
        <f t="shared" si="6"/>
        <v>5б</v>
      </c>
      <c r="F42" s="7">
        <f t="shared" si="7"/>
        <v>72</v>
      </c>
      <c r="G42" s="7">
        <f t="shared" si="7"/>
        <v>64</v>
      </c>
      <c r="H42" s="8">
        <f t="shared" si="4"/>
        <v>11525040</v>
      </c>
      <c r="I42" s="9">
        <v>0</v>
      </c>
      <c r="J42" s="9">
        <v>2</v>
      </c>
      <c r="K42" s="9">
        <v>1</v>
      </c>
      <c r="L42" s="9">
        <v>2</v>
      </c>
      <c r="M42" s="9">
        <v>1</v>
      </c>
      <c r="N42" s="9">
        <v>1</v>
      </c>
      <c r="O42" s="9">
        <v>0</v>
      </c>
      <c r="P42" s="9">
        <v>2</v>
      </c>
      <c r="Q42" s="9">
        <v>2</v>
      </c>
      <c r="R42" s="9">
        <v>1</v>
      </c>
      <c r="S42" s="9">
        <v>1</v>
      </c>
      <c r="T42" s="10">
        <f t="shared" si="3"/>
        <v>13</v>
      </c>
    </row>
    <row r="43" spans="1:20" ht="30" customHeight="1" x14ac:dyDescent="0.25">
      <c r="A43" s="3" t="s">
        <v>11</v>
      </c>
      <c r="B43" s="4" t="str">
        <f t="shared" si="6"/>
        <v>ГБОУ СОШ №525</v>
      </c>
      <c r="C43" s="5">
        <f t="shared" si="6"/>
        <v>11525</v>
      </c>
      <c r="D43" s="5" t="str">
        <f t="shared" si="6"/>
        <v>СОШ с углуб.</v>
      </c>
      <c r="E43" s="11" t="str">
        <f t="shared" si="6"/>
        <v>5б</v>
      </c>
      <c r="F43" s="7">
        <f t="shared" si="7"/>
        <v>72</v>
      </c>
      <c r="G43" s="7">
        <f t="shared" si="7"/>
        <v>64</v>
      </c>
      <c r="H43" s="8">
        <f t="shared" si="4"/>
        <v>11525041</v>
      </c>
      <c r="I43" s="9">
        <v>0</v>
      </c>
      <c r="J43" s="9">
        <v>2</v>
      </c>
      <c r="K43" s="9">
        <v>0</v>
      </c>
      <c r="L43" s="9">
        <v>2</v>
      </c>
      <c r="M43" s="9">
        <v>0</v>
      </c>
      <c r="N43" s="9">
        <v>0</v>
      </c>
      <c r="O43" s="9">
        <v>0</v>
      </c>
      <c r="P43" s="9">
        <v>1</v>
      </c>
      <c r="Q43" s="9">
        <v>2</v>
      </c>
      <c r="R43" s="9">
        <v>0</v>
      </c>
      <c r="S43" s="9">
        <v>1</v>
      </c>
      <c r="T43" s="10">
        <f t="shared" si="3"/>
        <v>8</v>
      </c>
    </row>
    <row r="44" spans="1:20" ht="30" customHeight="1" x14ac:dyDescent="0.25">
      <c r="A44" s="3" t="s">
        <v>11</v>
      </c>
      <c r="B44" s="4" t="str">
        <f t="shared" si="6"/>
        <v>ГБОУ СОШ №525</v>
      </c>
      <c r="C44" s="5">
        <f t="shared" si="6"/>
        <v>11525</v>
      </c>
      <c r="D44" s="5" t="str">
        <f t="shared" si="6"/>
        <v>СОШ с углуб.</v>
      </c>
      <c r="E44" s="11" t="str">
        <f t="shared" si="6"/>
        <v>5б</v>
      </c>
      <c r="F44" s="7">
        <f t="shared" si="7"/>
        <v>72</v>
      </c>
      <c r="G44" s="7">
        <f t="shared" si="7"/>
        <v>64</v>
      </c>
      <c r="H44" s="8">
        <f t="shared" si="4"/>
        <v>11525042</v>
      </c>
      <c r="I44" s="9">
        <v>0</v>
      </c>
      <c r="J44" s="9">
        <v>2</v>
      </c>
      <c r="K44" s="9">
        <v>0</v>
      </c>
      <c r="L44" s="9">
        <v>2</v>
      </c>
      <c r="M44" s="9">
        <v>1</v>
      </c>
      <c r="N44" s="9">
        <v>0</v>
      </c>
      <c r="O44" s="9">
        <v>1</v>
      </c>
      <c r="P44" s="9">
        <v>1</v>
      </c>
      <c r="Q44" s="9">
        <v>2</v>
      </c>
      <c r="R44" s="9">
        <v>2</v>
      </c>
      <c r="S44" s="9">
        <v>1</v>
      </c>
      <c r="T44" s="10">
        <f t="shared" si="3"/>
        <v>12</v>
      </c>
    </row>
    <row r="45" spans="1:20" ht="30" customHeight="1" x14ac:dyDescent="0.25">
      <c r="A45" s="3" t="s">
        <v>11</v>
      </c>
      <c r="B45" s="4" t="str">
        <f t="shared" si="6"/>
        <v>ГБОУ СОШ №525</v>
      </c>
      <c r="C45" s="5">
        <f t="shared" si="6"/>
        <v>11525</v>
      </c>
      <c r="D45" s="5" t="str">
        <f t="shared" si="6"/>
        <v>СОШ с углуб.</v>
      </c>
      <c r="E45" s="11" t="str">
        <f t="shared" si="6"/>
        <v>5б</v>
      </c>
      <c r="F45" s="7">
        <f t="shared" si="7"/>
        <v>72</v>
      </c>
      <c r="G45" s="7">
        <f t="shared" si="7"/>
        <v>64</v>
      </c>
      <c r="H45" s="8">
        <f t="shared" si="4"/>
        <v>11525043</v>
      </c>
      <c r="I45" s="9">
        <v>2</v>
      </c>
      <c r="J45" s="9">
        <v>2</v>
      </c>
      <c r="K45" s="9">
        <v>1</v>
      </c>
      <c r="L45" s="9">
        <v>2</v>
      </c>
      <c r="M45" s="9">
        <v>1</v>
      </c>
      <c r="N45" s="9">
        <v>1</v>
      </c>
      <c r="O45" s="9">
        <v>0</v>
      </c>
      <c r="P45" s="9">
        <v>2</v>
      </c>
      <c r="Q45" s="9">
        <v>2</v>
      </c>
      <c r="R45" s="9">
        <v>1</v>
      </c>
      <c r="S45" s="9">
        <v>1</v>
      </c>
      <c r="T45" s="10">
        <f t="shared" si="3"/>
        <v>15</v>
      </c>
    </row>
    <row r="46" spans="1:20" ht="30" customHeight="1" x14ac:dyDescent="0.25">
      <c r="A46" s="3" t="s">
        <v>11</v>
      </c>
      <c r="B46" s="4" t="str">
        <f t="shared" si="6"/>
        <v>ГБОУ СОШ №525</v>
      </c>
      <c r="C46" s="5">
        <f t="shared" si="6"/>
        <v>11525</v>
      </c>
      <c r="D46" s="5" t="str">
        <f t="shared" si="6"/>
        <v>СОШ с углуб.</v>
      </c>
      <c r="E46" s="11" t="str">
        <f t="shared" si="6"/>
        <v>5б</v>
      </c>
      <c r="F46" s="7">
        <f t="shared" si="7"/>
        <v>72</v>
      </c>
      <c r="G46" s="7">
        <f t="shared" si="7"/>
        <v>64</v>
      </c>
      <c r="H46" s="8">
        <f t="shared" si="4"/>
        <v>11525044</v>
      </c>
      <c r="I46" s="9">
        <v>1</v>
      </c>
      <c r="J46" s="9">
        <v>2</v>
      </c>
      <c r="K46" s="9">
        <v>0</v>
      </c>
      <c r="L46" s="9">
        <v>2</v>
      </c>
      <c r="M46" s="9">
        <v>1</v>
      </c>
      <c r="N46" s="9">
        <v>1</v>
      </c>
      <c r="O46" s="9">
        <v>1</v>
      </c>
      <c r="P46" s="9">
        <v>1</v>
      </c>
      <c r="Q46" s="9">
        <v>2</v>
      </c>
      <c r="R46" s="9">
        <v>1</v>
      </c>
      <c r="S46" s="9">
        <v>2</v>
      </c>
      <c r="T46" s="10">
        <f t="shared" si="3"/>
        <v>14</v>
      </c>
    </row>
    <row r="47" spans="1:20" ht="30" customHeight="1" x14ac:dyDescent="0.25">
      <c r="A47" s="3" t="s">
        <v>11</v>
      </c>
      <c r="B47" s="4" t="str">
        <f t="shared" si="6"/>
        <v>ГБОУ СОШ №525</v>
      </c>
      <c r="C47" s="5">
        <f t="shared" si="6"/>
        <v>11525</v>
      </c>
      <c r="D47" s="5" t="str">
        <f t="shared" si="6"/>
        <v>СОШ с углуб.</v>
      </c>
      <c r="E47" s="11" t="str">
        <f t="shared" si="6"/>
        <v>5б</v>
      </c>
      <c r="F47" s="7">
        <f t="shared" si="7"/>
        <v>72</v>
      </c>
      <c r="G47" s="7">
        <f t="shared" si="7"/>
        <v>64</v>
      </c>
      <c r="H47" s="8">
        <f t="shared" si="4"/>
        <v>11525045</v>
      </c>
      <c r="I47" s="9">
        <v>0</v>
      </c>
      <c r="J47" s="9">
        <v>2</v>
      </c>
      <c r="K47" s="9">
        <v>1</v>
      </c>
      <c r="L47" s="9">
        <v>2</v>
      </c>
      <c r="M47" s="9">
        <v>1</v>
      </c>
      <c r="N47" s="9">
        <v>1</v>
      </c>
      <c r="O47" s="9">
        <v>0</v>
      </c>
      <c r="P47" s="9">
        <v>2</v>
      </c>
      <c r="Q47" s="9">
        <v>2</v>
      </c>
      <c r="R47" s="9">
        <v>1</v>
      </c>
      <c r="S47" s="9">
        <v>1</v>
      </c>
      <c r="T47" s="10">
        <f t="shared" si="3"/>
        <v>13</v>
      </c>
    </row>
    <row r="48" spans="1:20" ht="30" customHeight="1" x14ac:dyDescent="0.25">
      <c r="A48" s="3" t="s">
        <v>11</v>
      </c>
      <c r="B48" s="4" t="str">
        <f t="shared" si="6"/>
        <v>ГБОУ СОШ №525</v>
      </c>
      <c r="C48" s="5">
        <f t="shared" si="6"/>
        <v>11525</v>
      </c>
      <c r="D48" s="5" t="str">
        <f t="shared" si="6"/>
        <v>СОШ с углуб.</v>
      </c>
      <c r="E48" s="11" t="str">
        <f t="shared" si="6"/>
        <v>5б</v>
      </c>
      <c r="F48" s="7">
        <f t="shared" si="7"/>
        <v>72</v>
      </c>
      <c r="G48" s="7">
        <f t="shared" si="7"/>
        <v>64</v>
      </c>
      <c r="H48" s="8">
        <f t="shared" si="4"/>
        <v>11525046</v>
      </c>
      <c r="I48" s="9">
        <v>2</v>
      </c>
      <c r="J48" s="9">
        <v>1</v>
      </c>
      <c r="K48" s="9">
        <v>0</v>
      </c>
      <c r="L48" s="9">
        <v>2</v>
      </c>
      <c r="M48" s="9">
        <v>1</v>
      </c>
      <c r="N48" s="9">
        <v>1</v>
      </c>
      <c r="O48" s="9">
        <v>0</v>
      </c>
      <c r="P48" s="9">
        <v>2</v>
      </c>
      <c r="Q48" s="9">
        <v>2</v>
      </c>
      <c r="R48" s="9">
        <v>0</v>
      </c>
      <c r="S48" s="9">
        <v>1</v>
      </c>
      <c r="T48" s="10">
        <f t="shared" si="3"/>
        <v>12</v>
      </c>
    </row>
    <row r="49" spans="1:20" ht="30" customHeight="1" x14ac:dyDescent="0.25">
      <c r="A49" s="3" t="s">
        <v>11</v>
      </c>
      <c r="B49" s="4" t="str">
        <f t="shared" si="6"/>
        <v>ГБОУ СОШ №525</v>
      </c>
      <c r="C49" s="5">
        <f t="shared" si="6"/>
        <v>11525</v>
      </c>
      <c r="D49" s="5" t="str">
        <f t="shared" si="6"/>
        <v>СОШ с углуб.</v>
      </c>
      <c r="E49" s="11" t="str">
        <f t="shared" si="6"/>
        <v>5б</v>
      </c>
      <c r="F49" s="7">
        <f t="shared" si="7"/>
        <v>72</v>
      </c>
      <c r="G49" s="7">
        <f t="shared" si="7"/>
        <v>64</v>
      </c>
      <c r="H49" s="8">
        <f t="shared" si="4"/>
        <v>11525047</v>
      </c>
      <c r="I49" s="9">
        <v>2</v>
      </c>
      <c r="J49" s="9">
        <v>2</v>
      </c>
      <c r="K49" s="9">
        <v>1</v>
      </c>
      <c r="L49" s="9">
        <v>2</v>
      </c>
      <c r="M49" s="9">
        <v>0</v>
      </c>
      <c r="N49" s="9">
        <v>1</v>
      </c>
      <c r="O49" s="9">
        <v>0</v>
      </c>
      <c r="P49" s="9">
        <v>2</v>
      </c>
      <c r="Q49" s="9">
        <v>0</v>
      </c>
      <c r="R49" s="9">
        <v>2</v>
      </c>
      <c r="S49" s="9">
        <v>1</v>
      </c>
      <c r="T49" s="10">
        <f t="shared" si="3"/>
        <v>13</v>
      </c>
    </row>
    <row r="50" spans="1:20" ht="30" customHeight="1" x14ac:dyDescent="0.25">
      <c r="A50" s="3" t="s">
        <v>11</v>
      </c>
      <c r="B50" s="4" t="str">
        <f t="shared" si="6"/>
        <v>ГБОУ СОШ №525</v>
      </c>
      <c r="C50" s="5">
        <f t="shared" si="6"/>
        <v>11525</v>
      </c>
      <c r="D50" s="5" t="str">
        <f t="shared" si="6"/>
        <v>СОШ с углуб.</v>
      </c>
      <c r="E50" s="11" t="str">
        <f t="shared" si="6"/>
        <v>5б</v>
      </c>
      <c r="F50" s="7">
        <f t="shared" si="7"/>
        <v>72</v>
      </c>
      <c r="G50" s="7">
        <f t="shared" si="7"/>
        <v>64</v>
      </c>
      <c r="H50" s="8">
        <f t="shared" si="4"/>
        <v>11525048</v>
      </c>
      <c r="I50" s="9">
        <v>0</v>
      </c>
      <c r="J50" s="9">
        <v>1</v>
      </c>
      <c r="K50" s="9">
        <v>0</v>
      </c>
      <c r="L50" s="9">
        <v>2</v>
      </c>
      <c r="M50" s="9">
        <v>1</v>
      </c>
      <c r="N50" s="9">
        <v>1</v>
      </c>
      <c r="O50" s="9">
        <v>0</v>
      </c>
      <c r="P50" s="9">
        <v>2</v>
      </c>
      <c r="Q50" s="9">
        <v>1</v>
      </c>
      <c r="R50" s="9">
        <v>2</v>
      </c>
      <c r="S50" s="9">
        <v>1</v>
      </c>
      <c r="T50" s="10">
        <f t="shared" si="3"/>
        <v>11</v>
      </c>
    </row>
    <row r="51" spans="1:20" ht="30" customHeight="1" x14ac:dyDescent="0.25">
      <c r="A51" s="3" t="s">
        <v>11</v>
      </c>
      <c r="B51" s="4" t="str">
        <f t="shared" si="6"/>
        <v>ГБОУ СОШ №525</v>
      </c>
      <c r="C51" s="5">
        <f t="shared" si="6"/>
        <v>11525</v>
      </c>
      <c r="D51" s="5" t="str">
        <f t="shared" si="6"/>
        <v>СОШ с углуб.</v>
      </c>
      <c r="E51" s="11" t="str">
        <f t="shared" si="6"/>
        <v>5б</v>
      </c>
      <c r="F51" s="7">
        <f t="shared" si="7"/>
        <v>72</v>
      </c>
      <c r="G51" s="7">
        <f t="shared" si="7"/>
        <v>64</v>
      </c>
      <c r="H51" s="8">
        <f t="shared" si="4"/>
        <v>11525049</v>
      </c>
      <c r="I51" s="9">
        <v>0</v>
      </c>
      <c r="J51" s="9">
        <v>2</v>
      </c>
      <c r="K51" s="9">
        <v>0</v>
      </c>
      <c r="L51" s="9">
        <v>2</v>
      </c>
      <c r="M51" s="9">
        <v>1</v>
      </c>
      <c r="N51" s="9">
        <v>1</v>
      </c>
      <c r="O51" s="9">
        <v>0</v>
      </c>
      <c r="P51" s="9">
        <v>1</v>
      </c>
      <c r="Q51" s="9">
        <v>2</v>
      </c>
      <c r="R51" s="9">
        <v>1</v>
      </c>
      <c r="S51" s="9">
        <v>1</v>
      </c>
      <c r="T51" s="10">
        <f t="shared" si="3"/>
        <v>11</v>
      </c>
    </row>
    <row r="52" spans="1:20" ht="30" customHeight="1" x14ac:dyDescent="0.25">
      <c r="A52" s="3" t="s">
        <v>11</v>
      </c>
      <c r="B52" s="4" t="str">
        <f t="shared" ref="B52:G66" si="8">B51</f>
        <v>ГБОУ СОШ №525</v>
      </c>
      <c r="C52" s="5">
        <f t="shared" si="8"/>
        <v>11525</v>
      </c>
      <c r="D52" s="5" t="str">
        <f t="shared" si="8"/>
        <v>СОШ с углуб.</v>
      </c>
      <c r="E52" s="11" t="str">
        <f t="shared" si="8"/>
        <v>5б</v>
      </c>
      <c r="F52" s="7">
        <f t="shared" si="8"/>
        <v>72</v>
      </c>
      <c r="G52" s="7">
        <f t="shared" si="8"/>
        <v>64</v>
      </c>
      <c r="H52" s="8">
        <f t="shared" si="4"/>
        <v>11525050</v>
      </c>
      <c r="I52" s="9">
        <v>2</v>
      </c>
      <c r="J52" s="9">
        <v>2</v>
      </c>
      <c r="K52" s="9">
        <v>1</v>
      </c>
      <c r="L52" s="9">
        <v>2</v>
      </c>
      <c r="M52" s="9">
        <v>1</v>
      </c>
      <c r="N52" s="9">
        <v>1</v>
      </c>
      <c r="O52" s="9">
        <v>0</v>
      </c>
      <c r="P52" s="9">
        <v>2</v>
      </c>
      <c r="Q52" s="9">
        <v>2</v>
      </c>
      <c r="R52" s="9">
        <v>0</v>
      </c>
      <c r="S52" s="9">
        <v>1</v>
      </c>
      <c r="T52" s="10">
        <f t="shared" si="3"/>
        <v>14</v>
      </c>
    </row>
    <row r="53" spans="1:20" ht="30" customHeight="1" x14ac:dyDescent="0.25">
      <c r="A53" s="3" t="s">
        <v>11</v>
      </c>
      <c r="B53" s="4" t="str">
        <f t="shared" si="8"/>
        <v>ГБОУ СОШ №525</v>
      </c>
      <c r="C53" s="5">
        <f t="shared" si="8"/>
        <v>11525</v>
      </c>
      <c r="D53" s="5" t="str">
        <f t="shared" si="8"/>
        <v>СОШ с углуб.</v>
      </c>
      <c r="E53" s="11" t="str">
        <f t="shared" si="8"/>
        <v>5б</v>
      </c>
      <c r="F53" s="7">
        <f t="shared" si="8"/>
        <v>72</v>
      </c>
      <c r="G53" s="7">
        <f t="shared" si="8"/>
        <v>64</v>
      </c>
      <c r="H53" s="8">
        <f t="shared" si="4"/>
        <v>11525051</v>
      </c>
      <c r="I53" s="9">
        <v>1</v>
      </c>
      <c r="J53" s="9">
        <v>1</v>
      </c>
      <c r="K53" s="9">
        <v>0</v>
      </c>
      <c r="L53" s="9">
        <v>2</v>
      </c>
      <c r="M53" s="9">
        <v>1</v>
      </c>
      <c r="N53" s="9">
        <v>1</v>
      </c>
      <c r="O53" s="9">
        <v>0</v>
      </c>
      <c r="P53" s="9">
        <v>2</v>
      </c>
      <c r="Q53" s="9">
        <v>1</v>
      </c>
      <c r="R53" s="9">
        <v>0</v>
      </c>
      <c r="S53" s="9">
        <v>1</v>
      </c>
      <c r="T53" s="10">
        <f t="shared" si="3"/>
        <v>10</v>
      </c>
    </row>
    <row r="54" spans="1:20" ht="30" customHeight="1" x14ac:dyDescent="0.25">
      <c r="A54" s="3" t="s">
        <v>11</v>
      </c>
      <c r="B54" s="4" t="str">
        <f t="shared" si="8"/>
        <v>ГБОУ СОШ №525</v>
      </c>
      <c r="C54" s="5">
        <f t="shared" si="8"/>
        <v>11525</v>
      </c>
      <c r="D54" s="5" t="str">
        <f t="shared" si="8"/>
        <v>СОШ с углуб.</v>
      </c>
      <c r="E54" s="11" t="str">
        <f t="shared" si="8"/>
        <v>5б</v>
      </c>
      <c r="F54" s="7">
        <f t="shared" si="8"/>
        <v>72</v>
      </c>
      <c r="G54" s="7">
        <f t="shared" si="8"/>
        <v>64</v>
      </c>
      <c r="H54" s="8">
        <f t="shared" si="4"/>
        <v>11525052</v>
      </c>
      <c r="I54" s="9">
        <v>0</v>
      </c>
      <c r="J54" s="9">
        <v>2</v>
      </c>
      <c r="K54" s="9">
        <v>0</v>
      </c>
      <c r="L54" s="9">
        <v>2</v>
      </c>
      <c r="M54" s="9">
        <v>1</v>
      </c>
      <c r="N54" s="9">
        <v>1</v>
      </c>
      <c r="O54" s="9">
        <v>0</v>
      </c>
      <c r="P54" s="9">
        <v>2</v>
      </c>
      <c r="Q54" s="9">
        <v>1</v>
      </c>
      <c r="R54" s="9">
        <v>2</v>
      </c>
      <c r="S54" s="9">
        <v>1</v>
      </c>
      <c r="T54" s="10">
        <f t="shared" si="3"/>
        <v>12</v>
      </c>
    </row>
    <row r="55" spans="1:20" ht="30" customHeight="1" x14ac:dyDescent="0.25">
      <c r="A55" s="3" t="s">
        <v>11</v>
      </c>
      <c r="B55" s="4" t="str">
        <f t="shared" si="8"/>
        <v>ГБОУ СОШ №525</v>
      </c>
      <c r="C55" s="5">
        <f t="shared" si="8"/>
        <v>11525</v>
      </c>
      <c r="D55" s="5" t="str">
        <f t="shared" si="8"/>
        <v>СОШ с углуб.</v>
      </c>
      <c r="E55" s="11" t="str">
        <f t="shared" si="8"/>
        <v>5б</v>
      </c>
      <c r="F55" s="7">
        <f t="shared" si="8"/>
        <v>72</v>
      </c>
      <c r="G55" s="7">
        <f t="shared" si="8"/>
        <v>64</v>
      </c>
      <c r="H55" s="8">
        <f t="shared" si="4"/>
        <v>11525053</v>
      </c>
      <c r="I55" s="9">
        <v>0</v>
      </c>
      <c r="J55" s="9">
        <v>1</v>
      </c>
      <c r="K55" s="9">
        <v>0</v>
      </c>
      <c r="L55" s="9">
        <v>2</v>
      </c>
      <c r="M55" s="9">
        <v>0</v>
      </c>
      <c r="N55" s="9">
        <v>1</v>
      </c>
      <c r="O55" s="9">
        <v>0</v>
      </c>
      <c r="P55" s="9">
        <v>2</v>
      </c>
      <c r="Q55" s="9">
        <v>1</v>
      </c>
      <c r="R55" s="9">
        <v>0</v>
      </c>
      <c r="S55" s="9">
        <v>0</v>
      </c>
      <c r="T55" s="10">
        <f t="shared" si="3"/>
        <v>7</v>
      </c>
    </row>
    <row r="56" spans="1:20" ht="30" customHeight="1" x14ac:dyDescent="0.25">
      <c r="A56" s="3" t="s">
        <v>11</v>
      </c>
      <c r="B56" s="4" t="str">
        <f t="shared" si="8"/>
        <v>ГБОУ СОШ №525</v>
      </c>
      <c r="C56" s="5">
        <f t="shared" si="8"/>
        <v>11525</v>
      </c>
      <c r="D56" s="5" t="str">
        <f t="shared" si="8"/>
        <v>СОШ с углуб.</v>
      </c>
      <c r="E56" s="11" t="str">
        <f t="shared" si="8"/>
        <v>5б</v>
      </c>
      <c r="F56" s="7">
        <f t="shared" si="8"/>
        <v>72</v>
      </c>
      <c r="G56" s="7">
        <f t="shared" si="8"/>
        <v>64</v>
      </c>
      <c r="H56" s="8">
        <f t="shared" si="4"/>
        <v>11525054</v>
      </c>
      <c r="I56" s="9">
        <v>2</v>
      </c>
      <c r="J56" s="9">
        <v>2</v>
      </c>
      <c r="K56" s="9">
        <v>1</v>
      </c>
      <c r="L56" s="9">
        <v>2</v>
      </c>
      <c r="M56" s="9">
        <v>1</v>
      </c>
      <c r="N56" s="9">
        <v>1</v>
      </c>
      <c r="O56" s="9">
        <v>0</v>
      </c>
      <c r="P56" s="9">
        <v>1</v>
      </c>
      <c r="Q56" s="9">
        <v>1</v>
      </c>
      <c r="R56" s="9">
        <v>0</v>
      </c>
      <c r="S56" s="9">
        <v>1</v>
      </c>
      <c r="T56" s="10">
        <f t="shared" si="3"/>
        <v>12</v>
      </c>
    </row>
    <row r="57" spans="1:20" ht="30" customHeight="1" x14ac:dyDescent="0.25">
      <c r="A57" s="3" t="s">
        <v>11</v>
      </c>
      <c r="B57" s="4" t="str">
        <f t="shared" si="8"/>
        <v>ГБОУ СОШ №525</v>
      </c>
      <c r="C57" s="5">
        <f t="shared" si="8"/>
        <v>11525</v>
      </c>
      <c r="D57" s="5" t="str">
        <f t="shared" si="8"/>
        <v>СОШ с углуб.</v>
      </c>
      <c r="E57" s="11" t="str">
        <f t="shared" si="8"/>
        <v>5б</v>
      </c>
      <c r="F57" s="7">
        <f t="shared" si="8"/>
        <v>72</v>
      </c>
      <c r="G57" s="7">
        <f t="shared" si="8"/>
        <v>64</v>
      </c>
      <c r="H57" s="8">
        <f t="shared" si="4"/>
        <v>11525055</v>
      </c>
      <c r="I57" s="9">
        <v>0</v>
      </c>
      <c r="J57" s="9">
        <v>0</v>
      </c>
      <c r="K57" s="9">
        <v>0</v>
      </c>
      <c r="L57" s="9">
        <v>2</v>
      </c>
      <c r="M57" s="9">
        <v>1</v>
      </c>
      <c r="N57" s="9">
        <v>0</v>
      </c>
      <c r="O57" s="9">
        <v>0</v>
      </c>
      <c r="P57" s="9">
        <v>2</v>
      </c>
      <c r="Q57" s="9">
        <v>2</v>
      </c>
      <c r="R57" s="9">
        <v>2</v>
      </c>
      <c r="S57" s="9">
        <v>1</v>
      </c>
      <c r="T57" s="10">
        <f t="shared" si="3"/>
        <v>10</v>
      </c>
    </row>
    <row r="58" spans="1:20" ht="30" customHeight="1" x14ac:dyDescent="0.25">
      <c r="A58" s="3" t="s">
        <v>11</v>
      </c>
      <c r="B58" s="4" t="str">
        <f t="shared" si="8"/>
        <v>ГБОУ СОШ №525</v>
      </c>
      <c r="C58" s="5">
        <f t="shared" si="8"/>
        <v>11525</v>
      </c>
      <c r="D58" s="5" t="str">
        <f t="shared" si="8"/>
        <v>СОШ с углуб.</v>
      </c>
      <c r="E58" s="11" t="str">
        <f t="shared" si="8"/>
        <v>5б</v>
      </c>
      <c r="F58" s="7">
        <f t="shared" si="8"/>
        <v>72</v>
      </c>
      <c r="G58" s="7">
        <f t="shared" si="8"/>
        <v>64</v>
      </c>
      <c r="H58" s="8">
        <f t="shared" si="4"/>
        <v>11525056</v>
      </c>
      <c r="I58" s="9">
        <v>0</v>
      </c>
      <c r="J58" s="9">
        <v>1</v>
      </c>
      <c r="K58" s="9">
        <v>0</v>
      </c>
      <c r="L58" s="9">
        <v>2</v>
      </c>
      <c r="M58" s="9">
        <v>0</v>
      </c>
      <c r="N58" s="9">
        <v>1</v>
      </c>
      <c r="O58" s="9">
        <v>0</v>
      </c>
      <c r="P58" s="9">
        <v>1</v>
      </c>
      <c r="Q58" s="9">
        <v>0</v>
      </c>
      <c r="R58" s="9">
        <v>1</v>
      </c>
      <c r="S58" s="9">
        <v>1</v>
      </c>
      <c r="T58" s="10">
        <f t="shared" si="3"/>
        <v>7</v>
      </c>
    </row>
    <row r="59" spans="1:20" ht="30" customHeight="1" x14ac:dyDescent="0.25">
      <c r="A59" s="3" t="s">
        <v>11</v>
      </c>
      <c r="B59" s="4" t="str">
        <f t="shared" si="8"/>
        <v>ГБОУ СОШ №525</v>
      </c>
      <c r="C59" s="5">
        <f t="shared" si="8"/>
        <v>11525</v>
      </c>
      <c r="D59" s="5" t="str">
        <f t="shared" si="8"/>
        <v>СОШ с углуб.</v>
      </c>
      <c r="E59" s="11" t="str">
        <f t="shared" si="8"/>
        <v>5б</v>
      </c>
      <c r="F59" s="7">
        <f t="shared" si="8"/>
        <v>72</v>
      </c>
      <c r="G59" s="7">
        <f t="shared" si="8"/>
        <v>64</v>
      </c>
      <c r="H59" s="8">
        <f t="shared" si="4"/>
        <v>11525057</v>
      </c>
      <c r="I59" s="9">
        <v>0</v>
      </c>
      <c r="J59" s="9">
        <v>1</v>
      </c>
      <c r="K59" s="9">
        <v>0</v>
      </c>
      <c r="L59" s="9">
        <v>2</v>
      </c>
      <c r="M59" s="9">
        <v>0</v>
      </c>
      <c r="N59" s="9">
        <v>1</v>
      </c>
      <c r="O59" s="9">
        <v>0</v>
      </c>
      <c r="P59" s="9">
        <v>1</v>
      </c>
      <c r="Q59" s="9">
        <v>2</v>
      </c>
      <c r="R59" s="9">
        <v>0</v>
      </c>
      <c r="S59" s="9">
        <v>1</v>
      </c>
      <c r="T59" s="10">
        <f t="shared" si="3"/>
        <v>8</v>
      </c>
    </row>
    <row r="60" spans="1:20" ht="30" customHeight="1" x14ac:dyDescent="0.25">
      <c r="A60" s="3" t="s">
        <v>11</v>
      </c>
      <c r="B60" s="4" t="str">
        <f t="shared" si="8"/>
        <v>ГБОУ СОШ №525</v>
      </c>
      <c r="C60" s="5">
        <f t="shared" si="8"/>
        <v>11525</v>
      </c>
      <c r="D60" s="5" t="str">
        <f t="shared" si="8"/>
        <v>СОШ с углуб.</v>
      </c>
      <c r="E60" s="11" t="str">
        <f t="shared" si="8"/>
        <v>5б</v>
      </c>
      <c r="F60" s="7">
        <f t="shared" si="8"/>
        <v>72</v>
      </c>
      <c r="G60" s="7">
        <f t="shared" si="8"/>
        <v>64</v>
      </c>
      <c r="H60" s="8">
        <f t="shared" si="4"/>
        <v>11525058</v>
      </c>
      <c r="I60" s="9">
        <v>0</v>
      </c>
      <c r="J60" s="9">
        <v>2</v>
      </c>
      <c r="K60" s="9">
        <v>1</v>
      </c>
      <c r="L60" s="9">
        <v>2</v>
      </c>
      <c r="M60" s="9">
        <v>0</v>
      </c>
      <c r="N60" s="9">
        <v>1</v>
      </c>
      <c r="O60" s="9">
        <v>0</v>
      </c>
      <c r="P60" s="9">
        <v>2</v>
      </c>
      <c r="Q60" s="9">
        <v>0</v>
      </c>
      <c r="R60" s="9">
        <v>2</v>
      </c>
      <c r="S60" s="9">
        <v>1</v>
      </c>
      <c r="T60" s="10">
        <f t="shared" si="3"/>
        <v>11</v>
      </c>
    </row>
    <row r="61" spans="1:20" ht="30" customHeight="1" x14ac:dyDescent="0.25">
      <c r="A61" s="3" t="s">
        <v>11</v>
      </c>
      <c r="B61" s="4" t="str">
        <f t="shared" si="8"/>
        <v>ГБОУ СОШ №525</v>
      </c>
      <c r="C61" s="5">
        <f t="shared" si="8"/>
        <v>11525</v>
      </c>
      <c r="D61" s="5" t="str">
        <f t="shared" si="8"/>
        <v>СОШ с углуб.</v>
      </c>
      <c r="E61" s="11" t="str">
        <f t="shared" si="8"/>
        <v>5б</v>
      </c>
      <c r="F61" s="7">
        <f t="shared" si="8"/>
        <v>72</v>
      </c>
      <c r="G61" s="7">
        <f t="shared" si="8"/>
        <v>64</v>
      </c>
      <c r="H61" s="8">
        <f t="shared" si="4"/>
        <v>11525059</v>
      </c>
      <c r="I61" s="9">
        <v>0</v>
      </c>
      <c r="J61" s="9">
        <v>1</v>
      </c>
      <c r="K61" s="9">
        <v>0</v>
      </c>
      <c r="L61" s="9">
        <v>2</v>
      </c>
      <c r="M61" s="9">
        <v>1</v>
      </c>
      <c r="N61" s="9">
        <v>1</v>
      </c>
      <c r="O61" s="9">
        <v>0</v>
      </c>
      <c r="P61" s="9">
        <v>2</v>
      </c>
      <c r="Q61" s="9">
        <v>0</v>
      </c>
      <c r="R61" s="9">
        <v>1</v>
      </c>
      <c r="S61" s="9">
        <v>1</v>
      </c>
      <c r="T61" s="10">
        <f t="shared" si="3"/>
        <v>9</v>
      </c>
    </row>
    <row r="62" spans="1:20" ht="30" customHeight="1" x14ac:dyDescent="0.25">
      <c r="A62" s="3" t="s">
        <v>11</v>
      </c>
      <c r="B62" s="4" t="str">
        <f t="shared" si="8"/>
        <v>ГБОУ СОШ №525</v>
      </c>
      <c r="C62" s="5">
        <f t="shared" si="8"/>
        <v>11525</v>
      </c>
      <c r="D62" s="5" t="str">
        <f t="shared" si="8"/>
        <v>СОШ с углуб.</v>
      </c>
      <c r="E62" s="11" t="str">
        <f t="shared" si="8"/>
        <v>5б</v>
      </c>
      <c r="F62" s="7">
        <f t="shared" si="8"/>
        <v>72</v>
      </c>
      <c r="G62" s="7">
        <f t="shared" si="8"/>
        <v>64</v>
      </c>
      <c r="H62" s="8">
        <f t="shared" si="4"/>
        <v>11525060</v>
      </c>
      <c r="I62" s="9">
        <v>0</v>
      </c>
      <c r="J62" s="9">
        <v>1</v>
      </c>
      <c r="K62" s="9">
        <v>1</v>
      </c>
      <c r="L62" s="9">
        <v>2</v>
      </c>
      <c r="M62" s="9">
        <v>0</v>
      </c>
      <c r="N62" s="9">
        <v>1</v>
      </c>
      <c r="O62" s="9">
        <v>0</v>
      </c>
      <c r="P62" s="9">
        <v>2</v>
      </c>
      <c r="Q62" s="9">
        <v>2</v>
      </c>
      <c r="R62" s="9">
        <v>2</v>
      </c>
      <c r="S62" s="9">
        <v>2</v>
      </c>
      <c r="T62" s="10">
        <f t="shared" si="3"/>
        <v>13</v>
      </c>
    </row>
    <row r="63" spans="1:20" ht="30" customHeight="1" x14ac:dyDescent="0.25">
      <c r="A63" s="3" t="s">
        <v>11</v>
      </c>
      <c r="B63" s="4" t="str">
        <f t="shared" si="8"/>
        <v>ГБОУ СОШ №525</v>
      </c>
      <c r="C63" s="5">
        <f t="shared" si="8"/>
        <v>11525</v>
      </c>
      <c r="D63" s="5" t="str">
        <f t="shared" si="8"/>
        <v>СОШ с углуб.</v>
      </c>
      <c r="E63" s="11" t="str">
        <f t="shared" si="8"/>
        <v>5б</v>
      </c>
      <c r="F63" s="7">
        <f t="shared" si="8"/>
        <v>72</v>
      </c>
      <c r="G63" s="7">
        <f t="shared" si="8"/>
        <v>64</v>
      </c>
      <c r="H63" s="8">
        <f t="shared" si="4"/>
        <v>11525061</v>
      </c>
      <c r="I63" s="9">
        <v>2</v>
      </c>
      <c r="J63" s="9">
        <v>2</v>
      </c>
      <c r="K63" s="9">
        <v>0</v>
      </c>
      <c r="L63" s="9">
        <v>2</v>
      </c>
      <c r="M63" s="9">
        <v>1</v>
      </c>
      <c r="N63" s="9">
        <v>1</v>
      </c>
      <c r="O63" s="9">
        <v>0</v>
      </c>
      <c r="P63" s="9">
        <v>2</v>
      </c>
      <c r="Q63" s="9">
        <v>2</v>
      </c>
      <c r="R63" s="9">
        <v>2</v>
      </c>
      <c r="S63" s="9">
        <v>1</v>
      </c>
      <c r="T63" s="10">
        <f t="shared" si="3"/>
        <v>15</v>
      </c>
    </row>
    <row r="64" spans="1:20" ht="30" customHeight="1" x14ac:dyDescent="0.25">
      <c r="A64" s="3" t="s">
        <v>11</v>
      </c>
      <c r="B64" s="4" t="str">
        <f t="shared" si="8"/>
        <v>ГБОУ СОШ №525</v>
      </c>
      <c r="C64" s="5">
        <f t="shared" si="8"/>
        <v>11525</v>
      </c>
      <c r="D64" s="5" t="str">
        <f t="shared" si="8"/>
        <v>СОШ с углуб.</v>
      </c>
      <c r="E64" s="11" t="str">
        <f t="shared" si="8"/>
        <v>5б</v>
      </c>
      <c r="F64" s="7">
        <f t="shared" si="8"/>
        <v>72</v>
      </c>
      <c r="G64" s="7">
        <f t="shared" si="8"/>
        <v>64</v>
      </c>
      <c r="H64" s="8">
        <f t="shared" si="4"/>
        <v>11525062</v>
      </c>
      <c r="I64" s="9">
        <v>1</v>
      </c>
      <c r="J64" s="9">
        <v>2</v>
      </c>
      <c r="K64" s="9">
        <v>0</v>
      </c>
      <c r="L64" s="9">
        <v>2</v>
      </c>
      <c r="M64" s="9">
        <v>1</v>
      </c>
      <c r="N64" s="9">
        <v>1</v>
      </c>
      <c r="O64" s="9">
        <v>0</v>
      </c>
      <c r="P64" s="9">
        <v>2</v>
      </c>
      <c r="Q64" s="9">
        <v>2</v>
      </c>
      <c r="R64" s="9">
        <v>2</v>
      </c>
      <c r="S64" s="9">
        <v>2</v>
      </c>
      <c r="T64" s="10">
        <f t="shared" si="3"/>
        <v>15</v>
      </c>
    </row>
    <row r="65" spans="1:20" ht="30" customHeight="1" x14ac:dyDescent="0.25">
      <c r="A65" s="3" t="s">
        <v>11</v>
      </c>
      <c r="B65" s="4" t="str">
        <f t="shared" si="8"/>
        <v>ГБОУ СОШ №525</v>
      </c>
      <c r="C65" s="5">
        <f t="shared" si="8"/>
        <v>11525</v>
      </c>
      <c r="D65" s="5" t="str">
        <f t="shared" si="8"/>
        <v>СОШ с углуб.</v>
      </c>
      <c r="E65" s="11" t="str">
        <f t="shared" si="8"/>
        <v>5б</v>
      </c>
      <c r="F65" s="7">
        <f t="shared" si="8"/>
        <v>72</v>
      </c>
      <c r="G65" s="7">
        <f t="shared" si="8"/>
        <v>64</v>
      </c>
      <c r="H65" s="8">
        <f t="shared" si="4"/>
        <v>11525063</v>
      </c>
      <c r="I65" s="9">
        <v>1</v>
      </c>
      <c r="J65" s="9">
        <v>1</v>
      </c>
      <c r="K65" s="9">
        <v>0</v>
      </c>
      <c r="L65" s="9">
        <v>2</v>
      </c>
      <c r="M65" s="9">
        <v>1</v>
      </c>
      <c r="N65" s="9">
        <v>1</v>
      </c>
      <c r="O65" s="9">
        <v>0</v>
      </c>
      <c r="P65" s="9">
        <v>2</v>
      </c>
      <c r="Q65" s="9">
        <v>2</v>
      </c>
      <c r="R65" s="9">
        <v>1</v>
      </c>
      <c r="S65" s="9">
        <v>1</v>
      </c>
      <c r="T65" s="10">
        <f t="shared" si="3"/>
        <v>12</v>
      </c>
    </row>
    <row r="66" spans="1:20" ht="30" customHeight="1" x14ac:dyDescent="0.25">
      <c r="A66" s="3" t="s">
        <v>11</v>
      </c>
      <c r="B66" s="4" t="str">
        <f t="shared" si="8"/>
        <v>ГБОУ СОШ №525</v>
      </c>
      <c r="C66" s="5">
        <f t="shared" si="8"/>
        <v>11525</v>
      </c>
      <c r="D66" s="5" t="str">
        <f t="shared" si="8"/>
        <v>СОШ с углуб.</v>
      </c>
      <c r="E66" s="11" t="str">
        <f t="shared" si="8"/>
        <v>5б</v>
      </c>
      <c r="F66" s="7">
        <f t="shared" si="8"/>
        <v>72</v>
      </c>
      <c r="G66" s="7">
        <f t="shared" si="8"/>
        <v>64</v>
      </c>
      <c r="H66" s="8">
        <f t="shared" si="4"/>
        <v>11525064</v>
      </c>
      <c r="I66" s="9">
        <v>2</v>
      </c>
      <c r="J66" s="9">
        <v>2</v>
      </c>
      <c r="K66" s="9">
        <v>1</v>
      </c>
      <c r="L66" s="9">
        <v>2</v>
      </c>
      <c r="M66" s="9">
        <v>2</v>
      </c>
      <c r="N66" s="9">
        <v>1</v>
      </c>
      <c r="O66" s="9">
        <v>1</v>
      </c>
      <c r="P66" s="9">
        <v>2</v>
      </c>
      <c r="Q66" s="9">
        <v>1</v>
      </c>
      <c r="R66" s="9">
        <v>2</v>
      </c>
      <c r="S66" s="9">
        <v>1</v>
      </c>
      <c r="T66" s="10">
        <f t="shared" si="3"/>
        <v>17</v>
      </c>
    </row>
    <row r="67" spans="1:20" s="58" customFormat="1" x14ac:dyDescent="0.25">
      <c r="A67" s="58" t="s">
        <v>118</v>
      </c>
      <c r="I67" s="58">
        <v>2</v>
      </c>
      <c r="J67" s="58">
        <v>2</v>
      </c>
      <c r="K67" s="58">
        <v>1</v>
      </c>
      <c r="L67" s="58">
        <v>2</v>
      </c>
      <c r="M67" s="58">
        <v>2</v>
      </c>
      <c r="N67" s="58">
        <v>1</v>
      </c>
      <c r="O67" s="58">
        <v>1</v>
      </c>
      <c r="P67" s="58">
        <v>2</v>
      </c>
      <c r="Q67" s="58">
        <v>2</v>
      </c>
      <c r="R67" s="58">
        <v>2</v>
      </c>
      <c r="S67" s="58">
        <v>2</v>
      </c>
      <c r="T67" s="58">
        <f>SUM(I67:S67)</f>
        <v>19</v>
      </c>
    </row>
    <row r="68" spans="1:20" x14ac:dyDescent="0.25">
      <c r="B68" s="4" t="s">
        <v>58</v>
      </c>
      <c r="C68" s="7">
        <v>72</v>
      </c>
      <c r="D68" s="7">
        <v>64</v>
      </c>
      <c r="I68" s="79">
        <f>SUM(I3:I66)/(64*I67)</f>
        <v>0.5234375</v>
      </c>
      <c r="J68" s="79">
        <f t="shared" ref="J68:T68" si="9">SUM(J3:J66)/(64*J67)</f>
        <v>0.671875</v>
      </c>
      <c r="K68" s="79">
        <f t="shared" si="9"/>
        <v>0.4375</v>
      </c>
      <c r="L68" s="79">
        <f t="shared" si="9"/>
        <v>0.96875</v>
      </c>
      <c r="M68" s="79">
        <f t="shared" si="9"/>
        <v>0.484375</v>
      </c>
      <c r="N68" s="79">
        <f t="shared" si="9"/>
        <v>0.8125</v>
      </c>
      <c r="O68" s="79">
        <f t="shared" si="9"/>
        <v>0.359375</v>
      </c>
      <c r="P68" s="79">
        <f t="shared" si="9"/>
        <v>0.8984375</v>
      </c>
      <c r="Q68" s="79">
        <f t="shared" si="9"/>
        <v>0.7109375</v>
      </c>
      <c r="R68" s="79">
        <f t="shared" si="9"/>
        <v>0.59375</v>
      </c>
      <c r="S68" s="79">
        <f t="shared" si="9"/>
        <v>0.6328125</v>
      </c>
      <c r="T68" s="79">
        <f t="shared" si="9"/>
        <v>0.66200657894736847</v>
      </c>
    </row>
  </sheetData>
  <mergeCells count="9">
    <mergeCell ref="G1:G2"/>
    <mergeCell ref="H1:H2"/>
    <mergeCell ref="T1:T2"/>
    <mergeCell ref="A1:A2"/>
    <mergeCell ref="B1:B2"/>
    <mergeCell ref="C1:C2"/>
    <mergeCell ref="D1:D2"/>
    <mergeCell ref="E1:E2"/>
    <mergeCell ref="F1:F2"/>
  </mergeCells>
  <dataValidations count="4">
    <dataValidation allowBlank="1" showErrorMessage="1" sqref="E3:G66 C68:D68"/>
    <dataValidation type="list" allowBlank="1" showInputMessage="1" showErrorMessage="1" sqref="P3:S66 I3:J66 L3:M66">
      <formula1>балл2</formula1>
    </dataValidation>
    <dataValidation type="list" allowBlank="1" showInputMessage="1" showErrorMessage="1" sqref="K3:K66 N3:O66">
      <formula1>балл1</formula1>
    </dataValidation>
    <dataValidation type="list" allowBlank="1" showInputMessage="1" showErrorMessage="1" sqref="B3">
      <formula1>Название</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dimension ref="A1:Y77"/>
  <sheetViews>
    <sheetView zoomScale="70" zoomScaleNormal="70" workbookViewId="0">
      <selection activeCell="W1" sqref="W1:Y22"/>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s>
  <sheetData>
    <row r="1" spans="1:25" ht="59.25" customHeight="1"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c r="W1" s="58" t="s">
        <v>158</v>
      </c>
      <c r="X1" s="58" t="s">
        <v>159</v>
      </c>
      <c r="Y1" s="58" t="s">
        <v>160</v>
      </c>
    </row>
    <row r="2" spans="1:25" ht="44.25" customHeight="1"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COUNTIF(T$3:T$75,W2)</f>
        <v>0</v>
      </c>
      <c r="Y2" s="83">
        <f>X2/$X$22</f>
        <v>0</v>
      </c>
    </row>
    <row r="3" spans="1:25" ht="30" customHeight="1" x14ac:dyDescent="0.25">
      <c r="A3" s="3" t="s">
        <v>11</v>
      </c>
      <c r="B3" s="4" t="s">
        <v>59</v>
      </c>
      <c r="C3" s="5">
        <f>VLOOKUP(B3,[26]Списки!$C$1:$E$70,2,FALSE)</f>
        <v>11526</v>
      </c>
      <c r="D3" s="5" t="str">
        <f>VLOOKUP(B3,[26]Списки!$C$1:$E$70,3,FALSE)</f>
        <v>Гимназия</v>
      </c>
      <c r="E3" s="6" t="s">
        <v>15</v>
      </c>
      <c r="F3" s="7">
        <v>81</v>
      </c>
      <c r="G3" s="7">
        <v>73</v>
      </c>
      <c r="H3" s="8">
        <f>C3*1000+1</f>
        <v>11526001</v>
      </c>
      <c r="I3" s="9">
        <v>2</v>
      </c>
      <c r="J3" s="9">
        <v>2</v>
      </c>
      <c r="K3" s="9">
        <v>1</v>
      </c>
      <c r="L3" s="9">
        <v>1</v>
      </c>
      <c r="M3" s="9">
        <v>2</v>
      </c>
      <c r="N3" s="9">
        <v>1</v>
      </c>
      <c r="O3" s="9">
        <v>1</v>
      </c>
      <c r="P3" s="9">
        <v>2</v>
      </c>
      <c r="Q3" s="9">
        <v>2</v>
      </c>
      <c r="R3" s="9">
        <v>2</v>
      </c>
      <c r="S3" s="9">
        <v>1</v>
      </c>
      <c r="T3" s="10">
        <f>IF(COUNTBLANK(I3:S3)&gt;=1,"Не писал",SUM(I3:S3))</f>
        <v>17</v>
      </c>
      <c r="W3" s="76">
        <v>1</v>
      </c>
      <c r="X3" s="76">
        <f t="shared" ref="X3:X21" si="0">COUNTIF(T$3:T$75,W3)</f>
        <v>0</v>
      </c>
      <c r="Y3" s="83">
        <f t="shared" ref="Y3:Y21" si="1">X3/$X$22</f>
        <v>0</v>
      </c>
    </row>
    <row r="4" spans="1:25" ht="30" customHeight="1" x14ac:dyDescent="0.25">
      <c r="A4" s="3" t="s">
        <v>11</v>
      </c>
      <c r="B4" s="4" t="str">
        <f t="shared" ref="B4:G19" si="2">B3</f>
        <v>ГБОУ гимназия №526</v>
      </c>
      <c r="C4" s="5">
        <f t="shared" si="2"/>
        <v>11526</v>
      </c>
      <c r="D4" s="5" t="str">
        <f t="shared" si="2"/>
        <v>Гимназия</v>
      </c>
      <c r="E4" s="11" t="str">
        <f t="shared" si="2"/>
        <v>5а</v>
      </c>
      <c r="F4" s="7">
        <f t="shared" si="2"/>
        <v>81</v>
      </c>
      <c r="G4" s="7">
        <f t="shared" si="2"/>
        <v>73</v>
      </c>
      <c r="H4" s="8">
        <f>H3+1</f>
        <v>11526002</v>
      </c>
      <c r="I4" s="9">
        <v>2</v>
      </c>
      <c r="J4" s="9">
        <v>2</v>
      </c>
      <c r="K4" s="9">
        <v>1</v>
      </c>
      <c r="L4" s="9">
        <v>2</v>
      </c>
      <c r="M4" s="9">
        <v>2</v>
      </c>
      <c r="N4" s="9">
        <v>1</v>
      </c>
      <c r="O4" s="9">
        <v>1</v>
      </c>
      <c r="P4" s="9">
        <v>2</v>
      </c>
      <c r="Q4" s="9">
        <v>2</v>
      </c>
      <c r="R4" s="9">
        <v>2</v>
      </c>
      <c r="S4" s="9">
        <v>2</v>
      </c>
      <c r="T4" s="10">
        <f t="shared" ref="T4:T67" si="3">IF(COUNTBLANK(I4:S4)&gt;=1,"Не писал",SUM(I4:S4))</f>
        <v>19</v>
      </c>
      <c r="W4" s="76">
        <v>2</v>
      </c>
      <c r="X4" s="76">
        <f t="shared" si="0"/>
        <v>0</v>
      </c>
      <c r="Y4" s="83">
        <f t="shared" si="1"/>
        <v>0</v>
      </c>
    </row>
    <row r="5" spans="1:25" ht="30" customHeight="1" x14ac:dyDescent="0.25">
      <c r="A5" s="3" t="s">
        <v>11</v>
      </c>
      <c r="B5" s="4" t="str">
        <f t="shared" si="2"/>
        <v>ГБОУ гимназия №526</v>
      </c>
      <c r="C5" s="5">
        <f t="shared" si="2"/>
        <v>11526</v>
      </c>
      <c r="D5" s="5" t="str">
        <f t="shared" si="2"/>
        <v>Гимназия</v>
      </c>
      <c r="E5" s="11" t="str">
        <f t="shared" si="2"/>
        <v>5а</v>
      </c>
      <c r="F5" s="7">
        <f t="shared" si="2"/>
        <v>81</v>
      </c>
      <c r="G5" s="7">
        <f t="shared" si="2"/>
        <v>73</v>
      </c>
      <c r="H5" s="8">
        <f t="shared" ref="H5:H68" si="4">H4+1</f>
        <v>11526003</v>
      </c>
      <c r="I5" s="9">
        <v>2</v>
      </c>
      <c r="J5" s="9">
        <v>2</v>
      </c>
      <c r="K5" s="9">
        <v>1</v>
      </c>
      <c r="L5" s="9">
        <v>2</v>
      </c>
      <c r="M5" s="9">
        <v>1</v>
      </c>
      <c r="N5" s="9">
        <v>1</v>
      </c>
      <c r="O5" s="9">
        <v>1</v>
      </c>
      <c r="P5" s="9">
        <v>2</v>
      </c>
      <c r="Q5" s="9">
        <v>2</v>
      </c>
      <c r="R5" s="9">
        <v>2</v>
      </c>
      <c r="S5" s="9">
        <v>2</v>
      </c>
      <c r="T5" s="10">
        <f t="shared" si="3"/>
        <v>18</v>
      </c>
      <c r="W5" s="76">
        <v>3</v>
      </c>
      <c r="X5" s="76">
        <f t="shared" si="0"/>
        <v>0</v>
      </c>
      <c r="Y5" s="83">
        <f t="shared" si="1"/>
        <v>0</v>
      </c>
    </row>
    <row r="6" spans="1:25" ht="30" customHeight="1" x14ac:dyDescent="0.25">
      <c r="A6" s="3" t="s">
        <v>11</v>
      </c>
      <c r="B6" s="4" t="str">
        <f t="shared" si="2"/>
        <v>ГБОУ гимназия №526</v>
      </c>
      <c r="C6" s="5">
        <f t="shared" si="2"/>
        <v>11526</v>
      </c>
      <c r="D6" s="5" t="str">
        <f t="shared" si="2"/>
        <v>Гимназия</v>
      </c>
      <c r="E6" s="11" t="str">
        <f t="shared" si="2"/>
        <v>5а</v>
      </c>
      <c r="F6" s="7">
        <f t="shared" si="2"/>
        <v>81</v>
      </c>
      <c r="G6" s="7">
        <f t="shared" si="2"/>
        <v>73</v>
      </c>
      <c r="H6" s="8">
        <f t="shared" si="4"/>
        <v>11526004</v>
      </c>
      <c r="I6" s="9">
        <v>2</v>
      </c>
      <c r="J6" s="9">
        <v>2</v>
      </c>
      <c r="K6" s="9">
        <v>1</v>
      </c>
      <c r="L6" s="9">
        <v>2</v>
      </c>
      <c r="M6" s="9">
        <v>2</v>
      </c>
      <c r="N6" s="9">
        <v>1</v>
      </c>
      <c r="O6" s="9">
        <v>1</v>
      </c>
      <c r="P6" s="9">
        <v>2</v>
      </c>
      <c r="Q6" s="9">
        <v>2</v>
      </c>
      <c r="R6" s="9">
        <v>2</v>
      </c>
      <c r="S6" s="9">
        <v>2</v>
      </c>
      <c r="T6" s="10">
        <f t="shared" si="3"/>
        <v>19</v>
      </c>
      <c r="W6" s="76">
        <v>4</v>
      </c>
      <c r="X6" s="76">
        <f t="shared" si="0"/>
        <v>0</v>
      </c>
      <c r="Y6" s="83">
        <f t="shared" si="1"/>
        <v>0</v>
      </c>
    </row>
    <row r="7" spans="1:25" ht="30" customHeight="1" x14ac:dyDescent="0.25">
      <c r="A7" s="3" t="s">
        <v>11</v>
      </c>
      <c r="B7" s="4" t="str">
        <f t="shared" si="2"/>
        <v>ГБОУ гимназия №526</v>
      </c>
      <c r="C7" s="5">
        <f t="shared" si="2"/>
        <v>11526</v>
      </c>
      <c r="D7" s="5" t="str">
        <f t="shared" si="2"/>
        <v>Гимназия</v>
      </c>
      <c r="E7" s="11" t="str">
        <f t="shared" si="2"/>
        <v>5а</v>
      </c>
      <c r="F7" s="7">
        <f t="shared" si="2"/>
        <v>81</v>
      </c>
      <c r="G7" s="7">
        <f t="shared" si="2"/>
        <v>73</v>
      </c>
      <c r="H7" s="8">
        <f t="shared" si="4"/>
        <v>11526005</v>
      </c>
      <c r="I7" s="9">
        <v>0</v>
      </c>
      <c r="J7" s="9">
        <v>2</v>
      </c>
      <c r="K7" s="9">
        <v>1</v>
      </c>
      <c r="L7" s="9">
        <v>2</v>
      </c>
      <c r="M7" s="9">
        <v>1</v>
      </c>
      <c r="N7" s="9">
        <v>1</v>
      </c>
      <c r="O7" s="9">
        <v>1</v>
      </c>
      <c r="P7" s="9">
        <v>2</v>
      </c>
      <c r="Q7" s="9">
        <v>2</v>
      </c>
      <c r="R7" s="9">
        <v>2</v>
      </c>
      <c r="S7" s="9">
        <v>2</v>
      </c>
      <c r="T7" s="10">
        <f t="shared" si="3"/>
        <v>16</v>
      </c>
      <c r="W7" s="76">
        <v>5</v>
      </c>
      <c r="X7" s="76">
        <f t="shared" si="0"/>
        <v>0</v>
      </c>
      <c r="Y7" s="83">
        <f t="shared" si="1"/>
        <v>0</v>
      </c>
    </row>
    <row r="8" spans="1:25" ht="30" customHeight="1" x14ac:dyDescent="0.25">
      <c r="A8" s="3" t="s">
        <v>11</v>
      </c>
      <c r="B8" s="4" t="str">
        <f t="shared" si="2"/>
        <v>ГБОУ гимназия №526</v>
      </c>
      <c r="C8" s="5">
        <f t="shared" si="2"/>
        <v>11526</v>
      </c>
      <c r="D8" s="5" t="str">
        <f t="shared" si="2"/>
        <v>Гимназия</v>
      </c>
      <c r="E8" s="11" t="str">
        <f t="shared" si="2"/>
        <v>5а</v>
      </c>
      <c r="F8" s="7">
        <f t="shared" si="2"/>
        <v>81</v>
      </c>
      <c r="G8" s="7">
        <f t="shared" si="2"/>
        <v>73</v>
      </c>
      <c r="H8" s="8">
        <f t="shared" si="4"/>
        <v>11526006</v>
      </c>
      <c r="I8" s="9">
        <v>2</v>
      </c>
      <c r="J8" s="9">
        <v>1</v>
      </c>
      <c r="K8" s="9">
        <v>1</v>
      </c>
      <c r="L8" s="9">
        <v>2</v>
      </c>
      <c r="M8" s="9">
        <v>1</v>
      </c>
      <c r="N8" s="9">
        <v>1</v>
      </c>
      <c r="O8" s="9">
        <v>1</v>
      </c>
      <c r="P8" s="9">
        <v>2</v>
      </c>
      <c r="Q8" s="9">
        <v>2</v>
      </c>
      <c r="R8" s="9">
        <v>1</v>
      </c>
      <c r="S8" s="9">
        <v>1</v>
      </c>
      <c r="T8" s="10">
        <f t="shared" si="3"/>
        <v>15</v>
      </c>
      <c r="W8" s="76">
        <v>6</v>
      </c>
      <c r="X8" s="76">
        <f t="shared" si="0"/>
        <v>0</v>
      </c>
      <c r="Y8" s="83">
        <f t="shared" si="1"/>
        <v>0</v>
      </c>
    </row>
    <row r="9" spans="1:25" ht="30" customHeight="1" x14ac:dyDescent="0.25">
      <c r="A9" s="3" t="s">
        <v>11</v>
      </c>
      <c r="B9" s="4" t="str">
        <f t="shared" si="2"/>
        <v>ГБОУ гимназия №526</v>
      </c>
      <c r="C9" s="5">
        <f t="shared" si="2"/>
        <v>11526</v>
      </c>
      <c r="D9" s="5" t="str">
        <f t="shared" si="2"/>
        <v>Гимназия</v>
      </c>
      <c r="E9" s="11" t="str">
        <f t="shared" si="2"/>
        <v>5а</v>
      </c>
      <c r="F9" s="7">
        <f t="shared" si="2"/>
        <v>81</v>
      </c>
      <c r="G9" s="7">
        <f t="shared" si="2"/>
        <v>73</v>
      </c>
      <c r="H9" s="8">
        <f t="shared" si="4"/>
        <v>11526007</v>
      </c>
      <c r="I9" s="9">
        <v>2</v>
      </c>
      <c r="J9" s="9">
        <v>2</v>
      </c>
      <c r="K9" s="9">
        <v>1</v>
      </c>
      <c r="L9" s="9">
        <v>2</v>
      </c>
      <c r="M9" s="9">
        <v>2</v>
      </c>
      <c r="N9" s="9">
        <v>1</v>
      </c>
      <c r="O9" s="9">
        <v>1</v>
      </c>
      <c r="P9" s="9">
        <v>2</v>
      </c>
      <c r="Q9" s="9">
        <v>2</v>
      </c>
      <c r="R9" s="9">
        <v>2</v>
      </c>
      <c r="S9" s="9">
        <v>2</v>
      </c>
      <c r="T9" s="10">
        <f t="shared" si="3"/>
        <v>19</v>
      </c>
      <c r="W9" s="76">
        <v>7</v>
      </c>
      <c r="X9" s="76">
        <f t="shared" si="0"/>
        <v>0</v>
      </c>
      <c r="Y9" s="83">
        <f t="shared" si="1"/>
        <v>0</v>
      </c>
    </row>
    <row r="10" spans="1:25" ht="30" customHeight="1" x14ac:dyDescent="0.25">
      <c r="A10" s="3" t="s">
        <v>11</v>
      </c>
      <c r="B10" s="4" t="str">
        <f t="shared" si="2"/>
        <v>ГБОУ гимназия №526</v>
      </c>
      <c r="C10" s="5">
        <f t="shared" si="2"/>
        <v>11526</v>
      </c>
      <c r="D10" s="5" t="str">
        <f t="shared" si="2"/>
        <v>Гимназия</v>
      </c>
      <c r="E10" s="11" t="str">
        <f t="shared" si="2"/>
        <v>5а</v>
      </c>
      <c r="F10" s="7">
        <f t="shared" si="2"/>
        <v>81</v>
      </c>
      <c r="G10" s="7">
        <f t="shared" si="2"/>
        <v>73</v>
      </c>
      <c r="H10" s="8">
        <f t="shared" si="4"/>
        <v>11526008</v>
      </c>
      <c r="I10" s="9">
        <v>2</v>
      </c>
      <c r="J10" s="9">
        <v>2</v>
      </c>
      <c r="K10" s="9">
        <v>1</v>
      </c>
      <c r="L10" s="9">
        <v>2</v>
      </c>
      <c r="M10" s="9">
        <v>1</v>
      </c>
      <c r="N10" s="9">
        <v>1</v>
      </c>
      <c r="O10" s="9">
        <v>1</v>
      </c>
      <c r="P10" s="9">
        <v>1</v>
      </c>
      <c r="Q10" s="9">
        <v>2</v>
      </c>
      <c r="R10" s="9">
        <v>1</v>
      </c>
      <c r="S10" s="9">
        <v>1</v>
      </c>
      <c r="T10" s="10">
        <f t="shared" si="3"/>
        <v>15</v>
      </c>
      <c r="W10" s="76">
        <v>8</v>
      </c>
      <c r="X10" s="76">
        <f t="shared" si="0"/>
        <v>0</v>
      </c>
      <c r="Y10" s="83">
        <f t="shared" si="1"/>
        <v>0</v>
      </c>
    </row>
    <row r="11" spans="1:25" ht="30" customHeight="1" x14ac:dyDescent="0.25">
      <c r="A11" s="3" t="s">
        <v>11</v>
      </c>
      <c r="B11" s="4" t="str">
        <f t="shared" si="2"/>
        <v>ГБОУ гимназия №526</v>
      </c>
      <c r="C11" s="5">
        <f t="shared" si="2"/>
        <v>11526</v>
      </c>
      <c r="D11" s="5" t="str">
        <f t="shared" si="2"/>
        <v>Гимназия</v>
      </c>
      <c r="E11" s="11" t="str">
        <f t="shared" si="2"/>
        <v>5а</v>
      </c>
      <c r="F11" s="7">
        <f t="shared" si="2"/>
        <v>81</v>
      </c>
      <c r="G11" s="7">
        <f t="shared" si="2"/>
        <v>73</v>
      </c>
      <c r="H11" s="8">
        <f t="shared" si="4"/>
        <v>11526009</v>
      </c>
      <c r="I11" s="9">
        <v>2</v>
      </c>
      <c r="J11" s="9">
        <v>2</v>
      </c>
      <c r="K11" s="9">
        <v>1</v>
      </c>
      <c r="L11" s="9">
        <v>2</v>
      </c>
      <c r="M11" s="9">
        <v>1</v>
      </c>
      <c r="N11" s="9">
        <v>0</v>
      </c>
      <c r="O11" s="9">
        <v>1</v>
      </c>
      <c r="P11" s="9">
        <v>2</v>
      </c>
      <c r="Q11" s="9">
        <v>2</v>
      </c>
      <c r="R11" s="9">
        <v>2</v>
      </c>
      <c r="S11" s="9">
        <v>2</v>
      </c>
      <c r="T11" s="10">
        <f t="shared" si="3"/>
        <v>17</v>
      </c>
      <c r="W11" s="76">
        <v>9</v>
      </c>
      <c r="X11" s="76">
        <f t="shared" si="0"/>
        <v>0</v>
      </c>
      <c r="Y11" s="83">
        <f t="shared" si="1"/>
        <v>0</v>
      </c>
    </row>
    <row r="12" spans="1:25" ht="30" customHeight="1" x14ac:dyDescent="0.25">
      <c r="A12" s="3" t="s">
        <v>11</v>
      </c>
      <c r="B12" s="4" t="str">
        <f t="shared" si="2"/>
        <v>ГБОУ гимназия №526</v>
      </c>
      <c r="C12" s="5">
        <f t="shared" si="2"/>
        <v>11526</v>
      </c>
      <c r="D12" s="5" t="str">
        <f t="shared" si="2"/>
        <v>Гимназия</v>
      </c>
      <c r="E12" s="11" t="str">
        <f t="shared" si="2"/>
        <v>5а</v>
      </c>
      <c r="F12" s="7">
        <f t="shared" si="2"/>
        <v>81</v>
      </c>
      <c r="G12" s="7">
        <f t="shared" si="2"/>
        <v>73</v>
      </c>
      <c r="H12" s="8">
        <f t="shared" si="4"/>
        <v>11526010</v>
      </c>
      <c r="I12" s="9">
        <v>1</v>
      </c>
      <c r="J12" s="9">
        <v>1</v>
      </c>
      <c r="K12" s="9">
        <v>1</v>
      </c>
      <c r="L12" s="9">
        <v>2</v>
      </c>
      <c r="M12" s="9">
        <v>1</v>
      </c>
      <c r="N12" s="9">
        <v>1</v>
      </c>
      <c r="O12" s="9">
        <v>1</v>
      </c>
      <c r="P12" s="9">
        <v>2</v>
      </c>
      <c r="Q12" s="9">
        <v>2</v>
      </c>
      <c r="R12" s="9">
        <v>2</v>
      </c>
      <c r="S12" s="9">
        <v>2</v>
      </c>
      <c r="T12" s="10">
        <f t="shared" si="3"/>
        <v>16</v>
      </c>
      <c r="W12" s="76">
        <v>10</v>
      </c>
      <c r="X12" s="76">
        <f t="shared" si="0"/>
        <v>0</v>
      </c>
      <c r="Y12" s="83">
        <f t="shared" si="1"/>
        <v>0</v>
      </c>
    </row>
    <row r="13" spans="1:25" ht="30" customHeight="1" x14ac:dyDescent="0.25">
      <c r="A13" s="3" t="s">
        <v>11</v>
      </c>
      <c r="B13" s="4" t="str">
        <f t="shared" si="2"/>
        <v>ГБОУ гимназия №526</v>
      </c>
      <c r="C13" s="5">
        <f t="shared" si="2"/>
        <v>11526</v>
      </c>
      <c r="D13" s="5" t="str">
        <f t="shared" si="2"/>
        <v>Гимназия</v>
      </c>
      <c r="E13" s="11" t="str">
        <f t="shared" si="2"/>
        <v>5а</v>
      </c>
      <c r="F13" s="7">
        <f t="shared" si="2"/>
        <v>81</v>
      </c>
      <c r="G13" s="7">
        <f t="shared" si="2"/>
        <v>73</v>
      </c>
      <c r="H13" s="8">
        <f t="shared" si="4"/>
        <v>11526011</v>
      </c>
      <c r="I13" s="9">
        <v>2</v>
      </c>
      <c r="J13" s="9">
        <v>2</v>
      </c>
      <c r="K13" s="9">
        <v>1</v>
      </c>
      <c r="L13" s="9">
        <v>2</v>
      </c>
      <c r="M13" s="9">
        <v>2</v>
      </c>
      <c r="N13" s="9">
        <v>1</v>
      </c>
      <c r="O13" s="9">
        <v>1</v>
      </c>
      <c r="P13" s="9">
        <v>2</v>
      </c>
      <c r="Q13" s="9">
        <v>1</v>
      </c>
      <c r="R13" s="9">
        <v>1</v>
      </c>
      <c r="S13" s="9">
        <v>2</v>
      </c>
      <c r="T13" s="10">
        <f t="shared" si="3"/>
        <v>17</v>
      </c>
      <c r="W13" s="76">
        <v>11</v>
      </c>
      <c r="X13" s="76">
        <f t="shared" si="0"/>
        <v>3</v>
      </c>
      <c r="Y13" s="83">
        <f t="shared" si="1"/>
        <v>4.1095890410958902E-2</v>
      </c>
    </row>
    <row r="14" spans="1:25" ht="30" customHeight="1" x14ac:dyDescent="0.25">
      <c r="A14" s="3" t="s">
        <v>11</v>
      </c>
      <c r="B14" s="4" t="str">
        <f t="shared" si="2"/>
        <v>ГБОУ гимназия №526</v>
      </c>
      <c r="C14" s="5">
        <f t="shared" si="2"/>
        <v>11526</v>
      </c>
      <c r="D14" s="5" t="str">
        <f t="shared" si="2"/>
        <v>Гимназия</v>
      </c>
      <c r="E14" s="11" t="str">
        <f t="shared" si="2"/>
        <v>5а</v>
      </c>
      <c r="F14" s="7">
        <f t="shared" si="2"/>
        <v>81</v>
      </c>
      <c r="G14" s="7">
        <f t="shared" si="2"/>
        <v>73</v>
      </c>
      <c r="H14" s="8">
        <f t="shared" si="4"/>
        <v>11526012</v>
      </c>
      <c r="I14" s="9">
        <v>2</v>
      </c>
      <c r="J14" s="9">
        <v>2</v>
      </c>
      <c r="K14" s="9">
        <v>1</v>
      </c>
      <c r="L14" s="9">
        <v>2</v>
      </c>
      <c r="M14" s="9">
        <v>1</v>
      </c>
      <c r="N14" s="9">
        <v>1</v>
      </c>
      <c r="O14" s="9">
        <v>1</v>
      </c>
      <c r="P14" s="9">
        <v>2</v>
      </c>
      <c r="Q14" s="9">
        <v>2</v>
      </c>
      <c r="R14" s="9">
        <v>2</v>
      </c>
      <c r="S14" s="9">
        <v>2</v>
      </c>
      <c r="T14" s="10">
        <f t="shared" si="3"/>
        <v>18</v>
      </c>
      <c r="W14" s="76">
        <v>12</v>
      </c>
      <c r="X14" s="76">
        <f t="shared" si="0"/>
        <v>2</v>
      </c>
      <c r="Y14" s="83">
        <f t="shared" si="1"/>
        <v>2.7397260273972601E-2</v>
      </c>
    </row>
    <row r="15" spans="1:25" ht="30" customHeight="1" x14ac:dyDescent="0.25">
      <c r="A15" s="3" t="s">
        <v>11</v>
      </c>
      <c r="B15" s="4" t="str">
        <f t="shared" si="2"/>
        <v>ГБОУ гимназия №526</v>
      </c>
      <c r="C15" s="5">
        <f t="shared" si="2"/>
        <v>11526</v>
      </c>
      <c r="D15" s="5" t="str">
        <f t="shared" si="2"/>
        <v>Гимназия</v>
      </c>
      <c r="E15" s="11" t="str">
        <f t="shared" si="2"/>
        <v>5а</v>
      </c>
      <c r="F15" s="7">
        <f t="shared" si="2"/>
        <v>81</v>
      </c>
      <c r="G15" s="7">
        <f t="shared" si="2"/>
        <v>73</v>
      </c>
      <c r="H15" s="8">
        <f t="shared" si="4"/>
        <v>11526013</v>
      </c>
      <c r="I15" s="9">
        <v>2</v>
      </c>
      <c r="J15" s="9">
        <v>2</v>
      </c>
      <c r="K15" s="9">
        <v>1</v>
      </c>
      <c r="L15" s="9">
        <v>2</v>
      </c>
      <c r="M15" s="9">
        <v>1</v>
      </c>
      <c r="N15" s="9">
        <v>1</v>
      </c>
      <c r="O15" s="9">
        <v>1</v>
      </c>
      <c r="P15" s="9">
        <v>2</v>
      </c>
      <c r="Q15" s="9">
        <v>2</v>
      </c>
      <c r="R15" s="9">
        <v>2</v>
      </c>
      <c r="S15" s="9">
        <v>2</v>
      </c>
      <c r="T15" s="10">
        <f t="shared" si="3"/>
        <v>18</v>
      </c>
      <c r="W15" s="76">
        <v>13</v>
      </c>
      <c r="X15" s="76">
        <f t="shared" si="0"/>
        <v>6</v>
      </c>
      <c r="Y15" s="83">
        <f t="shared" si="1"/>
        <v>8.2191780821917804E-2</v>
      </c>
    </row>
    <row r="16" spans="1:25" ht="30" customHeight="1" x14ac:dyDescent="0.25">
      <c r="A16" s="3" t="s">
        <v>11</v>
      </c>
      <c r="B16" s="4" t="str">
        <f t="shared" si="2"/>
        <v>ГБОУ гимназия №526</v>
      </c>
      <c r="C16" s="5">
        <f t="shared" si="2"/>
        <v>11526</v>
      </c>
      <c r="D16" s="5" t="str">
        <f t="shared" si="2"/>
        <v>Гимназия</v>
      </c>
      <c r="E16" s="11" t="str">
        <f t="shared" si="2"/>
        <v>5а</v>
      </c>
      <c r="F16" s="7">
        <f t="shared" si="2"/>
        <v>81</v>
      </c>
      <c r="G16" s="7">
        <f t="shared" si="2"/>
        <v>73</v>
      </c>
      <c r="H16" s="8">
        <f t="shared" si="4"/>
        <v>11526014</v>
      </c>
      <c r="I16" s="9">
        <v>1</v>
      </c>
      <c r="J16" s="9">
        <v>2</v>
      </c>
      <c r="K16" s="9">
        <v>1</v>
      </c>
      <c r="L16" s="9">
        <v>2</v>
      </c>
      <c r="M16" s="9">
        <v>2</v>
      </c>
      <c r="N16" s="9">
        <v>0</v>
      </c>
      <c r="O16" s="9">
        <v>1</v>
      </c>
      <c r="P16" s="9">
        <v>2</v>
      </c>
      <c r="Q16" s="9">
        <v>1</v>
      </c>
      <c r="R16" s="9">
        <v>1</v>
      </c>
      <c r="S16" s="9">
        <v>2</v>
      </c>
      <c r="T16" s="10">
        <f t="shared" si="3"/>
        <v>15</v>
      </c>
      <c r="W16" s="76">
        <v>14</v>
      </c>
      <c r="X16" s="76">
        <f t="shared" si="0"/>
        <v>5</v>
      </c>
      <c r="Y16" s="83">
        <f t="shared" si="1"/>
        <v>6.8493150684931503E-2</v>
      </c>
    </row>
    <row r="17" spans="1:25" ht="30" customHeight="1" x14ac:dyDescent="0.25">
      <c r="A17" s="3" t="s">
        <v>11</v>
      </c>
      <c r="B17" s="4" t="str">
        <f t="shared" si="2"/>
        <v>ГБОУ гимназия №526</v>
      </c>
      <c r="C17" s="5">
        <f t="shared" si="2"/>
        <v>11526</v>
      </c>
      <c r="D17" s="5" t="str">
        <f t="shared" si="2"/>
        <v>Гимназия</v>
      </c>
      <c r="E17" s="11" t="str">
        <f t="shared" si="2"/>
        <v>5а</v>
      </c>
      <c r="F17" s="7">
        <f t="shared" si="2"/>
        <v>81</v>
      </c>
      <c r="G17" s="7">
        <f t="shared" si="2"/>
        <v>73</v>
      </c>
      <c r="H17" s="8">
        <f t="shared" si="4"/>
        <v>11526015</v>
      </c>
      <c r="I17" s="9">
        <v>2</v>
      </c>
      <c r="J17" s="9">
        <v>2</v>
      </c>
      <c r="K17" s="9">
        <v>1</v>
      </c>
      <c r="L17" s="9">
        <v>2</v>
      </c>
      <c r="M17" s="9">
        <v>2</v>
      </c>
      <c r="N17" s="9">
        <v>1</v>
      </c>
      <c r="O17" s="9">
        <v>1</v>
      </c>
      <c r="P17" s="9">
        <v>2</v>
      </c>
      <c r="Q17" s="9">
        <v>2</v>
      </c>
      <c r="R17" s="9">
        <v>2</v>
      </c>
      <c r="S17" s="9">
        <v>2</v>
      </c>
      <c r="T17" s="10">
        <f t="shared" si="3"/>
        <v>19</v>
      </c>
      <c r="W17" s="76">
        <v>15</v>
      </c>
      <c r="X17" s="76">
        <f t="shared" si="0"/>
        <v>13</v>
      </c>
      <c r="Y17" s="83">
        <f t="shared" si="1"/>
        <v>0.17808219178082191</v>
      </c>
    </row>
    <row r="18" spans="1:25" ht="30" customHeight="1" x14ac:dyDescent="0.25">
      <c r="A18" s="3" t="s">
        <v>11</v>
      </c>
      <c r="B18" s="4" t="str">
        <f t="shared" si="2"/>
        <v>ГБОУ гимназия №526</v>
      </c>
      <c r="C18" s="5">
        <f t="shared" si="2"/>
        <v>11526</v>
      </c>
      <c r="D18" s="5" t="str">
        <f t="shared" si="2"/>
        <v>Гимназия</v>
      </c>
      <c r="E18" s="11" t="str">
        <f t="shared" si="2"/>
        <v>5а</v>
      </c>
      <c r="F18" s="7">
        <f t="shared" si="2"/>
        <v>81</v>
      </c>
      <c r="G18" s="7">
        <f t="shared" si="2"/>
        <v>73</v>
      </c>
      <c r="H18" s="8">
        <f t="shared" si="4"/>
        <v>11526016</v>
      </c>
      <c r="I18" s="9">
        <v>2</v>
      </c>
      <c r="J18" s="9">
        <v>2</v>
      </c>
      <c r="K18" s="9">
        <v>1</v>
      </c>
      <c r="L18" s="9">
        <v>2</v>
      </c>
      <c r="M18" s="9">
        <v>1</v>
      </c>
      <c r="N18" s="9">
        <v>1</v>
      </c>
      <c r="O18" s="9">
        <v>1</v>
      </c>
      <c r="P18" s="9">
        <v>1</v>
      </c>
      <c r="Q18" s="9">
        <v>2</v>
      </c>
      <c r="R18" s="9">
        <v>2</v>
      </c>
      <c r="S18" s="9">
        <v>2</v>
      </c>
      <c r="T18" s="10">
        <f t="shared" si="3"/>
        <v>17</v>
      </c>
      <c r="W18" s="76">
        <v>16</v>
      </c>
      <c r="X18" s="76">
        <f t="shared" si="0"/>
        <v>15</v>
      </c>
      <c r="Y18" s="83">
        <f t="shared" si="1"/>
        <v>0.20547945205479451</v>
      </c>
    </row>
    <row r="19" spans="1:25" ht="30" customHeight="1" x14ac:dyDescent="0.25">
      <c r="A19" s="3" t="s">
        <v>11</v>
      </c>
      <c r="B19" s="4" t="str">
        <f t="shared" si="2"/>
        <v>ГБОУ гимназия №526</v>
      </c>
      <c r="C19" s="5">
        <f t="shared" si="2"/>
        <v>11526</v>
      </c>
      <c r="D19" s="5" t="str">
        <f t="shared" si="2"/>
        <v>Гимназия</v>
      </c>
      <c r="E19" s="11" t="str">
        <f t="shared" si="2"/>
        <v>5а</v>
      </c>
      <c r="F19" s="7">
        <f t="shared" si="2"/>
        <v>81</v>
      </c>
      <c r="G19" s="7">
        <f t="shared" si="2"/>
        <v>73</v>
      </c>
      <c r="H19" s="8">
        <f t="shared" si="4"/>
        <v>11526017</v>
      </c>
      <c r="I19" s="9">
        <v>1</v>
      </c>
      <c r="J19" s="9">
        <v>2</v>
      </c>
      <c r="K19" s="9">
        <v>1</v>
      </c>
      <c r="L19" s="9">
        <v>2</v>
      </c>
      <c r="M19" s="9">
        <v>1</v>
      </c>
      <c r="N19" s="9">
        <v>1</v>
      </c>
      <c r="O19" s="9">
        <v>0</v>
      </c>
      <c r="P19" s="9">
        <v>2</v>
      </c>
      <c r="Q19" s="9">
        <v>2</v>
      </c>
      <c r="R19" s="9">
        <v>2</v>
      </c>
      <c r="S19" s="9">
        <v>2</v>
      </c>
      <c r="T19" s="10">
        <f t="shared" si="3"/>
        <v>16</v>
      </c>
      <c r="W19" s="76">
        <v>17</v>
      </c>
      <c r="X19" s="76">
        <f t="shared" si="0"/>
        <v>17</v>
      </c>
      <c r="Y19" s="83">
        <f t="shared" si="1"/>
        <v>0.23287671232876711</v>
      </c>
    </row>
    <row r="20" spans="1:25" ht="30" customHeight="1" x14ac:dyDescent="0.25">
      <c r="A20" s="3" t="s">
        <v>11</v>
      </c>
      <c r="B20" s="4" t="str">
        <f t="shared" ref="B20:G35" si="5">B19</f>
        <v>ГБОУ гимназия №526</v>
      </c>
      <c r="C20" s="5">
        <f t="shared" si="5"/>
        <v>11526</v>
      </c>
      <c r="D20" s="5" t="str">
        <f t="shared" si="5"/>
        <v>Гимназия</v>
      </c>
      <c r="E20" s="11" t="str">
        <f t="shared" si="5"/>
        <v>5а</v>
      </c>
      <c r="F20" s="7">
        <f t="shared" si="5"/>
        <v>81</v>
      </c>
      <c r="G20" s="7">
        <f t="shared" si="5"/>
        <v>73</v>
      </c>
      <c r="H20" s="8">
        <f t="shared" si="4"/>
        <v>11526018</v>
      </c>
      <c r="I20" s="9">
        <v>2</v>
      </c>
      <c r="J20" s="9">
        <v>2</v>
      </c>
      <c r="K20" s="9">
        <v>1</v>
      </c>
      <c r="L20" s="9">
        <v>2</v>
      </c>
      <c r="M20" s="9">
        <v>1</v>
      </c>
      <c r="N20" s="9">
        <v>1</v>
      </c>
      <c r="O20" s="9">
        <v>1</v>
      </c>
      <c r="P20" s="9">
        <v>2</v>
      </c>
      <c r="Q20" s="9">
        <v>2</v>
      </c>
      <c r="R20" s="9">
        <v>2</v>
      </c>
      <c r="S20" s="9">
        <v>1</v>
      </c>
      <c r="T20" s="10">
        <f t="shared" si="3"/>
        <v>17</v>
      </c>
      <c r="W20" s="76">
        <v>18</v>
      </c>
      <c r="X20" s="76">
        <f t="shared" si="0"/>
        <v>8</v>
      </c>
      <c r="Y20" s="83">
        <f t="shared" si="1"/>
        <v>0.1095890410958904</v>
      </c>
    </row>
    <row r="21" spans="1:25" ht="30" customHeight="1" x14ac:dyDescent="0.25">
      <c r="A21" s="3" t="s">
        <v>11</v>
      </c>
      <c r="B21" s="4" t="str">
        <f t="shared" si="5"/>
        <v>ГБОУ гимназия №526</v>
      </c>
      <c r="C21" s="5">
        <f t="shared" si="5"/>
        <v>11526</v>
      </c>
      <c r="D21" s="5" t="str">
        <f t="shared" si="5"/>
        <v>Гимназия</v>
      </c>
      <c r="E21" s="11" t="str">
        <f t="shared" si="5"/>
        <v>5а</v>
      </c>
      <c r="F21" s="7">
        <f t="shared" si="5"/>
        <v>81</v>
      </c>
      <c r="G21" s="7">
        <f t="shared" si="5"/>
        <v>73</v>
      </c>
      <c r="H21" s="8">
        <f t="shared" si="4"/>
        <v>11526019</v>
      </c>
      <c r="I21" s="9">
        <v>2</v>
      </c>
      <c r="J21" s="9">
        <v>2</v>
      </c>
      <c r="K21" s="9">
        <v>1</v>
      </c>
      <c r="L21" s="9">
        <v>2</v>
      </c>
      <c r="M21" s="9">
        <v>2</v>
      </c>
      <c r="N21" s="9">
        <v>1</v>
      </c>
      <c r="O21" s="9">
        <v>1</v>
      </c>
      <c r="P21" s="9">
        <v>2</v>
      </c>
      <c r="Q21" s="9">
        <v>1</v>
      </c>
      <c r="R21" s="9">
        <v>2</v>
      </c>
      <c r="S21" s="9">
        <v>1</v>
      </c>
      <c r="T21" s="10">
        <f t="shared" si="3"/>
        <v>17</v>
      </c>
      <c r="W21" s="76">
        <v>19</v>
      </c>
      <c r="X21" s="76">
        <f t="shared" si="0"/>
        <v>4</v>
      </c>
      <c r="Y21" s="83">
        <f t="shared" si="1"/>
        <v>5.4794520547945202E-2</v>
      </c>
    </row>
    <row r="22" spans="1:25" ht="30" customHeight="1" x14ac:dyDescent="0.25">
      <c r="A22" s="3" t="s">
        <v>11</v>
      </c>
      <c r="B22" s="4" t="str">
        <f t="shared" si="5"/>
        <v>ГБОУ гимназия №526</v>
      </c>
      <c r="C22" s="5">
        <f t="shared" si="5"/>
        <v>11526</v>
      </c>
      <c r="D22" s="5" t="str">
        <f t="shared" si="5"/>
        <v>Гимназия</v>
      </c>
      <c r="E22" s="11" t="str">
        <f t="shared" si="5"/>
        <v>5а</v>
      </c>
      <c r="F22" s="7">
        <f t="shared" si="5"/>
        <v>81</v>
      </c>
      <c r="G22" s="7">
        <f t="shared" si="5"/>
        <v>73</v>
      </c>
      <c r="H22" s="8">
        <f t="shared" si="4"/>
        <v>11526020</v>
      </c>
      <c r="I22" s="9">
        <v>1</v>
      </c>
      <c r="J22" s="9">
        <v>2</v>
      </c>
      <c r="K22" s="9">
        <v>1</v>
      </c>
      <c r="L22" s="9">
        <v>2</v>
      </c>
      <c r="M22" s="9">
        <v>2</v>
      </c>
      <c r="N22" s="9">
        <v>1</v>
      </c>
      <c r="O22" s="9">
        <v>1</v>
      </c>
      <c r="P22" s="9">
        <v>2</v>
      </c>
      <c r="Q22" s="9">
        <v>2</v>
      </c>
      <c r="R22" s="9">
        <v>2</v>
      </c>
      <c r="S22" s="9">
        <v>2</v>
      </c>
      <c r="T22" s="10">
        <f t="shared" si="3"/>
        <v>18</v>
      </c>
      <c r="W22" s="58"/>
      <c r="X22" s="90">
        <f>SUM(X2:X21)</f>
        <v>73</v>
      </c>
      <c r="Y22" s="91"/>
    </row>
    <row r="23" spans="1:25" ht="30" customHeight="1" x14ac:dyDescent="0.25">
      <c r="A23" s="3" t="s">
        <v>11</v>
      </c>
      <c r="B23" s="4" t="str">
        <f t="shared" si="5"/>
        <v>ГБОУ гимназия №526</v>
      </c>
      <c r="C23" s="5">
        <f t="shared" si="5"/>
        <v>11526</v>
      </c>
      <c r="D23" s="5" t="str">
        <f t="shared" si="5"/>
        <v>Гимназия</v>
      </c>
      <c r="E23" s="11" t="str">
        <f t="shared" si="5"/>
        <v>5а</v>
      </c>
      <c r="F23" s="7">
        <f t="shared" si="5"/>
        <v>81</v>
      </c>
      <c r="G23" s="7">
        <f t="shared" si="5"/>
        <v>73</v>
      </c>
      <c r="H23" s="8">
        <f t="shared" si="4"/>
        <v>11526021</v>
      </c>
      <c r="I23" s="9">
        <v>2</v>
      </c>
      <c r="J23" s="9">
        <v>1</v>
      </c>
      <c r="K23" s="9">
        <v>1</v>
      </c>
      <c r="L23" s="9">
        <v>2</v>
      </c>
      <c r="M23" s="9">
        <v>2</v>
      </c>
      <c r="N23" s="9">
        <v>1</v>
      </c>
      <c r="O23" s="9">
        <v>1</v>
      </c>
      <c r="P23" s="9">
        <v>2</v>
      </c>
      <c r="Q23" s="9">
        <v>1</v>
      </c>
      <c r="R23" s="9">
        <v>2</v>
      </c>
      <c r="S23" s="9">
        <v>2</v>
      </c>
      <c r="T23" s="10">
        <f t="shared" si="3"/>
        <v>17</v>
      </c>
    </row>
    <row r="24" spans="1:25" ht="30" customHeight="1" x14ac:dyDescent="0.25">
      <c r="A24" s="3" t="s">
        <v>11</v>
      </c>
      <c r="B24" s="4" t="str">
        <f t="shared" si="5"/>
        <v>ГБОУ гимназия №526</v>
      </c>
      <c r="C24" s="5">
        <f t="shared" si="5"/>
        <v>11526</v>
      </c>
      <c r="D24" s="5" t="str">
        <f t="shared" si="5"/>
        <v>Гимназия</v>
      </c>
      <c r="E24" s="11" t="str">
        <f t="shared" si="5"/>
        <v>5а</v>
      </c>
      <c r="F24" s="7">
        <f t="shared" si="5"/>
        <v>81</v>
      </c>
      <c r="G24" s="7">
        <f t="shared" si="5"/>
        <v>73</v>
      </c>
      <c r="H24" s="8">
        <f t="shared" si="4"/>
        <v>11526022</v>
      </c>
      <c r="I24" s="9">
        <v>2</v>
      </c>
      <c r="J24" s="9">
        <v>2</v>
      </c>
      <c r="K24" s="9">
        <v>1</v>
      </c>
      <c r="L24" s="9">
        <v>2</v>
      </c>
      <c r="M24" s="9">
        <v>2</v>
      </c>
      <c r="N24" s="9">
        <v>1</v>
      </c>
      <c r="O24" s="9">
        <v>1</v>
      </c>
      <c r="P24" s="9">
        <v>1</v>
      </c>
      <c r="Q24" s="9">
        <v>2</v>
      </c>
      <c r="R24" s="9">
        <v>2</v>
      </c>
      <c r="S24" s="9">
        <v>2</v>
      </c>
      <c r="T24" s="10">
        <f t="shared" si="3"/>
        <v>18</v>
      </c>
    </row>
    <row r="25" spans="1:25" ht="30" customHeight="1" x14ac:dyDescent="0.25">
      <c r="A25" s="3" t="s">
        <v>11</v>
      </c>
      <c r="B25" s="4" t="str">
        <f t="shared" si="5"/>
        <v>ГБОУ гимназия №526</v>
      </c>
      <c r="C25" s="5">
        <f t="shared" si="5"/>
        <v>11526</v>
      </c>
      <c r="D25" s="5" t="str">
        <f t="shared" si="5"/>
        <v>Гимназия</v>
      </c>
      <c r="E25" s="11" t="str">
        <f t="shared" si="5"/>
        <v>5а</v>
      </c>
      <c r="F25" s="7">
        <f t="shared" si="5"/>
        <v>81</v>
      </c>
      <c r="G25" s="7">
        <f t="shared" si="5"/>
        <v>73</v>
      </c>
      <c r="H25" s="8">
        <f t="shared" si="4"/>
        <v>11526023</v>
      </c>
      <c r="I25" s="9">
        <v>2</v>
      </c>
      <c r="J25" s="9">
        <v>2</v>
      </c>
      <c r="K25" s="9">
        <v>1</v>
      </c>
      <c r="L25" s="9">
        <v>2</v>
      </c>
      <c r="M25" s="9">
        <v>1</v>
      </c>
      <c r="N25" s="9">
        <v>1</v>
      </c>
      <c r="O25" s="9">
        <v>1</v>
      </c>
      <c r="P25" s="9">
        <v>2</v>
      </c>
      <c r="Q25" s="9">
        <v>2</v>
      </c>
      <c r="R25" s="9">
        <v>1</v>
      </c>
      <c r="S25" s="9">
        <v>1</v>
      </c>
      <c r="T25" s="10">
        <f t="shared" si="3"/>
        <v>16</v>
      </c>
    </row>
    <row r="26" spans="1:25" ht="30" customHeight="1" x14ac:dyDescent="0.25">
      <c r="A26" s="3" t="s">
        <v>11</v>
      </c>
      <c r="B26" s="4" t="str">
        <f t="shared" si="5"/>
        <v>ГБОУ гимназия №526</v>
      </c>
      <c r="C26" s="5">
        <f t="shared" si="5"/>
        <v>11526</v>
      </c>
      <c r="D26" s="5" t="str">
        <f t="shared" si="5"/>
        <v>Гимназия</v>
      </c>
      <c r="E26" s="11" t="str">
        <f t="shared" si="5"/>
        <v>5а</v>
      </c>
      <c r="F26" s="7">
        <f t="shared" si="5"/>
        <v>81</v>
      </c>
      <c r="G26" s="7">
        <f t="shared" si="5"/>
        <v>73</v>
      </c>
      <c r="H26" s="8">
        <f t="shared" si="4"/>
        <v>11526024</v>
      </c>
      <c r="I26" s="9">
        <v>2</v>
      </c>
      <c r="J26" s="9">
        <v>2</v>
      </c>
      <c r="K26" s="9">
        <v>1</v>
      </c>
      <c r="L26" s="9">
        <v>2</v>
      </c>
      <c r="M26" s="9">
        <v>2</v>
      </c>
      <c r="N26" s="9">
        <v>0</v>
      </c>
      <c r="O26" s="9">
        <v>0</v>
      </c>
      <c r="P26" s="9">
        <v>2</v>
      </c>
      <c r="Q26" s="9">
        <v>1</v>
      </c>
      <c r="R26" s="9">
        <v>2</v>
      </c>
      <c r="S26" s="9">
        <v>2</v>
      </c>
      <c r="T26" s="10">
        <f t="shared" si="3"/>
        <v>16</v>
      </c>
    </row>
    <row r="27" spans="1:25" ht="30" customHeight="1" x14ac:dyDescent="0.25">
      <c r="A27" s="3" t="s">
        <v>11</v>
      </c>
      <c r="B27" s="4" t="str">
        <f t="shared" si="5"/>
        <v>ГБОУ гимназия №526</v>
      </c>
      <c r="C27" s="5">
        <f t="shared" si="5"/>
        <v>11526</v>
      </c>
      <c r="D27" s="5" t="str">
        <f t="shared" si="5"/>
        <v>Гимназия</v>
      </c>
      <c r="E27" s="11" t="str">
        <f t="shared" si="5"/>
        <v>5а</v>
      </c>
      <c r="F27" s="7">
        <f t="shared" si="5"/>
        <v>81</v>
      </c>
      <c r="G27" s="7">
        <f t="shared" si="5"/>
        <v>73</v>
      </c>
      <c r="H27" s="8">
        <f t="shared" si="4"/>
        <v>11526025</v>
      </c>
      <c r="I27" s="9">
        <v>2</v>
      </c>
      <c r="J27" s="9">
        <v>2</v>
      </c>
      <c r="K27" s="9">
        <v>1</v>
      </c>
      <c r="L27" s="9">
        <v>2</v>
      </c>
      <c r="M27" s="9">
        <v>1</v>
      </c>
      <c r="N27" s="9">
        <v>0</v>
      </c>
      <c r="O27" s="9">
        <v>0</v>
      </c>
      <c r="P27" s="9">
        <v>2</v>
      </c>
      <c r="Q27" s="9">
        <v>0</v>
      </c>
      <c r="R27" s="9">
        <v>2</v>
      </c>
      <c r="S27" s="9">
        <v>1</v>
      </c>
      <c r="T27" s="10">
        <f t="shared" si="3"/>
        <v>13</v>
      </c>
    </row>
    <row r="28" spans="1:25" ht="30" customHeight="1" x14ac:dyDescent="0.25">
      <c r="A28" s="3" t="s">
        <v>11</v>
      </c>
      <c r="B28" s="4" t="str">
        <f t="shared" si="5"/>
        <v>ГБОУ гимназия №526</v>
      </c>
      <c r="C28" s="5">
        <f t="shared" si="5"/>
        <v>11526</v>
      </c>
      <c r="D28" s="5" t="str">
        <f t="shared" si="5"/>
        <v>Гимназия</v>
      </c>
      <c r="E28" s="11" t="str">
        <f t="shared" si="5"/>
        <v>5а</v>
      </c>
      <c r="F28" s="7">
        <f t="shared" si="5"/>
        <v>81</v>
      </c>
      <c r="G28" s="7">
        <f t="shared" si="5"/>
        <v>73</v>
      </c>
      <c r="H28" s="8">
        <f t="shared" si="4"/>
        <v>11526026</v>
      </c>
      <c r="I28" s="9">
        <v>2</v>
      </c>
      <c r="J28" s="9">
        <v>1</v>
      </c>
      <c r="K28" s="9">
        <v>1</v>
      </c>
      <c r="L28" s="9">
        <v>2</v>
      </c>
      <c r="M28" s="9">
        <v>2</v>
      </c>
      <c r="N28" s="9">
        <v>1</v>
      </c>
      <c r="O28" s="9">
        <v>1</v>
      </c>
      <c r="P28" s="9">
        <v>2</v>
      </c>
      <c r="Q28" s="9">
        <v>1</v>
      </c>
      <c r="R28" s="9">
        <v>2</v>
      </c>
      <c r="S28" s="9">
        <v>2</v>
      </c>
      <c r="T28" s="10">
        <f t="shared" si="3"/>
        <v>17</v>
      </c>
    </row>
    <row r="29" spans="1:25" ht="30" customHeight="1" x14ac:dyDescent="0.25">
      <c r="A29" s="3" t="s">
        <v>11</v>
      </c>
      <c r="B29" s="4" t="str">
        <f t="shared" si="5"/>
        <v>ГБОУ гимназия №526</v>
      </c>
      <c r="C29" s="5">
        <f t="shared" si="5"/>
        <v>11526</v>
      </c>
      <c r="D29" s="5" t="str">
        <f t="shared" si="5"/>
        <v>Гимназия</v>
      </c>
      <c r="E29" s="11" t="str">
        <f t="shared" si="5"/>
        <v>5а</v>
      </c>
      <c r="F29" s="7">
        <f t="shared" si="5"/>
        <v>81</v>
      </c>
      <c r="G29" s="7">
        <f t="shared" si="5"/>
        <v>73</v>
      </c>
      <c r="H29" s="8">
        <f t="shared" si="4"/>
        <v>11526027</v>
      </c>
      <c r="I29" s="9">
        <v>1</v>
      </c>
      <c r="J29" s="9">
        <v>2</v>
      </c>
      <c r="K29" s="9">
        <v>1</v>
      </c>
      <c r="L29" s="9">
        <v>2</v>
      </c>
      <c r="M29" s="9">
        <v>1</v>
      </c>
      <c r="N29" s="9">
        <v>1</v>
      </c>
      <c r="O29" s="9">
        <v>0</v>
      </c>
      <c r="P29" s="9">
        <v>2</v>
      </c>
      <c r="Q29" s="9">
        <v>1</v>
      </c>
      <c r="R29" s="9">
        <v>2</v>
      </c>
      <c r="S29" s="9">
        <v>1</v>
      </c>
      <c r="T29" s="10">
        <f t="shared" si="3"/>
        <v>14</v>
      </c>
    </row>
    <row r="30" spans="1:25" ht="30" customHeight="1" x14ac:dyDescent="0.25">
      <c r="A30" s="3" t="s">
        <v>11</v>
      </c>
      <c r="B30" s="4" t="str">
        <f t="shared" si="5"/>
        <v>ГБОУ гимназия №526</v>
      </c>
      <c r="C30" s="5">
        <f t="shared" si="5"/>
        <v>11526</v>
      </c>
      <c r="D30" s="5" t="str">
        <f t="shared" si="5"/>
        <v>Гимназия</v>
      </c>
      <c r="E30" s="11" t="str">
        <f t="shared" si="5"/>
        <v>5а</v>
      </c>
      <c r="F30" s="7">
        <f t="shared" si="5"/>
        <v>81</v>
      </c>
      <c r="G30" s="7">
        <f t="shared" si="5"/>
        <v>73</v>
      </c>
      <c r="H30" s="8">
        <f t="shared" si="4"/>
        <v>11526028</v>
      </c>
      <c r="I30" s="9">
        <v>2</v>
      </c>
      <c r="J30" s="9">
        <v>2</v>
      </c>
      <c r="K30" s="9">
        <v>1</v>
      </c>
      <c r="L30" s="9">
        <v>2</v>
      </c>
      <c r="M30" s="9">
        <v>2</v>
      </c>
      <c r="N30" s="9">
        <v>1</v>
      </c>
      <c r="O30" s="9">
        <v>1</v>
      </c>
      <c r="P30" s="9">
        <v>2</v>
      </c>
      <c r="Q30" s="9">
        <v>0</v>
      </c>
      <c r="R30" s="9">
        <v>2</v>
      </c>
      <c r="S30" s="9">
        <v>2</v>
      </c>
      <c r="T30" s="10">
        <f t="shared" si="3"/>
        <v>17</v>
      </c>
    </row>
    <row r="31" spans="1:25" ht="30" customHeight="1" x14ac:dyDescent="0.25">
      <c r="A31" s="3" t="s">
        <v>11</v>
      </c>
      <c r="B31" s="4" t="str">
        <f t="shared" si="5"/>
        <v>ГБОУ гимназия №526</v>
      </c>
      <c r="C31" s="5">
        <f t="shared" si="5"/>
        <v>11526</v>
      </c>
      <c r="D31" s="5" t="str">
        <f t="shared" si="5"/>
        <v>Гимназия</v>
      </c>
      <c r="E31" s="11" t="str">
        <f t="shared" si="5"/>
        <v>5а</v>
      </c>
      <c r="F31" s="7">
        <f t="shared" si="5"/>
        <v>81</v>
      </c>
      <c r="G31" s="7">
        <f t="shared" si="5"/>
        <v>73</v>
      </c>
      <c r="H31" s="8">
        <f t="shared" si="4"/>
        <v>11526029</v>
      </c>
      <c r="I31" s="9">
        <v>2</v>
      </c>
      <c r="J31" s="9">
        <v>2</v>
      </c>
      <c r="K31" s="9">
        <v>1</v>
      </c>
      <c r="L31" s="9">
        <v>2</v>
      </c>
      <c r="M31" s="9">
        <v>1</v>
      </c>
      <c r="N31" s="9">
        <v>1</v>
      </c>
      <c r="O31" s="9">
        <v>1</v>
      </c>
      <c r="P31" s="9">
        <v>2</v>
      </c>
      <c r="Q31" s="9">
        <v>0</v>
      </c>
      <c r="R31" s="9">
        <v>2</v>
      </c>
      <c r="S31" s="9">
        <v>2</v>
      </c>
      <c r="T31" s="10">
        <f t="shared" si="3"/>
        <v>16</v>
      </c>
    </row>
    <row r="32" spans="1:25" ht="30" customHeight="1" x14ac:dyDescent="0.25">
      <c r="A32" s="3" t="s">
        <v>11</v>
      </c>
      <c r="B32" s="4" t="str">
        <f t="shared" si="5"/>
        <v>ГБОУ гимназия №526</v>
      </c>
      <c r="C32" s="5">
        <f t="shared" si="5"/>
        <v>11526</v>
      </c>
      <c r="D32" s="5" t="str">
        <f t="shared" si="5"/>
        <v>Гимназия</v>
      </c>
      <c r="E32" s="11" t="str">
        <f t="shared" si="5"/>
        <v>5а</v>
      </c>
      <c r="F32" s="7">
        <f t="shared" si="5"/>
        <v>81</v>
      </c>
      <c r="G32" s="7">
        <f t="shared" si="5"/>
        <v>73</v>
      </c>
      <c r="H32" s="8">
        <f t="shared" si="4"/>
        <v>11526030</v>
      </c>
      <c r="I32" s="9">
        <v>2</v>
      </c>
      <c r="J32" s="9">
        <v>2</v>
      </c>
      <c r="K32" s="9">
        <v>1</v>
      </c>
      <c r="L32" s="9">
        <v>2</v>
      </c>
      <c r="M32" s="9">
        <v>2</v>
      </c>
      <c r="N32" s="9">
        <v>0</v>
      </c>
      <c r="O32" s="9">
        <v>1</v>
      </c>
      <c r="P32" s="9">
        <v>2</v>
      </c>
      <c r="Q32" s="9">
        <v>1</v>
      </c>
      <c r="R32" s="9">
        <v>2</v>
      </c>
      <c r="S32" s="9">
        <v>2</v>
      </c>
      <c r="T32" s="10">
        <f t="shared" si="3"/>
        <v>17</v>
      </c>
    </row>
    <row r="33" spans="1:20" ht="30" customHeight="1" x14ac:dyDescent="0.25">
      <c r="A33" s="3" t="s">
        <v>11</v>
      </c>
      <c r="B33" s="4" t="str">
        <f t="shared" si="5"/>
        <v>ГБОУ гимназия №526</v>
      </c>
      <c r="C33" s="5">
        <f t="shared" si="5"/>
        <v>11526</v>
      </c>
      <c r="D33" s="5" t="str">
        <f t="shared" si="5"/>
        <v>Гимназия</v>
      </c>
      <c r="E33" s="11" t="str">
        <f t="shared" si="5"/>
        <v>5а</v>
      </c>
      <c r="F33" s="7">
        <f t="shared" si="5"/>
        <v>81</v>
      </c>
      <c r="G33" s="7">
        <f t="shared" si="5"/>
        <v>73</v>
      </c>
      <c r="H33" s="8">
        <f t="shared" si="4"/>
        <v>11526031</v>
      </c>
      <c r="I33" s="9">
        <v>2</v>
      </c>
      <c r="J33" s="9">
        <v>2</v>
      </c>
      <c r="K33" s="9">
        <v>1</v>
      </c>
      <c r="L33" s="9">
        <v>2</v>
      </c>
      <c r="M33" s="9">
        <v>1</v>
      </c>
      <c r="N33" s="9">
        <v>0</v>
      </c>
      <c r="O33" s="9">
        <v>1</v>
      </c>
      <c r="P33" s="9">
        <v>2</v>
      </c>
      <c r="Q33" s="9">
        <v>0</v>
      </c>
      <c r="R33" s="9">
        <v>2</v>
      </c>
      <c r="S33" s="9">
        <v>2</v>
      </c>
      <c r="T33" s="10">
        <f t="shared" si="3"/>
        <v>15</v>
      </c>
    </row>
    <row r="34" spans="1:20" ht="30" customHeight="1" x14ac:dyDescent="0.25">
      <c r="A34" s="3" t="s">
        <v>11</v>
      </c>
      <c r="B34" s="4" t="str">
        <f t="shared" si="5"/>
        <v>ГБОУ гимназия №526</v>
      </c>
      <c r="C34" s="5">
        <f t="shared" si="5"/>
        <v>11526</v>
      </c>
      <c r="D34" s="5" t="str">
        <f t="shared" si="5"/>
        <v>Гимназия</v>
      </c>
      <c r="E34" s="11" t="str">
        <f t="shared" si="5"/>
        <v>5а</v>
      </c>
      <c r="F34" s="7">
        <f t="shared" si="5"/>
        <v>81</v>
      </c>
      <c r="G34" s="7">
        <f t="shared" si="5"/>
        <v>73</v>
      </c>
      <c r="H34" s="8">
        <f t="shared" si="4"/>
        <v>11526032</v>
      </c>
      <c r="I34" s="9">
        <v>2</v>
      </c>
      <c r="J34" s="9">
        <v>2</v>
      </c>
      <c r="K34" s="9">
        <v>1</v>
      </c>
      <c r="L34" s="9">
        <v>2</v>
      </c>
      <c r="M34" s="9">
        <v>1</v>
      </c>
      <c r="N34" s="9">
        <v>1</v>
      </c>
      <c r="O34" s="9">
        <v>1</v>
      </c>
      <c r="P34" s="9">
        <v>2</v>
      </c>
      <c r="Q34" s="9">
        <v>0</v>
      </c>
      <c r="R34" s="9">
        <v>2</v>
      </c>
      <c r="S34" s="9">
        <v>1</v>
      </c>
      <c r="T34" s="10">
        <f t="shared" si="3"/>
        <v>15</v>
      </c>
    </row>
    <row r="35" spans="1:20" ht="30" customHeight="1" x14ac:dyDescent="0.25">
      <c r="A35" s="3" t="s">
        <v>11</v>
      </c>
      <c r="B35" s="4" t="str">
        <f t="shared" si="5"/>
        <v>ГБОУ гимназия №526</v>
      </c>
      <c r="C35" s="5">
        <f t="shared" si="5"/>
        <v>11526</v>
      </c>
      <c r="D35" s="5" t="str">
        <f t="shared" si="5"/>
        <v>Гимназия</v>
      </c>
      <c r="E35" s="11" t="str">
        <f t="shared" si="5"/>
        <v>5а</v>
      </c>
      <c r="F35" s="7">
        <f t="shared" si="5"/>
        <v>81</v>
      </c>
      <c r="G35" s="7">
        <f t="shared" si="5"/>
        <v>73</v>
      </c>
      <c r="H35" s="8">
        <f t="shared" si="4"/>
        <v>11526033</v>
      </c>
      <c r="I35" s="9">
        <v>2</v>
      </c>
      <c r="J35" s="9">
        <v>2</v>
      </c>
      <c r="K35" s="9">
        <v>1</v>
      </c>
      <c r="L35" s="9">
        <v>2</v>
      </c>
      <c r="M35" s="9">
        <v>1</v>
      </c>
      <c r="N35" s="9">
        <v>1</v>
      </c>
      <c r="O35" s="9">
        <v>1</v>
      </c>
      <c r="P35" s="9">
        <v>2</v>
      </c>
      <c r="Q35" s="9">
        <v>0</v>
      </c>
      <c r="R35" s="9">
        <v>2</v>
      </c>
      <c r="S35" s="9">
        <v>1</v>
      </c>
      <c r="T35" s="10">
        <f t="shared" si="3"/>
        <v>15</v>
      </c>
    </row>
    <row r="36" spans="1:20" ht="30" customHeight="1" x14ac:dyDescent="0.25">
      <c r="A36" s="3" t="s">
        <v>11</v>
      </c>
      <c r="B36" s="4" t="str">
        <f t="shared" ref="B36:G51" si="6">B35</f>
        <v>ГБОУ гимназия №526</v>
      </c>
      <c r="C36" s="5">
        <f t="shared" si="6"/>
        <v>11526</v>
      </c>
      <c r="D36" s="5" t="str">
        <f t="shared" si="6"/>
        <v>Гимназия</v>
      </c>
      <c r="E36" s="11" t="str">
        <f t="shared" si="6"/>
        <v>5а</v>
      </c>
      <c r="F36" s="7">
        <f t="shared" si="6"/>
        <v>81</v>
      </c>
      <c r="G36" s="7">
        <f t="shared" si="6"/>
        <v>73</v>
      </c>
      <c r="H36" s="8">
        <f t="shared" si="4"/>
        <v>11526034</v>
      </c>
      <c r="I36" s="9">
        <v>2</v>
      </c>
      <c r="J36" s="9">
        <v>2</v>
      </c>
      <c r="K36" s="9">
        <v>1</v>
      </c>
      <c r="L36" s="9">
        <v>2</v>
      </c>
      <c r="M36" s="9">
        <v>2</v>
      </c>
      <c r="N36" s="9">
        <v>1</v>
      </c>
      <c r="O36" s="9">
        <v>1</v>
      </c>
      <c r="P36" s="9">
        <v>2</v>
      </c>
      <c r="Q36" s="9">
        <v>1</v>
      </c>
      <c r="R36" s="9">
        <v>2</v>
      </c>
      <c r="S36" s="9">
        <v>1</v>
      </c>
      <c r="T36" s="10">
        <f t="shared" si="3"/>
        <v>17</v>
      </c>
    </row>
    <row r="37" spans="1:20" ht="30" customHeight="1" x14ac:dyDescent="0.25">
      <c r="A37" s="3" t="s">
        <v>11</v>
      </c>
      <c r="B37" s="4" t="str">
        <f t="shared" si="6"/>
        <v>ГБОУ гимназия №526</v>
      </c>
      <c r="C37" s="5">
        <f t="shared" si="6"/>
        <v>11526</v>
      </c>
      <c r="D37" s="5" t="str">
        <f t="shared" si="6"/>
        <v>Гимназия</v>
      </c>
      <c r="E37" s="11" t="str">
        <f t="shared" si="6"/>
        <v>5а</v>
      </c>
      <c r="F37" s="7">
        <f t="shared" si="6"/>
        <v>81</v>
      </c>
      <c r="G37" s="7">
        <f t="shared" si="6"/>
        <v>73</v>
      </c>
      <c r="H37" s="8">
        <f t="shared" si="4"/>
        <v>11526035</v>
      </c>
      <c r="I37" s="9">
        <v>2</v>
      </c>
      <c r="J37" s="9">
        <v>2</v>
      </c>
      <c r="K37" s="9">
        <v>1</v>
      </c>
      <c r="L37" s="9">
        <v>2</v>
      </c>
      <c r="M37" s="9">
        <v>2</v>
      </c>
      <c r="N37" s="9">
        <v>1</v>
      </c>
      <c r="O37" s="9">
        <v>1</v>
      </c>
      <c r="P37" s="9">
        <v>2</v>
      </c>
      <c r="Q37" s="9">
        <v>1</v>
      </c>
      <c r="R37" s="9">
        <v>2</v>
      </c>
      <c r="S37" s="9">
        <v>1</v>
      </c>
      <c r="T37" s="10">
        <f t="shared" si="3"/>
        <v>17</v>
      </c>
    </row>
    <row r="38" spans="1:20" ht="30" customHeight="1" x14ac:dyDescent="0.25">
      <c r="A38" s="3" t="s">
        <v>11</v>
      </c>
      <c r="B38" s="4" t="str">
        <f t="shared" si="6"/>
        <v>ГБОУ гимназия №526</v>
      </c>
      <c r="C38" s="5">
        <f t="shared" si="6"/>
        <v>11526</v>
      </c>
      <c r="D38" s="5" t="str">
        <f t="shared" si="6"/>
        <v>Гимназия</v>
      </c>
      <c r="E38" s="11" t="str">
        <f t="shared" si="6"/>
        <v>5а</v>
      </c>
      <c r="F38" s="7">
        <f t="shared" si="6"/>
        <v>81</v>
      </c>
      <c r="G38" s="7">
        <f t="shared" si="6"/>
        <v>73</v>
      </c>
      <c r="H38" s="8">
        <f t="shared" si="4"/>
        <v>11526036</v>
      </c>
      <c r="I38" s="9">
        <v>2</v>
      </c>
      <c r="J38" s="9">
        <v>2</v>
      </c>
      <c r="K38" s="9">
        <v>1</v>
      </c>
      <c r="L38" s="9">
        <v>2</v>
      </c>
      <c r="M38" s="9">
        <v>2</v>
      </c>
      <c r="N38" s="9">
        <v>0</v>
      </c>
      <c r="O38" s="9">
        <v>0</v>
      </c>
      <c r="P38" s="9">
        <v>2</v>
      </c>
      <c r="Q38" s="9">
        <v>0</v>
      </c>
      <c r="R38" s="9">
        <v>2</v>
      </c>
      <c r="S38" s="9">
        <v>1</v>
      </c>
      <c r="T38" s="10">
        <f t="shared" si="3"/>
        <v>14</v>
      </c>
    </row>
    <row r="39" spans="1:20" ht="30" customHeight="1" x14ac:dyDescent="0.25">
      <c r="A39" s="3" t="s">
        <v>11</v>
      </c>
      <c r="B39" s="4" t="str">
        <f t="shared" si="6"/>
        <v>ГБОУ гимназия №526</v>
      </c>
      <c r="C39" s="5">
        <f t="shared" si="6"/>
        <v>11526</v>
      </c>
      <c r="D39" s="5" t="str">
        <f t="shared" si="6"/>
        <v>Гимназия</v>
      </c>
      <c r="E39" s="11" t="str">
        <f t="shared" si="6"/>
        <v>5а</v>
      </c>
      <c r="F39" s="7">
        <f t="shared" si="6"/>
        <v>81</v>
      </c>
      <c r="G39" s="7">
        <f t="shared" si="6"/>
        <v>73</v>
      </c>
      <c r="H39" s="8">
        <f t="shared" si="4"/>
        <v>11526037</v>
      </c>
      <c r="I39" s="9">
        <v>2</v>
      </c>
      <c r="J39" s="9">
        <v>2</v>
      </c>
      <c r="K39" s="9">
        <v>1</v>
      </c>
      <c r="L39" s="9">
        <v>2</v>
      </c>
      <c r="M39" s="9">
        <v>2</v>
      </c>
      <c r="N39" s="9">
        <v>0</v>
      </c>
      <c r="O39" s="9">
        <v>1</v>
      </c>
      <c r="P39" s="9">
        <v>2</v>
      </c>
      <c r="Q39" s="9">
        <v>1</v>
      </c>
      <c r="R39" s="9">
        <v>2</v>
      </c>
      <c r="S39" s="9">
        <v>1</v>
      </c>
      <c r="T39" s="10">
        <f t="shared" si="3"/>
        <v>16</v>
      </c>
    </row>
    <row r="40" spans="1:20" ht="30" customHeight="1" x14ac:dyDescent="0.25">
      <c r="A40" s="3" t="s">
        <v>11</v>
      </c>
      <c r="B40" s="4" t="str">
        <f t="shared" si="6"/>
        <v>ГБОУ гимназия №526</v>
      </c>
      <c r="C40" s="5">
        <f t="shared" si="6"/>
        <v>11526</v>
      </c>
      <c r="D40" s="5" t="str">
        <f t="shared" si="6"/>
        <v>Гимназия</v>
      </c>
      <c r="E40" s="11" t="str">
        <f t="shared" si="6"/>
        <v>5а</v>
      </c>
      <c r="F40" s="7">
        <f t="shared" si="6"/>
        <v>81</v>
      </c>
      <c r="G40" s="7">
        <f t="shared" si="6"/>
        <v>73</v>
      </c>
      <c r="H40" s="8">
        <f t="shared" si="4"/>
        <v>11526038</v>
      </c>
      <c r="I40" s="9">
        <v>2</v>
      </c>
      <c r="J40" s="9">
        <v>2</v>
      </c>
      <c r="K40" s="9">
        <v>1</v>
      </c>
      <c r="L40" s="9">
        <v>2</v>
      </c>
      <c r="M40" s="9">
        <v>1</v>
      </c>
      <c r="N40" s="9">
        <v>0</v>
      </c>
      <c r="O40" s="9">
        <v>1</v>
      </c>
      <c r="P40" s="9">
        <v>2</v>
      </c>
      <c r="Q40" s="9">
        <v>2</v>
      </c>
      <c r="R40" s="9">
        <v>2</v>
      </c>
      <c r="S40" s="9">
        <v>1</v>
      </c>
      <c r="T40" s="10">
        <f t="shared" si="3"/>
        <v>16</v>
      </c>
    </row>
    <row r="41" spans="1:20" ht="30" customHeight="1" x14ac:dyDescent="0.25">
      <c r="A41" s="3" t="s">
        <v>11</v>
      </c>
      <c r="B41" s="4" t="str">
        <f t="shared" si="6"/>
        <v>ГБОУ гимназия №526</v>
      </c>
      <c r="C41" s="5">
        <f t="shared" si="6"/>
        <v>11526</v>
      </c>
      <c r="D41" s="5" t="str">
        <f t="shared" si="6"/>
        <v>Гимназия</v>
      </c>
      <c r="E41" s="11" t="str">
        <f t="shared" si="6"/>
        <v>5а</v>
      </c>
      <c r="F41" s="7">
        <f t="shared" si="6"/>
        <v>81</v>
      </c>
      <c r="G41" s="7">
        <f t="shared" si="6"/>
        <v>73</v>
      </c>
      <c r="H41" s="8">
        <f t="shared" si="4"/>
        <v>11526039</v>
      </c>
      <c r="I41" s="9">
        <v>2</v>
      </c>
      <c r="J41" s="9">
        <v>2</v>
      </c>
      <c r="K41" s="9">
        <v>1</v>
      </c>
      <c r="L41" s="9">
        <v>2</v>
      </c>
      <c r="M41" s="9">
        <v>2</v>
      </c>
      <c r="N41" s="9">
        <v>1</v>
      </c>
      <c r="O41" s="9">
        <v>1</v>
      </c>
      <c r="P41" s="9">
        <v>2</v>
      </c>
      <c r="Q41" s="9">
        <v>1</v>
      </c>
      <c r="R41" s="9">
        <v>2</v>
      </c>
      <c r="S41" s="9">
        <v>1</v>
      </c>
      <c r="T41" s="10">
        <f t="shared" si="3"/>
        <v>17</v>
      </c>
    </row>
    <row r="42" spans="1:20" ht="30" customHeight="1" x14ac:dyDescent="0.25">
      <c r="A42" s="3" t="s">
        <v>11</v>
      </c>
      <c r="B42" s="4" t="str">
        <f t="shared" si="6"/>
        <v>ГБОУ гимназия №526</v>
      </c>
      <c r="C42" s="5">
        <f t="shared" si="6"/>
        <v>11526</v>
      </c>
      <c r="D42" s="5" t="str">
        <f t="shared" si="6"/>
        <v>Гимназия</v>
      </c>
      <c r="E42" s="11" t="str">
        <f t="shared" si="6"/>
        <v>5а</v>
      </c>
      <c r="F42" s="7">
        <f t="shared" si="6"/>
        <v>81</v>
      </c>
      <c r="G42" s="7">
        <f t="shared" si="6"/>
        <v>73</v>
      </c>
      <c r="H42" s="8">
        <f t="shared" si="4"/>
        <v>11526040</v>
      </c>
      <c r="I42" s="9">
        <v>1</v>
      </c>
      <c r="J42" s="9">
        <v>2</v>
      </c>
      <c r="K42" s="9">
        <v>1</v>
      </c>
      <c r="L42" s="9">
        <v>2</v>
      </c>
      <c r="M42" s="9">
        <v>2</v>
      </c>
      <c r="N42" s="9">
        <v>1</v>
      </c>
      <c r="O42" s="9">
        <v>1</v>
      </c>
      <c r="P42" s="9">
        <v>2</v>
      </c>
      <c r="Q42" s="9">
        <v>1</v>
      </c>
      <c r="R42" s="9">
        <v>2</v>
      </c>
      <c r="S42" s="9">
        <v>1</v>
      </c>
      <c r="T42" s="10">
        <f t="shared" si="3"/>
        <v>16</v>
      </c>
    </row>
    <row r="43" spans="1:20" ht="30" customHeight="1" x14ac:dyDescent="0.25">
      <c r="A43" s="3" t="s">
        <v>11</v>
      </c>
      <c r="B43" s="4" t="str">
        <f t="shared" si="6"/>
        <v>ГБОУ гимназия №526</v>
      </c>
      <c r="C43" s="5">
        <f t="shared" si="6"/>
        <v>11526</v>
      </c>
      <c r="D43" s="5" t="str">
        <f t="shared" si="6"/>
        <v>Гимназия</v>
      </c>
      <c r="E43" s="11" t="str">
        <f t="shared" si="6"/>
        <v>5а</v>
      </c>
      <c r="F43" s="7">
        <f t="shared" si="6"/>
        <v>81</v>
      </c>
      <c r="G43" s="7">
        <f t="shared" si="6"/>
        <v>73</v>
      </c>
      <c r="H43" s="8">
        <f t="shared" si="4"/>
        <v>11526041</v>
      </c>
      <c r="I43" s="9">
        <v>2</v>
      </c>
      <c r="J43" s="9">
        <v>2</v>
      </c>
      <c r="K43" s="9">
        <v>1</v>
      </c>
      <c r="L43" s="9">
        <v>2</v>
      </c>
      <c r="M43" s="9">
        <v>2</v>
      </c>
      <c r="N43" s="9">
        <v>1</v>
      </c>
      <c r="O43" s="9">
        <v>1</v>
      </c>
      <c r="P43" s="9">
        <v>2</v>
      </c>
      <c r="Q43" s="9">
        <v>1</v>
      </c>
      <c r="R43" s="9">
        <v>2</v>
      </c>
      <c r="S43" s="9">
        <v>1</v>
      </c>
      <c r="T43" s="10">
        <f t="shared" si="3"/>
        <v>17</v>
      </c>
    </row>
    <row r="44" spans="1:20" ht="30" customHeight="1" x14ac:dyDescent="0.25">
      <c r="A44" s="3" t="s">
        <v>11</v>
      </c>
      <c r="B44" s="4" t="str">
        <f t="shared" si="6"/>
        <v>ГБОУ гимназия №526</v>
      </c>
      <c r="C44" s="5">
        <f t="shared" si="6"/>
        <v>11526</v>
      </c>
      <c r="D44" s="5" t="str">
        <f t="shared" si="6"/>
        <v>Гимназия</v>
      </c>
      <c r="E44" s="11" t="str">
        <f t="shared" si="6"/>
        <v>5а</v>
      </c>
      <c r="F44" s="7">
        <f t="shared" si="6"/>
        <v>81</v>
      </c>
      <c r="G44" s="7">
        <f t="shared" si="6"/>
        <v>73</v>
      </c>
      <c r="H44" s="8">
        <f t="shared" si="4"/>
        <v>11526042</v>
      </c>
      <c r="I44" s="9">
        <v>0</v>
      </c>
      <c r="J44" s="9">
        <v>0</v>
      </c>
      <c r="K44" s="9">
        <v>1</v>
      </c>
      <c r="L44" s="9">
        <v>2</v>
      </c>
      <c r="M44" s="9">
        <v>1</v>
      </c>
      <c r="N44" s="9">
        <v>1</v>
      </c>
      <c r="O44" s="9">
        <v>0</v>
      </c>
      <c r="P44" s="9">
        <v>2</v>
      </c>
      <c r="Q44" s="9">
        <v>1</v>
      </c>
      <c r="R44" s="9">
        <v>2</v>
      </c>
      <c r="S44" s="9">
        <v>1</v>
      </c>
      <c r="T44" s="10">
        <f t="shared" si="3"/>
        <v>11</v>
      </c>
    </row>
    <row r="45" spans="1:20" ht="30" customHeight="1" x14ac:dyDescent="0.25">
      <c r="A45" s="3" t="s">
        <v>11</v>
      </c>
      <c r="B45" s="4" t="str">
        <f t="shared" si="6"/>
        <v>ГБОУ гимназия №526</v>
      </c>
      <c r="C45" s="5">
        <f t="shared" si="6"/>
        <v>11526</v>
      </c>
      <c r="D45" s="5" t="str">
        <f t="shared" si="6"/>
        <v>Гимназия</v>
      </c>
      <c r="E45" s="11" t="str">
        <f t="shared" si="6"/>
        <v>5а</v>
      </c>
      <c r="F45" s="7">
        <f t="shared" si="6"/>
        <v>81</v>
      </c>
      <c r="G45" s="7">
        <f t="shared" si="6"/>
        <v>73</v>
      </c>
      <c r="H45" s="8">
        <f t="shared" si="4"/>
        <v>11526043</v>
      </c>
      <c r="I45" s="9">
        <v>1</v>
      </c>
      <c r="J45" s="9">
        <v>2</v>
      </c>
      <c r="K45" s="9">
        <v>1</v>
      </c>
      <c r="L45" s="9">
        <v>2</v>
      </c>
      <c r="M45" s="9">
        <v>1</v>
      </c>
      <c r="N45" s="9">
        <v>1</v>
      </c>
      <c r="O45" s="9">
        <v>0</v>
      </c>
      <c r="P45" s="9">
        <v>2</v>
      </c>
      <c r="Q45" s="9">
        <v>1</v>
      </c>
      <c r="R45" s="9">
        <v>2</v>
      </c>
      <c r="S45" s="9">
        <v>0</v>
      </c>
      <c r="T45" s="10">
        <f t="shared" si="3"/>
        <v>13</v>
      </c>
    </row>
    <row r="46" spans="1:20" ht="30" customHeight="1" x14ac:dyDescent="0.25">
      <c r="A46" s="3" t="s">
        <v>11</v>
      </c>
      <c r="B46" s="4" t="str">
        <f t="shared" si="6"/>
        <v>ГБОУ гимназия №526</v>
      </c>
      <c r="C46" s="5">
        <f t="shared" si="6"/>
        <v>11526</v>
      </c>
      <c r="D46" s="5" t="str">
        <f t="shared" si="6"/>
        <v>Гимназия</v>
      </c>
      <c r="E46" s="11" t="str">
        <f t="shared" si="6"/>
        <v>5а</v>
      </c>
      <c r="F46" s="7">
        <f t="shared" si="6"/>
        <v>81</v>
      </c>
      <c r="G46" s="7">
        <f t="shared" si="6"/>
        <v>73</v>
      </c>
      <c r="H46" s="8">
        <f t="shared" si="4"/>
        <v>11526044</v>
      </c>
      <c r="I46" s="9">
        <v>2</v>
      </c>
      <c r="J46" s="9">
        <v>1</v>
      </c>
      <c r="K46" s="9">
        <v>1</v>
      </c>
      <c r="L46" s="9">
        <v>2</v>
      </c>
      <c r="M46" s="9">
        <v>2</v>
      </c>
      <c r="N46" s="9">
        <v>1</v>
      </c>
      <c r="O46" s="9">
        <v>1</v>
      </c>
      <c r="P46" s="9">
        <v>2</v>
      </c>
      <c r="Q46" s="9">
        <v>0</v>
      </c>
      <c r="R46" s="9">
        <v>2</v>
      </c>
      <c r="S46" s="9">
        <v>1</v>
      </c>
      <c r="T46" s="10">
        <f t="shared" si="3"/>
        <v>15</v>
      </c>
    </row>
    <row r="47" spans="1:20" ht="30" customHeight="1" x14ac:dyDescent="0.25">
      <c r="A47" s="3" t="s">
        <v>11</v>
      </c>
      <c r="B47" s="4" t="str">
        <f t="shared" si="6"/>
        <v>ГБОУ гимназия №526</v>
      </c>
      <c r="C47" s="5">
        <f t="shared" si="6"/>
        <v>11526</v>
      </c>
      <c r="D47" s="5" t="str">
        <f t="shared" si="6"/>
        <v>Гимназия</v>
      </c>
      <c r="E47" s="11" t="str">
        <f t="shared" si="6"/>
        <v>5а</v>
      </c>
      <c r="F47" s="7">
        <f t="shared" si="6"/>
        <v>81</v>
      </c>
      <c r="G47" s="7">
        <f t="shared" si="6"/>
        <v>73</v>
      </c>
      <c r="H47" s="8">
        <f t="shared" si="4"/>
        <v>11526045</v>
      </c>
      <c r="I47" s="9">
        <v>2</v>
      </c>
      <c r="J47" s="9">
        <v>2</v>
      </c>
      <c r="K47" s="9">
        <v>1</v>
      </c>
      <c r="L47" s="9">
        <v>2</v>
      </c>
      <c r="M47" s="9">
        <v>2</v>
      </c>
      <c r="N47" s="9">
        <v>1</v>
      </c>
      <c r="O47" s="9">
        <v>1</v>
      </c>
      <c r="P47" s="9">
        <v>2</v>
      </c>
      <c r="Q47" s="9">
        <v>1</v>
      </c>
      <c r="R47" s="9">
        <v>1</v>
      </c>
      <c r="S47" s="9">
        <v>1</v>
      </c>
      <c r="T47" s="10">
        <f t="shared" si="3"/>
        <v>16</v>
      </c>
    </row>
    <row r="48" spans="1:20" ht="30" customHeight="1" x14ac:dyDescent="0.25">
      <c r="A48" s="3" t="s">
        <v>11</v>
      </c>
      <c r="B48" s="4" t="str">
        <f t="shared" si="6"/>
        <v>ГБОУ гимназия №526</v>
      </c>
      <c r="C48" s="5">
        <f t="shared" si="6"/>
        <v>11526</v>
      </c>
      <c r="D48" s="5" t="str">
        <f t="shared" si="6"/>
        <v>Гимназия</v>
      </c>
      <c r="E48" s="11" t="str">
        <f t="shared" si="6"/>
        <v>5а</v>
      </c>
      <c r="F48" s="7">
        <f t="shared" si="6"/>
        <v>81</v>
      </c>
      <c r="G48" s="7">
        <f t="shared" si="6"/>
        <v>73</v>
      </c>
      <c r="H48" s="8">
        <f t="shared" si="4"/>
        <v>11526046</v>
      </c>
      <c r="I48" s="9">
        <v>2</v>
      </c>
      <c r="J48" s="9">
        <v>2</v>
      </c>
      <c r="K48" s="9">
        <v>1</v>
      </c>
      <c r="L48" s="9">
        <v>2</v>
      </c>
      <c r="M48" s="9">
        <v>2</v>
      </c>
      <c r="N48" s="9">
        <v>1</v>
      </c>
      <c r="O48" s="9">
        <v>0</v>
      </c>
      <c r="P48" s="9">
        <v>1</v>
      </c>
      <c r="Q48" s="9">
        <v>1</v>
      </c>
      <c r="R48" s="9">
        <v>2</v>
      </c>
      <c r="S48" s="9">
        <v>1</v>
      </c>
      <c r="T48" s="10">
        <f t="shared" si="3"/>
        <v>15</v>
      </c>
    </row>
    <row r="49" spans="1:20" ht="30" customHeight="1" x14ac:dyDescent="0.25">
      <c r="A49" s="3" t="s">
        <v>11</v>
      </c>
      <c r="B49" s="4" t="str">
        <f t="shared" si="6"/>
        <v>ГБОУ гимназия №526</v>
      </c>
      <c r="C49" s="5">
        <f t="shared" si="6"/>
        <v>11526</v>
      </c>
      <c r="D49" s="5" t="str">
        <f t="shared" si="6"/>
        <v>Гимназия</v>
      </c>
      <c r="E49" s="11" t="str">
        <f t="shared" si="6"/>
        <v>5а</v>
      </c>
      <c r="F49" s="7">
        <f t="shared" si="6"/>
        <v>81</v>
      </c>
      <c r="G49" s="7">
        <f t="shared" si="6"/>
        <v>73</v>
      </c>
      <c r="H49" s="8">
        <f t="shared" si="4"/>
        <v>11526047</v>
      </c>
      <c r="I49" s="9">
        <v>2</v>
      </c>
      <c r="J49" s="9">
        <v>2</v>
      </c>
      <c r="K49" s="9">
        <v>1</v>
      </c>
      <c r="L49" s="9">
        <v>2</v>
      </c>
      <c r="M49" s="9">
        <v>1</v>
      </c>
      <c r="N49" s="9">
        <v>1</v>
      </c>
      <c r="O49" s="9">
        <v>0</v>
      </c>
      <c r="P49" s="9">
        <v>2</v>
      </c>
      <c r="Q49" s="9">
        <v>1</v>
      </c>
      <c r="R49" s="9">
        <v>2</v>
      </c>
      <c r="S49" s="9">
        <v>1</v>
      </c>
      <c r="T49" s="10">
        <f t="shared" si="3"/>
        <v>15</v>
      </c>
    </row>
    <row r="50" spans="1:20" ht="30" customHeight="1" x14ac:dyDescent="0.25">
      <c r="A50" s="3" t="s">
        <v>11</v>
      </c>
      <c r="B50" s="4" t="str">
        <f t="shared" si="6"/>
        <v>ГБОУ гимназия №526</v>
      </c>
      <c r="C50" s="5">
        <f t="shared" si="6"/>
        <v>11526</v>
      </c>
      <c r="D50" s="5" t="str">
        <f t="shared" si="6"/>
        <v>Гимназия</v>
      </c>
      <c r="E50" s="11" t="str">
        <f t="shared" si="6"/>
        <v>5а</v>
      </c>
      <c r="F50" s="7">
        <f t="shared" si="6"/>
        <v>81</v>
      </c>
      <c r="G50" s="7">
        <f t="shared" si="6"/>
        <v>73</v>
      </c>
      <c r="H50" s="8">
        <f t="shared" si="4"/>
        <v>11526048</v>
      </c>
      <c r="I50" s="9">
        <v>2</v>
      </c>
      <c r="J50" s="9">
        <v>1</v>
      </c>
      <c r="K50" s="9">
        <v>1</v>
      </c>
      <c r="L50" s="9">
        <v>2</v>
      </c>
      <c r="M50" s="9">
        <v>1</v>
      </c>
      <c r="N50" s="9">
        <v>0</v>
      </c>
      <c r="O50" s="9">
        <v>0</v>
      </c>
      <c r="P50" s="9">
        <v>2</v>
      </c>
      <c r="Q50" s="9">
        <v>0</v>
      </c>
      <c r="R50" s="9">
        <v>2</v>
      </c>
      <c r="S50" s="9">
        <v>0</v>
      </c>
      <c r="T50" s="10">
        <f t="shared" si="3"/>
        <v>11</v>
      </c>
    </row>
    <row r="51" spans="1:20" ht="30" customHeight="1" x14ac:dyDescent="0.25">
      <c r="A51" s="3" t="s">
        <v>11</v>
      </c>
      <c r="B51" s="4" t="str">
        <f t="shared" si="6"/>
        <v>ГБОУ гимназия №526</v>
      </c>
      <c r="C51" s="5">
        <f t="shared" si="6"/>
        <v>11526</v>
      </c>
      <c r="D51" s="5" t="str">
        <f t="shared" si="6"/>
        <v>Гимназия</v>
      </c>
      <c r="E51" s="11" t="str">
        <f t="shared" si="6"/>
        <v>5а</v>
      </c>
      <c r="F51" s="7">
        <f t="shared" si="6"/>
        <v>81</v>
      </c>
      <c r="G51" s="7">
        <f t="shared" si="6"/>
        <v>73</v>
      </c>
      <c r="H51" s="8">
        <f t="shared" si="4"/>
        <v>11526049</v>
      </c>
      <c r="I51" s="9">
        <v>2</v>
      </c>
      <c r="J51" s="9">
        <v>2</v>
      </c>
      <c r="K51" s="9">
        <v>1</v>
      </c>
      <c r="L51" s="9">
        <v>2</v>
      </c>
      <c r="M51" s="9">
        <v>2</v>
      </c>
      <c r="N51" s="9">
        <v>1</v>
      </c>
      <c r="O51" s="9">
        <v>0</v>
      </c>
      <c r="P51" s="9">
        <v>2</v>
      </c>
      <c r="Q51" s="9">
        <v>1</v>
      </c>
      <c r="R51" s="9">
        <v>2</v>
      </c>
      <c r="S51" s="9">
        <v>1</v>
      </c>
      <c r="T51" s="10">
        <f t="shared" si="3"/>
        <v>16</v>
      </c>
    </row>
    <row r="52" spans="1:20" ht="30" customHeight="1" x14ac:dyDescent="0.25">
      <c r="A52" s="3" t="s">
        <v>11</v>
      </c>
      <c r="B52" s="4" t="str">
        <f t="shared" ref="B52:G67" si="7">B51</f>
        <v>ГБОУ гимназия №526</v>
      </c>
      <c r="C52" s="5">
        <f t="shared" si="7"/>
        <v>11526</v>
      </c>
      <c r="D52" s="5" t="str">
        <f t="shared" si="7"/>
        <v>Гимназия</v>
      </c>
      <c r="E52" s="13" t="s">
        <v>28</v>
      </c>
      <c r="F52" s="7">
        <f t="shared" ref="F52:G61" si="8">F51</f>
        <v>81</v>
      </c>
      <c r="G52" s="7">
        <f t="shared" si="8"/>
        <v>73</v>
      </c>
      <c r="H52" s="8">
        <f t="shared" si="4"/>
        <v>11526050</v>
      </c>
      <c r="I52" s="9">
        <v>2</v>
      </c>
      <c r="J52" s="9">
        <v>2</v>
      </c>
      <c r="K52" s="9">
        <v>1</v>
      </c>
      <c r="L52" s="9">
        <v>2</v>
      </c>
      <c r="M52" s="9">
        <v>1</v>
      </c>
      <c r="N52" s="9">
        <v>1</v>
      </c>
      <c r="O52" s="9">
        <v>1</v>
      </c>
      <c r="P52" s="9">
        <v>2</v>
      </c>
      <c r="Q52" s="9">
        <v>2</v>
      </c>
      <c r="R52" s="9">
        <v>2</v>
      </c>
      <c r="S52" s="9">
        <v>2</v>
      </c>
      <c r="T52" s="10">
        <f t="shared" si="3"/>
        <v>18</v>
      </c>
    </row>
    <row r="53" spans="1:20" ht="30" customHeight="1" x14ac:dyDescent="0.25">
      <c r="A53" s="3" t="s">
        <v>11</v>
      </c>
      <c r="B53" s="4" t="str">
        <f t="shared" si="7"/>
        <v>ГБОУ гимназия №526</v>
      </c>
      <c r="C53" s="5">
        <f t="shared" si="7"/>
        <v>11526</v>
      </c>
      <c r="D53" s="5" t="str">
        <f t="shared" si="7"/>
        <v>Гимназия</v>
      </c>
      <c r="E53" s="11" t="str">
        <f t="shared" si="7"/>
        <v>5в</v>
      </c>
      <c r="F53" s="7">
        <f t="shared" si="8"/>
        <v>81</v>
      </c>
      <c r="G53" s="7">
        <f t="shared" si="8"/>
        <v>73</v>
      </c>
      <c r="H53" s="8">
        <f t="shared" si="4"/>
        <v>11526051</v>
      </c>
      <c r="I53" s="9">
        <v>2</v>
      </c>
      <c r="J53" s="9">
        <v>1</v>
      </c>
      <c r="K53" s="9">
        <v>1</v>
      </c>
      <c r="L53" s="9">
        <v>2</v>
      </c>
      <c r="M53" s="9">
        <v>2</v>
      </c>
      <c r="N53" s="9">
        <v>1</v>
      </c>
      <c r="O53" s="9">
        <v>1</v>
      </c>
      <c r="P53" s="9">
        <v>2</v>
      </c>
      <c r="Q53" s="9">
        <v>2</v>
      </c>
      <c r="R53" s="9">
        <v>2</v>
      </c>
      <c r="S53" s="9">
        <v>2</v>
      </c>
      <c r="T53" s="10">
        <f t="shared" si="3"/>
        <v>18</v>
      </c>
    </row>
    <row r="54" spans="1:20" ht="30" customHeight="1" x14ac:dyDescent="0.25">
      <c r="A54" s="3" t="s">
        <v>11</v>
      </c>
      <c r="B54" s="4" t="str">
        <f t="shared" si="7"/>
        <v>ГБОУ гимназия №526</v>
      </c>
      <c r="C54" s="5">
        <f t="shared" si="7"/>
        <v>11526</v>
      </c>
      <c r="D54" s="5" t="str">
        <f t="shared" si="7"/>
        <v>Гимназия</v>
      </c>
      <c r="E54" s="11" t="str">
        <f t="shared" si="7"/>
        <v>5в</v>
      </c>
      <c r="F54" s="7">
        <f t="shared" si="8"/>
        <v>81</v>
      </c>
      <c r="G54" s="7">
        <f t="shared" si="8"/>
        <v>73</v>
      </c>
      <c r="H54" s="8">
        <f t="shared" si="4"/>
        <v>11526052</v>
      </c>
      <c r="I54" s="9">
        <v>0</v>
      </c>
      <c r="J54" s="9">
        <v>1</v>
      </c>
      <c r="K54" s="9">
        <v>1</v>
      </c>
      <c r="L54" s="9">
        <v>2</v>
      </c>
      <c r="M54" s="9">
        <v>1</v>
      </c>
      <c r="N54" s="9">
        <v>1</v>
      </c>
      <c r="O54" s="9">
        <v>0</v>
      </c>
      <c r="P54" s="9">
        <v>1</v>
      </c>
      <c r="Q54" s="9">
        <v>1</v>
      </c>
      <c r="R54" s="9">
        <v>2</v>
      </c>
      <c r="S54" s="9">
        <v>2</v>
      </c>
      <c r="T54" s="10">
        <f t="shared" si="3"/>
        <v>12</v>
      </c>
    </row>
    <row r="55" spans="1:20" ht="30" customHeight="1" x14ac:dyDescent="0.25">
      <c r="A55" s="3" t="s">
        <v>11</v>
      </c>
      <c r="B55" s="4" t="str">
        <f t="shared" si="7"/>
        <v>ГБОУ гимназия №526</v>
      </c>
      <c r="C55" s="5">
        <f t="shared" si="7"/>
        <v>11526</v>
      </c>
      <c r="D55" s="5" t="str">
        <f t="shared" si="7"/>
        <v>Гимназия</v>
      </c>
      <c r="E55" s="11" t="str">
        <f t="shared" si="7"/>
        <v>5в</v>
      </c>
      <c r="F55" s="7">
        <f t="shared" si="8"/>
        <v>81</v>
      </c>
      <c r="G55" s="7">
        <f t="shared" si="8"/>
        <v>73</v>
      </c>
      <c r="H55" s="8">
        <f t="shared" si="4"/>
        <v>11526053</v>
      </c>
      <c r="I55" s="9">
        <v>2</v>
      </c>
      <c r="J55" s="9">
        <v>1</v>
      </c>
      <c r="K55" s="9">
        <v>1</v>
      </c>
      <c r="L55" s="9">
        <v>2</v>
      </c>
      <c r="M55" s="9">
        <v>2</v>
      </c>
      <c r="N55" s="9">
        <v>1</v>
      </c>
      <c r="O55" s="9">
        <v>1</v>
      </c>
      <c r="P55" s="9">
        <v>2</v>
      </c>
      <c r="Q55" s="9">
        <v>2</v>
      </c>
      <c r="R55" s="9">
        <v>2</v>
      </c>
      <c r="S55" s="9">
        <v>1</v>
      </c>
      <c r="T55" s="10">
        <f t="shared" si="3"/>
        <v>17</v>
      </c>
    </row>
    <row r="56" spans="1:20" ht="30" customHeight="1" x14ac:dyDescent="0.25">
      <c r="A56" s="3" t="s">
        <v>11</v>
      </c>
      <c r="B56" s="4" t="str">
        <f t="shared" si="7"/>
        <v>ГБОУ гимназия №526</v>
      </c>
      <c r="C56" s="5">
        <f t="shared" si="7"/>
        <v>11526</v>
      </c>
      <c r="D56" s="5" t="str">
        <f t="shared" si="7"/>
        <v>Гимназия</v>
      </c>
      <c r="E56" s="11" t="str">
        <f t="shared" si="7"/>
        <v>5в</v>
      </c>
      <c r="F56" s="7">
        <f t="shared" si="8"/>
        <v>81</v>
      </c>
      <c r="G56" s="7">
        <f t="shared" si="8"/>
        <v>73</v>
      </c>
      <c r="H56" s="8">
        <f t="shared" si="4"/>
        <v>11526054</v>
      </c>
      <c r="I56" s="9">
        <v>0</v>
      </c>
      <c r="J56" s="9">
        <v>1</v>
      </c>
      <c r="K56" s="9">
        <v>1</v>
      </c>
      <c r="L56" s="9">
        <v>2</v>
      </c>
      <c r="M56" s="9">
        <v>2</v>
      </c>
      <c r="N56" s="9">
        <v>1</v>
      </c>
      <c r="O56" s="9">
        <v>1</v>
      </c>
      <c r="P56" s="9">
        <v>2</v>
      </c>
      <c r="Q56" s="9">
        <v>2</v>
      </c>
      <c r="R56" s="9">
        <v>2</v>
      </c>
      <c r="S56" s="9">
        <v>2</v>
      </c>
      <c r="T56" s="10">
        <f t="shared" si="3"/>
        <v>16</v>
      </c>
    </row>
    <row r="57" spans="1:20" ht="30" customHeight="1" x14ac:dyDescent="0.25">
      <c r="A57" s="3" t="s">
        <v>11</v>
      </c>
      <c r="B57" s="4" t="str">
        <f t="shared" si="7"/>
        <v>ГБОУ гимназия №526</v>
      </c>
      <c r="C57" s="5">
        <f t="shared" si="7"/>
        <v>11526</v>
      </c>
      <c r="D57" s="5" t="str">
        <f t="shared" si="7"/>
        <v>Гимназия</v>
      </c>
      <c r="E57" s="11" t="str">
        <f t="shared" si="7"/>
        <v>5в</v>
      </c>
      <c r="F57" s="7">
        <f t="shared" si="8"/>
        <v>81</v>
      </c>
      <c r="G57" s="7">
        <f t="shared" si="8"/>
        <v>73</v>
      </c>
      <c r="H57" s="8">
        <f t="shared" si="4"/>
        <v>11526055</v>
      </c>
      <c r="I57" s="9">
        <v>2</v>
      </c>
      <c r="J57" s="9">
        <v>2</v>
      </c>
      <c r="K57" s="9">
        <v>0</v>
      </c>
      <c r="L57" s="9">
        <v>2</v>
      </c>
      <c r="M57" s="9">
        <v>1</v>
      </c>
      <c r="N57" s="9">
        <v>1</v>
      </c>
      <c r="O57" s="9">
        <v>0</v>
      </c>
      <c r="P57" s="9">
        <v>2</v>
      </c>
      <c r="Q57" s="9">
        <v>2</v>
      </c>
      <c r="R57" s="9">
        <v>2</v>
      </c>
      <c r="S57" s="9">
        <v>2</v>
      </c>
      <c r="T57" s="10">
        <f t="shared" si="3"/>
        <v>16</v>
      </c>
    </row>
    <row r="58" spans="1:20" ht="30" customHeight="1" x14ac:dyDescent="0.25">
      <c r="A58" s="3" t="s">
        <v>11</v>
      </c>
      <c r="B58" s="4" t="str">
        <f t="shared" si="7"/>
        <v>ГБОУ гимназия №526</v>
      </c>
      <c r="C58" s="5">
        <f t="shared" si="7"/>
        <v>11526</v>
      </c>
      <c r="D58" s="5" t="str">
        <f t="shared" si="7"/>
        <v>Гимназия</v>
      </c>
      <c r="E58" s="11" t="str">
        <f t="shared" si="7"/>
        <v>5в</v>
      </c>
      <c r="F58" s="7">
        <f t="shared" si="8"/>
        <v>81</v>
      </c>
      <c r="G58" s="7">
        <f t="shared" si="8"/>
        <v>73</v>
      </c>
      <c r="H58" s="8">
        <f t="shared" si="4"/>
        <v>11526056</v>
      </c>
      <c r="I58" s="9">
        <v>2</v>
      </c>
      <c r="J58" s="9">
        <v>2</v>
      </c>
      <c r="K58" s="9">
        <v>1</v>
      </c>
      <c r="L58" s="9">
        <v>2</v>
      </c>
      <c r="M58" s="9">
        <v>2</v>
      </c>
      <c r="N58" s="9">
        <v>1</v>
      </c>
      <c r="O58" s="9">
        <v>1</v>
      </c>
      <c r="P58" s="9">
        <v>2</v>
      </c>
      <c r="Q58" s="9">
        <v>0</v>
      </c>
      <c r="R58" s="9">
        <v>2</v>
      </c>
      <c r="S58" s="9">
        <v>0</v>
      </c>
      <c r="T58" s="10">
        <f t="shared" si="3"/>
        <v>15</v>
      </c>
    </row>
    <row r="59" spans="1:20" ht="30" customHeight="1" x14ac:dyDescent="0.25">
      <c r="A59" s="3" t="s">
        <v>11</v>
      </c>
      <c r="B59" s="4" t="str">
        <f t="shared" si="7"/>
        <v>ГБОУ гимназия №526</v>
      </c>
      <c r="C59" s="5">
        <f t="shared" si="7"/>
        <v>11526</v>
      </c>
      <c r="D59" s="5" t="str">
        <f t="shared" si="7"/>
        <v>Гимназия</v>
      </c>
      <c r="E59" s="11" t="str">
        <f t="shared" si="7"/>
        <v>5в</v>
      </c>
      <c r="F59" s="7">
        <f t="shared" si="8"/>
        <v>81</v>
      </c>
      <c r="G59" s="7">
        <f t="shared" si="8"/>
        <v>73</v>
      </c>
      <c r="H59" s="8">
        <f t="shared" si="4"/>
        <v>11526057</v>
      </c>
      <c r="I59" s="9">
        <v>0</v>
      </c>
      <c r="J59" s="9">
        <v>2</v>
      </c>
      <c r="K59" s="9">
        <v>1</v>
      </c>
      <c r="L59" s="9">
        <v>2</v>
      </c>
      <c r="M59" s="9">
        <v>1</v>
      </c>
      <c r="N59" s="9">
        <v>0</v>
      </c>
      <c r="O59" s="9">
        <v>1</v>
      </c>
      <c r="P59" s="9">
        <v>0</v>
      </c>
      <c r="Q59" s="9">
        <v>2</v>
      </c>
      <c r="R59" s="9">
        <v>2</v>
      </c>
      <c r="S59" s="9">
        <v>2</v>
      </c>
      <c r="T59" s="10">
        <f t="shared" si="3"/>
        <v>13</v>
      </c>
    </row>
    <row r="60" spans="1:20" ht="30" customHeight="1" x14ac:dyDescent="0.25">
      <c r="A60" s="3" t="s">
        <v>11</v>
      </c>
      <c r="B60" s="4" t="str">
        <f t="shared" si="7"/>
        <v>ГБОУ гимназия №526</v>
      </c>
      <c r="C60" s="5">
        <f t="shared" si="7"/>
        <v>11526</v>
      </c>
      <c r="D60" s="5" t="str">
        <f t="shared" si="7"/>
        <v>Гимназия</v>
      </c>
      <c r="E60" s="11" t="str">
        <f t="shared" si="7"/>
        <v>5в</v>
      </c>
      <c r="F60" s="7">
        <f t="shared" si="8"/>
        <v>81</v>
      </c>
      <c r="G60" s="7">
        <f t="shared" si="8"/>
        <v>73</v>
      </c>
      <c r="H60" s="8">
        <f t="shared" si="4"/>
        <v>11526058</v>
      </c>
      <c r="I60" s="9">
        <v>2</v>
      </c>
      <c r="J60" s="9">
        <v>2</v>
      </c>
      <c r="K60" s="9">
        <v>1</v>
      </c>
      <c r="L60" s="9">
        <v>2</v>
      </c>
      <c r="M60" s="9">
        <v>1</v>
      </c>
      <c r="N60" s="9">
        <v>1</v>
      </c>
      <c r="O60" s="9">
        <v>1</v>
      </c>
      <c r="P60" s="9">
        <v>2</v>
      </c>
      <c r="Q60" s="9">
        <v>1</v>
      </c>
      <c r="R60" s="9">
        <v>2</v>
      </c>
      <c r="S60" s="9">
        <v>2</v>
      </c>
      <c r="T60" s="10">
        <f t="shared" si="3"/>
        <v>17</v>
      </c>
    </row>
    <row r="61" spans="1:20" ht="30" customHeight="1" x14ac:dyDescent="0.25">
      <c r="A61" s="3" t="s">
        <v>11</v>
      </c>
      <c r="B61" s="4" t="str">
        <f t="shared" si="7"/>
        <v>ГБОУ гимназия №526</v>
      </c>
      <c r="C61" s="5">
        <f t="shared" si="7"/>
        <v>11526</v>
      </c>
      <c r="D61" s="5" t="str">
        <f t="shared" si="7"/>
        <v>Гимназия</v>
      </c>
      <c r="E61" s="11" t="str">
        <f t="shared" si="7"/>
        <v>5в</v>
      </c>
      <c r="F61" s="7">
        <f t="shared" si="8"/>
        <v>81</v>
      </c>
      <c r="G61" s="7">
        <f t="shared" si="8"/>
        <v>73</v>
      </c>
      <c r="H61" s="8">
        <f t="shared" si="4"/>
        <v>11526059</v>
      </c>
      <c r="I61" s="9">
        <v>2</v>
      </c>
      <c r="J61" s="9">
        <v>1</v>
      </c>
      <c r="K61" s="9">
        <v>0</v>
      </c>
      <c r="L61" s="9">
        <v>2</v>
      </c>
      <c r="M61" s="9">
        <v>0</v>
      </c>
      <c r="N61" s="9">
        <v>0</v>
      </c>
      <c r="O61" s="9">
        <v>0</v>
      </c>
      <c r="P61" s="9">
        <v>2</v>
      </c>
      <c r="Q61" s="9">
        <v>2</v>
      </c>
      <c r="R61" s="9">
        <v>2</v>
      </c>
      <c r="S61" s="9">
        <v>0</v>
      </c>
      <c r="T61" s="10">
        <f t="shared" si="3"/>
        <v>11</v>
      </c>
    </row>
    <row r="62" spans="1:20" ht="30" customHeight="1" x14ac:dyDescent="0.25">
      <c r="A62" s="3" t="s">
        <v>11</v>
      </c>
      <c r="B62" s="4" t="str">
        <f t="shared" si="7"/>
        <v>ГБОУ гимназия №526</v>
      </c>
      <c r="C62" s="5">
        <f t="shared" si="7"/>
        <v>11526</v>
      </c>
      <c r="D62" s="5" t="str">
        <f t="shared" si="7"/>
        <v>Гимназия</v>
      </c>
      <c r="E62" s="11" t="str">
        <f t="shared" si="7"/>
        <v>5в</v>
      </c>
      <c r="F62" s="7">
        <f t="shared" si="7"/>
        <v>81</v>
      </c>
      <c r="G62" s="7">
        <f t="shared" si="7"/>
        <v>73</v>
      </c>
      <c r="H62" s="8">
        <f t="shared" si="4"/>
        <v>11526060</v>
      </c>
      <c r="I62" s="9">
        <v>2</v>
      </c>
      <c r="J62" s="9">
        <v>1</v>
      </c>
      <c r="K62" s="9">
        <v>0</v>
      </c>
      <c r="L62" s="9">
        <v>2</v>
      </c>
      <c r="M62" s="9">
        <v>1</v>
      </c>
      <c r="N62" s="9">
        <v>1</v>
      </c>
      <c r="O62" s="9">
        <v>0</v>
      </c>
      <c r="P62" s="9">
        <v>2</v>
      </c>
      <c r="Q62" s="9">
        <v>2</v>
      </c>
      <c r="R62" s="9">
        <v>2</v>
      </c>
      <c r="S62" s="9">
        <v>2</v>
      </c>
      <c r="T62" s="10">
        <f t="shared" si="3"/>
        <v>15</v>
      </c>
    </row>
    <row r="63" spans="1:20" ht="30" customHeight="1" x14ac:dyDescent="0.25">
      <c r="A63" s="3" t="s">
        <v>11</v>
      </c>
      <c r="B63" s="4" t="str">
        <f t="shared" si="7"/>
        <v>ГБОУ гимназия №526</v>
      </c>
      <c r="C63" s="5">
        <f t="shared" si="7"/>
        <v>11526</v>
      </c>
      <c r="D63" s="5" t="str">
        <f t="shared" si="7"/>
        <v>Гимназия</v>
      </c>
      <c r="E63" s="11" t="str">
        <f t="shared" si="7"/>
        <v>5в</v>
      </c>
      <c r="F63" s="7">
        <f t="shared" si="7"/>
        <v>81</v>
      </c>
      <c r="G63" s="7">
        <f t="shared" si="7"/>
        <v>73</v>
      </c>
      <c r="H63" s="8">
        <f t="shared" si="4"/>
        <v>11526061</v>
      </c>
      <c r="I63" s="9">
        <v>0</v>
      </c>
      <c r="J63" s="9">
        <v>1</v>
      </c>
      <c r="K63" s="9">
        <v>0</v>
      </c>
      <c r="L63" s="9">
        <v>2</v>
      </c>
      <c r="M63" s="9">
        <v>2</v>
      </c>
      <c r="N63" s="9">
        <v>1</v>
      </c>
      <c r="O63" s="9">
        <v>1</v>
      </c>
      <c r="P63" s="9">
        <v>2</v>
      </c>
      <c r="Q63" s="9">
        <v>1</v>
      </c>
      <c r="R63" s="9">
        <v>2</v>
      </c>
      <c r="S63" s="9">
        <v>2</v>
      </c>
      <c r="T63" s="10">
        <f t="shared" si="3"/>
        <v>14</v>
      </c>
    </row>
    <row r="64" spans="1:20" ht="30" customHeight="1" x14ac:dyDescent="0.25">
      <c r="A64" s="3" t="s">
        <v>11</v>
      </c>
      <c r="B64" s="4" t="str">
        <f t="shared" si="7"/>
        <v>ГБОУ гимназия №526</v>
      </c>
      <c r="C64" s="5">
        <f t="shared" si="7"/>
        <v>11526</v>
      </c>
      <c r="D64" s="5" t="str">
        <f t="shared" si="7"/>
        <v>Гимназия</v>
      </c>
      <c r="E64" s="11" t="str">
        <f t="shared" si="7"/>
        <v>5в</v>
      </c>
      <c r="F64" s="7">
        <f t="shared" si="7"/>
        <v>81</v>
      </c>
      <c r="G64" s="7">
        <f t="shared" si="7"/>
        <v>73</v>
      </c>
      <c r="H64" s="8">
        <f t="shared" si="4"/>
        <v>11526062</v>
      </c>
      <c r="I64" s="9">
        <v>1</v>
      </c>
      <c r="J64" s="9">
        <v>1</v>
      </c>
      <c r="K64" s="9">
        <v>0</v>
      </c>
      <c r="L64" s="9">
        <v>2</v>
      </c>
      <c r="M64" s="9">
        <v>1</v>
      </c>
      <c r="N64" s="9">
        <v>1</v>
      </c>
      <c r="O64" s="9">
        <v>1</v>
      </c>
      <c r="P64" s="9">
        <v>2</v>
      </c>
      <c r="Q64" s="9">
        <v>2</v>
      </c>
      <c r="R64" s="9">
        <v>2</v>
      </c>
      <c r="S64" s="9">
        <v>2</v>
      </c>
      <c r="T64" s="10">
        <f t="shared" si="3"/>
        <v>15</v>
      </c>
    </row>
    <row r="65" spans="1:20" ht="30" customHeight="1" x14ac:dyDescent="0.25">
      <c r="A65" s="3" t="s">
        <v>11</v>
      </c>
      <c r="B65" s="4" t="str">
        <f t="shared" si="7"/>
        <v>ГБОУ гимназия №526</v>
      </c>
      <c r="C65" s="5">
        <f t="shared" si="7"/>
        <v>11526</v>
      </c>
      <c r="D65" s="5" t="str">
        <f t="shared" si="7"/>
        <v>Гимназия</v>
      </c>
      <c r="E65" s="11" t="str">
        <f t="shared" si="7"/>
        <v>5в</v>
      </c>
      <c r="F65" s="7">
        <f t="shared" si="7"/>
        <v>81</v>
      </c>
      <c r="G65" s="7">
        <f t="shared" si="7"/>
        <v>73</v>
      </c>
      <c r="H65" s="8">
        <f t="shared" si="4"/>
        <v>11526063</v>
      </c>
      <c r="I65" s="9">
        <v>2</v>
      </c>
      <c r="J65" s="9">
        <v>2</v>
      </c>
      <c r="K65" s="9">
        <v>0</v>
      </c>
      <c r="L65" s="9">
        <v>2</v>
      </c>
      <c r="M65" s="9">
        <v>1</v>
      </c>
      <c r="N65" s="9">
        <v>0</v>
      </c>
      <c r="O65" s="9">
        <v>0</v>
      </c>
      <c r="P65" s="9">
        <v>2</v>
      </c>
      <c r="Q65" s="9">
        <v>1</v>
      </c>
      <c r="R65" s="9">
        <v>2</v>
      </c>
      <c r="S65" s="9">
        <v>2</v>
      </c>
      <c r="T65" s="10">
        <f t="shared" si="3"/>
        <v>14</v>
      </c>
    </row>
    <row r="66" spans="1:20" ht="30" customHeight="1" x14ac:dyDescent="0.25">
      <c r="A66" s="3" t="s">
        <v>11</v>
      </c>
      <c r="B66" s="4" t="str">
        <f t="shared" si="7"/>
        <v>ГБОУ гимназия №526</v>
      </c>
      <c r="C66" s="5">
        <f t="shared" si="7"/>
        <v>11526</v>
      </c>
      <c r="D66" s="5" t="str">
        <f t="shared" si="7"/>
        <v>Гимназия</v>
      </c>
      <c r="E66" s="11" t="str">
        <f t="shared" si="7"/>
        <v>5в</v>
      </c>
      <c r="F66" s="7">
        <f t="shared" si="7"/>
        <v>81</v>
      </c>
      <c r="G66" s="7">
        <f t="shared" si="7"/>
        <v>73</v>
      </c>
      <c r="H66" s="8">
        <f t="shared" si="4"/>
        <v>11526064</v>
      </c>
      <c r="I66" s="9">
        <v>2</v>
      </c>
      <c r="J66" s="9">
        <v>2</v>
      </c>
      <c r="K66" s="9">
        <v>1</v>
      </c>
      <c r="L66" s="9">
        <v>2</v>
      </c>
      <c r="M66" s="9">
        <v>2</v>
      </c>
      <c r="N66" s="9">
        <v>1</v>
      </c>
      <c r="O66" s="9">
        <v>1</v>
      </c>
      <c r="P66" s="9">
        <v>2</v>
      </c>
      <c r="Q66" s="9">
        <v>1</v>
      </c>
      <c r="R66" s="9">
        <v>2</v>
      </c>
      <c r="S66" s="9">
        <v>1</v>
      </c>
      <c r="T66" s="10">
        <f t="shared" si="3"/>
        <v>17</v>
      </c>
    </row>
    <row r="67" spans="1:20" ht="30" customHeight="1" x14ac:dyDescent="0.25">
      <c r="A67" s="3" t="s">
        <v>11</v>
      </c>
      <c r="B67" s="4" t="str">
        <f t="shared" si="7"/>
        <v>ГБОУ гимназия №526</v>
      </c>
      <c r="C67" s="5">
        <f t="shared" si="7"/>
        <v>11526</v>
      </c>
      <c r="D67" s="5" t="str">
        <f t="shared" si="7"/>
        <v>Гимназия</v>
      </c>
      <c r="E67" s="11" t="str">
        <f t="shared" si="7"/>
        <v>5в</v>
      </c>
      <c r="F67" s="7">
        <f t="shared" si="7"/>
        <v>81</v>
      </c>
      <c r="G67" s="7">
        <f t="shared" si="7"/>
        <v>73</v>
      </c>
      <c r="H67" s="8">
        <f t="shared" si="4"/>
        <v>11526065</v>
      </c>
      <c r="I67" s="9">
        <v>2</v>
      </c>
      <c r="J67" s="9">
        <v>2</v>
      </c>
      <c r="K67" s="9">
        <v>1</v>
      </c>
      <c r="L67" s="9">
        <v>2</v>
      </c>
      <c r="M67" s="9">
        <v>1</v>
      </c>
      <c r="N67" s="9">
        <v>1</v>
      </c>
      <c r="O67" s="9">
        <v>1</v>
      </c>
      <c r="P67" s="9">
        <v>2</v>
      </c>
      <c r="Q67" s="9">
        <v>2</v>
      </c>
      <c r="R67" s="9">
        <v>2</v>
      </c>
      <c r="S67" s="9">
        <v>2</v>
      </c>
      <c r="T67" s="10">
        <f t="shared" si="3"/>
        <v>18</v>
      </c>
    </row>
    <row r="68" spans="1:20" ht="30" customHeight="1" x14ac:dyDescent="0.25">
      <c r="A68" s="3" t="s">
        <v>11</v>
      </c>
      <c r="B68" s="4" t="str">
        <f t="shared" ref="B68:G75" si="9">B67</f>
        <v>ГБОУ гимназия №526</v>
      </c>
      <c r="C68" s="5">
        <f t="shared" si="9"/>
        <v>11526</v>
      </c>
      <c r="D68" s="5" t="str">
        <f t="shared" si="9"/>
        <v>Гимназия</v>
      </c>
      <c r="E68" s="11" t="str">
        <f t="shared" si="9"/>
        <v>5в</v>
      </c>
      <c r="F68" s="7">
        <f t="shared" si="9"/>
        <v>81</v>
      </c>
      <c r="G68" s="7">
        <f t="shared" si="9"/>
        <v>73</v>
      </c>
      <c r="H68" s="8">
        <f t="shared" si="4"/>
        <v>11526066</v>
      </c>
      <c r="I68" s="9">
        <v>0</v>
      </c>
      <c r="J68" s="9">
        <v>1</v>
      </c>
      <c r="K68" s="9">
        <v>0</v>
      </c>
      <c r="L68" s="9">
        <v>2</v>
      </c>
      <c r="M68" s="9">
        <v>1</v>
      </c>
      <c r="N68" s="9">
        <v>1</v>
      </c>
      <c r="O68" s="9">
        <v>1</v>
      </c>
      <c r="P68" s="9">
        <v>2</v>
      </c>
      <c r="Q68" s="9">
        <v>2</v>
      </c>
      <c r="R68" s="9">
        <v>2</v>
      </c>
      <c r="S68" s="9">
        <v>2</v>
      </c>
      <c r="T68" s="10">
        <f t="shared" ref="T68:T75" si="10">IF(COUNTBLANK(I68:S68)&gt;=1,"Не писал",SUM(I68:S68))</f>
        <v>14</v>
      </c>
    </row>
    <row r="69" spans="1:20" ht="30" customHeight="1" x14ac:dyDescent="0.25">
      <c r="A69" s="3" t="s">
        <v>11</v>
      </c>
      <c r="B69" s="4" t="str">
        <f t="shared" si="9"/>
        <v>ГБОУ гимназия №526</v>
      </c>
      <c r="C69" s="5">
        <f t="shared" si="9"/>
        <v>11526</v>
      </c>
      <c r="D69" s="5" t="str">
        <f t="shared" si="9"/>
        <v>Гимназия</v>
      </c>
      <c r="E69" s="11" t="str">
        <f t="shared" si="9"/>
        <v>5в</v>
      </c>
      <c r="F69" s="7">
        <f t="shared" si="9"/>
        <v>81</v>
      </c>
      <c r="G69" s="7">
        <f t="shared" si="9"/>
        <v>73</v>
      </c>
      <c r="H69" s="8">
        <f t="shared" ref="H69:H75" si="11">H68+1</f>
        <v>11526067</v>
      </c>
      <c r="I69" s="9">
        <v>0</v>
      </c>
      <c r="J69" s="9">
        <v>1</v>
      </c>
      <c r="K69" s="9">
        <v>1</v>
      </c>
      <c r="L69" s="9">
        <v>2</v>
      </c>
      <c r="M69" s="9">
        <v>2</v>
      </c>
      <c r="N69" s="9">
        <v>1</v>
      </c>
      <c r="O69" s="9">
        <v>1</v>
      </c>
      <c r="P69" s="9">
        <v>2</v>
      </c>
      <c r="Q69" s="9">
        <v>1</v>
      </c>
      <c r="R69" s="9">
        <v>2</v>
      </c>
      <c r="S69" s="9">
        <v>2</v>
      </c>
      <c r="T69" s="10">
        <f t="shared" si="10"/>
        <v>15</v>
      </c>
    </row>
    <row r="70" spans="1:20" ht="30" customHeight="1" x14ac:dyDescent="0.25">
      <c r="A70" s="3" t="s">
        <v>11</v>
      </c>
      <c r="B70" s="4" t="str">
        <f t="shared" si="9"/>
        <v>ГБОУ гимназия №526</v>
      </c>
      <c r="C70" s="5">
        <f t="shared" si="9"/>
        <v>11526</v>
      </c>
      <c r="D70" s="5" t="str">
        <f t="shared" si="9"/>
        <v>Гимназия</v>
      </c>
      <c r="E70" s="11" t="str">
        <f t="shared" si="9"/>
        <v>5в</v>
      </c>
      <c r="F70" s="7">
        <f t="shared" si="9"/>
        <v>81</v>
      </c>
      <c r="G70" s="7">
        <f t="shared" si="9"/>
        <v>73</v>
      </c>
      <c r="H70" s="8">
        <f t="shared" si="11"/>
        <v>11526068</v>
      </c>
      <c r="I70" s="9">
        <v>2</v>
      </c>
      <c r="J70" s="9">
        <v>2</v>
      </c>
      <c r="K70" s="9">
        <v>0</v>
      </c>
      <c r="L70" s="9">
        <v>2</v>
      </c>
      <c r="M70" s="9">
        <v>1</v>
      </c>
      <c r="N70" s="9">
        <v>1</v>
      </c>
      <c r="O70" s="9">
        <v>1</v>
      </c>
      <c r="P70" s="9">
        <v>2</v>
      </c>
      <c r="Q70" s="9">
        <v>1</v>
      </c>
      <c r="R70" s="9">
        <v>2</v>
      </c>
      <c r="S70" s="9">
        <v>2</v>
      </c>
      <c r="T70" s="10">
        <f t="shared" si="10"/>
        <v>16</v>
      </c>
    </row>
    <row r="71" spans="1:20" ht="30" customHeight="1" x14ac:dyDescent="0.25">
      <c r="A71" s="3" t="s">
        <v>11</v>
      </c>
      <c r="B71" s="4" t="str">
        <f t="shared" si="9"/>
        <v>ГБОУ гимназия №526</v>
      </c>
      <c r="C71" s="5">
        <f t="shared" si="9"/>
        <v>11526</v>
      </c>
      <c r="D71" s="5" t="str">
        <f t="shared" si="9"/>
        <v>Гимназия</v>
      </c>
      <c r="E71" s="11" t="str">
        <f t="shared" si="9"/>
        <v>5в</v>
      </c>
      <c r="F71" s="7">
        <f t="shared" si="9"/>
        <v>81</v>
      </c>
      <c r="G71" s="7">
        <f t="shared" si="9"/>
        <v>73</v>
      </c>
      <c r="H71" s="8">
        <f t="shared" si="11"/>
        <v>11526069</v>
      </c>
      <c r="I71" s="9">
        <v>2</v>
      </c>
      <c r="J71" s="9">
        <v>1</v>
      </c>
      <c r="K71" s="9">
        <v>1</v>
      </c>
      <c r="L71" s="9">
        <v>2</v>
      </c>
      <c r="M71" s="9">
        <v>1</v>
      </c>
      <c r="N71" s="9">
        <v>1</v>
      </c>
      <c r="O71" s="9">
        <v>1</v>
      </c>
      <c r="P71" s="9">
        <v>1</v>
      </c>
      <c r="Q71" s="9">
        <v>2</v>
      </c>
      <c r="R71" s="9">
        <v>2</v>
      </c>
      <c r="S71" s="9">
        <v>2</v>
      </c>
      <c r="T71" s="10">
        <f t="shared" si="10"/>
        <v>16</v>
      </c>
    </row>
    <row r="72" spans="1:20" ht="30" customHeight="1" x14ac:dyDescent="0.25">
      <c r="A72" s="3" t="s">
        <v>11</v>
      </c>
      <c r="B72" s="4" t="str">
        <f t="shared" si="9"/>
        <v>ГБОУ гимназия №526</v>
      </c>
      <c r="C72" s="5">
        <f t="shared" si="9"/>
        <v>11526</v>
      </c>
      <c r="D72" s="5" t="str">
        <f t="shared" si="9"/>
        <v>Гимназия</v>
      </c>
      <c r="E72" s="11" t="str">
        <f t="shared" si="9"/>
        <v>5в</v>
      </c>
      <c r="F72" s="7">
        <f t="shared" si="9"/>
        <v>81</v>
      </c>
      <c r="G72" s="7">
        <f t="shared" si="9"/>
        <v>73</v>
      </c>
      <c r="H72" s="8">
        <f t="shared" si="11"/>
        <v>11526070</v>
      </c>
      <c r="I72" s="9">
        <v>0</v>
      </c>
      <c r="J72" s="9">
        <v>2</v>
      </c>
      <c r="K72" s="9">
        <v>0</v>
      </c>
      <c r="L72" s="9">
        <v>2</v>
      </c>
      <c r="M72" s="9">
        <v>0</v>
      </c>
      <c r="N72" s="9">
        <v>1</v>
      </c>
      <c r="O72" s="9">
        <v>1</v>
      </c>
      <c r="P72" s="9">
        <v>2</v>
      </c>
      <c r="Q72" s="9">
        <v>1</v>
      </c>
      <c r="R72" s="9">
        <v>2</v>
      </c>
      <c r="S72" s="9">
        <v>2</v>
      </c>
      <c r="T72" s="10">
        <f t="shared" si="10"/>
        <v>13</v>
      </c>
    </row>
    <row r="73" spans="1:20" ht="30" customHeight="1" x14ac:dyDescent="0.25">
      <c r="A73" s="3" t="s">
        <v>11</v>
      </c>
      <c r="B73" s="4" t="str">
        <f t="shared" si="9"/>
        <v>ГБОУ гимназия №526</v>
      </c>
      <c r="C73" s="5">
        <f t="shared" si="9"/>
        <v>11526</v>
      </c>
      <c r="D73" s="5" t="str">
        <f t="shared" si="9"/>
        <v>Гимназия</v>
      </c>
      <c r="E73" s="11" t="str">
        <f t="shared" si="9"/>
        <v>5в</v>
      </c>
      <c r="F73" s="7">
        <f t="shared" si="9"/>
        <v>81</v>
      </c>
      <c r="G73" s="7">
        <f t="shared" si="9"/>
        <v>73</v>
      </c>
      <c r="H73" s="8">
        <f t="shared" si="11"/>
        <v>11526071</v>
      </c>
      <c r="I73" s="9">
        <v>2</v>
      </c>
      <c r="J73" s="9">
        <v>1</v>
      </c>
      <c r="K73" s="9">
        <v>0</v>
      </c>
      <c r="L73" s="9">
        <v>2</v>
      </c>
      <c r="M73" s="9">
        <v>0</v>
      </c>
      <c r="N73" s="9">
        <v>1</v>
      </c>
      <c r="O73" s="9">
        <v>1</v>
      </c>
      <c r="P73" s="9">
        <v>2</v>
      </c>
      <c r="Q73" s="9">
        <v>1</v>
      </c>
      <c r="R73" s="9">
        <v>2</v>
      </c>
      <c r="S73" s="9">
        <v>0</v>
      </c>
      <c r="T73" s="10">
        <f t="shared" si="10"/>
        <v>12</v>
      </c>
    </row>
    <row r="74" spans="1:20" ht="30" customHeight="1" x14ac:dyDescent="0.25">
      <c r="A74" s="3" t="s">
        <v>11</v>
      </c>
      <c r="B74" s="4" t="str">
        <f t="shared" si="9"/>
        <v>ГБОУ гимназия №526</v>
      </c>
      <c r="C74" s="5">
        <f t="shared" si="9"/>
        <v>11526</v>
      </c>
      <c r="D74" s="5" t="str">
        <f t="shared" si="9"/>
        <v>Гимназия</v>
      </c>
      <c r="E74" s="11" t="str">
        <f t="shared" si="9"/>
        <v>5в</v>
      </c>
      <c r="F74" s="7">
        <f t="shared" si="9"/>
        <v>81</v>
      </c>
      <c r="G74" s="7">
        <f t="shared" si="9"/>
        <v>73</v>
      </c>
      <c r="H74" s="8">
        <f t="shared" si="11"/>
        <v>11526072</v>
      </c>
      <c r="I74" s="9">
        <v>1</v>
      </c>
      <c r="J74" s="9">
        <v>2</v>
      </c>
      <c r="K74" s="9">
        <v>0</v>
      </c>
      <c r="L74" s="9">
        <v>2</v>
      </c>
      <c r="M74" s="9">
        <v>1</v>
      </c>
      <c r="N74" s="9">
        <v>0</v>
      </c>
      <c r="O74" s="9">
        <v>0</v>
      </c>
      <c r="P74" s="9">
        <v>2</v>
      </c>
      <c r="Q74" s="9">
        <v>1</v>
      </c>
      <c r="R74" s="9">
        <v>2</v>
      </c>
      <c r="S74" s="9">
        <v>2</v>
      </c>
      <c r="T74" s="10">
        <f t="shared" si="10"/>
        <v>13</v>
      </c>
    </row>
    <row r="75" spans="1:20" ht="30" customHeight="1" x14ac:dyDescent="0.25">
      <c r="A75" s="3" t="s">
        <v>11</v>
      </c>
      <c r="B75" s="4" t="str">
        <f t="shared" si="9"/>
        <v>ГБОУ гимназия №526</v>
      </c>
      <c r="C75" s="5">
        <f t="shared" si="9"/>
        <v>11526</v>
      </c>
      <c r="D75" s="5" t="str">
        <f t="shared" si="9"/>
        <v>Гимназия</v>
      </c>
      <c r="E75" s="11" t="str">
        <f t="shared" si="9"/>
        <v>5в</v>
      </c>
      <c r="F75" s="7">
        <f t="shared" si="9"/>
        <v>81</v>
      </c>
      <c r="G75" s="7">
        <f t="shared" si="9"/>
        <v>73</v>
      </c>
      <c r="H75" s="8">
        <f t="shared" si="11"/>
        <v>11526073</v>
      </c>
      <c r="I75" s="9">
        <v>2</v>
      </c>
      <c r="J75" s="9">
        <v>1</v>
      </c>
      <c r="K75" s="9">
        <v>0</v>
      </c>
      <c r="L75" s="9">
        <v>2</v>
      </c>
      <c r="M75" s="9">
        <v>1</v>
      </c>
      <c r="N75" s="9">
        <v>0</v>
      </c>
      <c r="O75" s="9">
        <v>1</v>
      </c>
      <c r="P75" s="9">
        <v>2</v>
      </c>
      <c r="Q75" s="9">
        <v>0</v>
      </c>
      <c r="R75" s="9">
        <v>2</v>
      </c>
      <c r="S75" s="9">
        <v>2</v>
      </c>
      <c r="T75" s="10">
        <f t="shared" si="10"/>
        <v>13</v>
      </c>
    </row>
    <row r="76" spans="1:20" s="58" customFormat="1" x14ac:dyDescent="0.25">
      <c r="A76" s="58" t="s">
        <v>118</v>
      </c>
      <c r="I76" s="58">
        <v>2</v>
      </c>
      <c r="J76" s="58">
        <v>2</v>
      </c>
      <c r="K76" s="58">
        <v>1</v>
      </c>
      <c r="L76" s="58">
        <v>2</v>
      </c>
      <c r="M76" s="58">
        <v>2</v>
      </c>
      <c r="N76" s="58">
        <v>1</v>
      </c>
      <c r="O76" s="58">
        <v>1</v>
      </c>
      <c r="P76" s="58">
        <v>2</v>
      </c>
      <c r="Q76" s="58">
        <v>2</v>
      </c>
      <c r="R76" s="58">
        <v>2</v>
      </c>
      <c r="S76" s="58">
        <v>2</v>
      </c>
      <c r="T76" s="58">
        <f>SUM(I76:S76)</f>
        <v>19</v>
      </c>
    </row>
    <row r="77" spans="1:20" ht="30" x14ac:dyDescent="0.25">
      <c r="B77" s="4" t="s">
        <v>59</v>
      </c>
      <c r="C77" s="7">
        <v>81</v>
      </c>
      <c r="D77" s="7">
        <v>73</v>
      </c>
      <c r="I77" s="79">
        <f>SUM(I3:I75)/(73*I76)</f>
        <v>0.81506849315068497</v>
      </c>
      <c r="J77" s="79">
        <f t="shared" ref="J77:T77" si="12">SUM(J3:J75)/(73*J76)</f>
        <v>0.85616438356164382</v>
      </c>
      <c r="K77" s="79">
        <f t="shared" si="12"/>
        <v>0.83561643835616439</v>
      </c>
      <c r="L77" s="79">
        <f t="shared" si="12"/>
        <v>0.99315068493150682</v>
      </c>
      <c r="M77" s="79">
        <f t="shared" si="12"/>
        <v>0.70547945205479456</v>
      </c>
      <c r="N77" s="79">
        <f t="shared" si="12"/>
        <v>0.79452054794520544</v>
      </c>
      <c r="O77" s="79">
        <f t="shared" si="12"/>
        <v>0.76712328767123283</v>
      </c>
      <c r="P77" s="79">
        <f t="shared" si="12"/>
        <v>0.9452054794520548</v>
      </c>
      <c r="Q77" s="79">
        <f t="shared" si="12"/>
        <v>0.64383561643835618</v>
      </c>
      <c r="R77" s="79">
        <f t="shared" si="12"/>
        <v>0.95890410958904104</v>
      </c>
      <c r="S77" s="79">
        <f t="shared" si="12"/>
        <v>0.75342465753424659</v>
      </c>
      <c r="T77" s="79">
        <f t="shared" si="12"/>
        <v>0.82840663302090844</v>
      </c>
    </row>
  </sheetData>
  <mergeCells count="9">
    <mergeCell ref="G1:G2"/>
    <mergeCell ref="H1:H2"/>
    <mergeCell ref="T1:T2"/>
    <mergeCell ref="A1:A2"/>
    <mergeCell ref="B1:B2"/>
    <mergeCell ref="C1:C2"/>
    <mergeCell ref="D1:D2"/>
    <mergeCell ref="E1:E2"/>
    <mergeCell ref="F1:F2"/>
  </mergeCells>
  <dataValidations count="4">
    <dataValidation type="list" allowBlank="1" showInputMessage="1" showErrorMessage="1" sqref="I3:J75 P3:S75 L3:M75">
      <formula1>балл2</formula1>
    </dataValidation>
    <dataValidation allowBlank="1" showErrorMessage="1" sqref="E3:G75 C77:D77"/>
    <dataValidation type="list" allowBlank="1" showInputMessage="1" showErrorMessage="1" sqref="K3:K75 N3:O75">
      <formula1>балл1</formula1>
    </dataValidation>
    <dataValidation type="list" allowBlank="1" showInputMessage="1" showErrorMessage="1" sqref="B3">
      <formula1>Название</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dimension ref="A1:Y53"/>
  <sheetViews>
    <sheetView zoomScale="40" zoomScaleNormal="40" workbookViewId="0">
      <selection activeCell="W1" sqref="W1:Y22"/>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s>
  <sheetData>
    <row r="1" spans="1:25" ht="59.25" customHeight="1"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c r="W1" s="58" t="s">
        <v>158</v>
      </c>
      <c r="X1" s="58" t="s">
        <v>159</v>
      </c>
      <c r="Y1" s="58" t="s">
        <v>160</v>
      </c>
    </row>
    <row r="2" spans="1:25" ht="44.25" customHeight="1"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COUNTIF(T$3:T$51,W2)</f>
        <v>0</v>
      </c>
      <c r="Y2" s="83">
        <f>X2/$X$22</f>
        <v>0</v>
      </c>
    </row>
    <row r="3" spans="1:25" ht="30" customHeight="1" x14ac:dyDescent="0.25">
      <c r="A3" s="3" t="s">
        <v>11</v>
      </c>
      <c r="B3" s="4" t="s">
        <v>60</v>
      </c>
      <c r="C3" s="5">
        <f>VLOOKUP(B3,[27]Списки!$C$1:$E$70,2,FALSE)</f>
        <v>11536</v>
      </c>
      <c r="D3" s="5" t="str">
        <f>VLOOKUP(B3,[27]Списки!$C$1:$E$70,3,FALSE)</f>
        <v>СОШ</v>
      </c>
      <c r="E3" s="6" t="s">
        <v>15</v>
      </c>
      <c r="F3" s="7">
        <v>59</v>
      </c>
      <c r="G3" s="7">
        <v>49</v>
      </c>
      <c r="H3" s="8">
        <f>C3*1000+1</f>
        <v>11536001</v>
      </c>
      <c r="I3" s="9">
        <v>0</v>
      </c>
      <c r="J3" s="9">
        <v>2</v>
      </c>
      <c r="K3" s="9">
        <v>1</v>
      </c>
      <c r="L3" s="9">
        <v>2</v>
      </c>
      <c r="M3" s="9">
        <v>1</v>
      </c>
      <c r="N3" s="9">
        <v>1</v>
      </c>
      <c r="O3" s="9">
        <v>1</v>
      </c>
      <c r="P3" s="9">
        <v>2</v>
      </c>
      <c r="Q3" s="9">
        <v>1</v>
      </c>
      <c r="R3" s="9">
        <v>2</v>
      </c>
      <c r="S3" s="9">
        <v>2</v>
      </c>
      <c r="T3" s="10">
        <f>IF(COUNTBLANK(I3:S3)&gt;=1,"Не писал",SUM(I3:S3))</f>
        <v>15</v>
      </c>
      <c r="W3" s="76">
        <v>1</v>
      </c>
      <c r="X3" s="76">
        <f t="shared" ref="X3:X21" si="0">COUNTIF(T$3:T$51,W3)</f>
        <v>0</v>
      </c>
      <c r="Y3" s="83">
        <f t="shared" ref="Y3:Y21" si="1">X3/$X$22</f>
        <v>0</v>
      </c>
    </row>
    <row r="4" spans="1:25" ht="30" customHeight="1" x14ac:dyDescent="0.25">
      <c r="A4" s="3" t="s">
        <v>11</v>
      </c>
      <c r="B4" s="4" t="str">
        <f t="shared" ref="B4:G19" si="2">B3</f>
        <v>ГБОУ СОШ №536</v>
      </c>
      <c r="C4" s="5">
        <f t="shared" si="2"/>
        <v>11536</v>
      </c>
      <c r="D4" s="5" t="str">
        <f t="shared" si="2"/>
        <v>СОШ</v>
      </c>
      <c r="E4" s="11" t="str">
        <f t="shared" si="2"/>
        <v>5а</v>
      </c>
      <c r="F4" s="7">
        <f t="shared" si="2"/>
        <v>59</v>
      </c>
      <c r="G4" s="7">
        <f t="shared" si="2"/>
        <v>49</v>
      </c>
      <c r="H4" s="8">
        <f>H3+1</f>
        <v>11536002</v>
      </c>
      <c r="I4" s="9">
        <v>0</v>
      </c>
      <c r="J4" s="9">
        <v>2</v>
      </c>
      <c r="K4" s="9">
        <v>1</v>
      </c>
      <c r="L4" s="9">
        <v>2</v>
      </c>
      <c r="M4" s="9">
        <v>1</v>
      </c>
      <c r="N4" s="9">
        <v>1</v>
      </c>
      <c r="O4" s="9">
        <v>0</v>
      </c>
      <c r="P4" s="9">
        <v>2</v>
      </c>
      <c r="Q4" s="9">
        <v>0</v>
      </c>
      <c r="R4" s="9">
        <v>2</v>
      </c>
      <c r="S4" s="9">
        <v>2</v>
      </c>
      <c r="T4" s="10">
        <f t="shared" ref="T4:T51" si="3">IF(COUNTBLANK(I4:S4)&gt;=1,"Не писал",SUM(I4:S4))</f>
        <v>13</v>
      </c>
      <c r="W4" s="76">
        <v>2</v>
      </c>
      <c r="X4" s="76">
        <f t="shared" si="0"/>
        <v>1</v>
      </c>
      <c r="Y4" s="83">
        <f t="shared" si="1"/>
        <v>2.0408163265306121E-2</v>
      </c>
    </row>
    <row r="5" spans="1:25" ht="30" customHeight="1" x14ac:dyDescent="0.25">
      <c r="A5" s="3" t="s">
        <v>11</v>
      </c>
      <c r="B5" s="4" t="str">
        <f t="shared" si="2"/>
        <v>ГБОУ СОШ №536</v>
      </c>
      <c r="C5" s="5">
        <f t="shared" si="2"/>
        <v>11536</v>
      </c>
      <c r="D5" s="5" t="str">
        <f t="shared" si="2"/>
        <v>СОШ</v>
      </c>
      <c r="E5" s="11" t="str">
        <f t="shared" si="2"/>
        <v>5а</v>
      </c>
      <c r="F5" s="7">
        <f t="shared" si="2"/>
        <v>59</v>
      </c>
      <c r="G5" s="7">
        <f t="shared" si="2"/>
        <v>49</v>
      </c>
      <c r="H5" s="8">
        <f t="shared" ref="H5:H51" si="4">H4+1</f>
        <v>11536003</v>
      </c>
      <c r="I5" s="9">
        <v>0</v>
      </c>
      <c r="J5" s="9">
        <v>1</v>
      </c>
      <c r="K5" s="9">
        <v>1</v>
      </c>
      <c r="L5" s="9">
        <v>2</v>
      </c>
      <c r="M5" s="9">
        <v>0</v>
      </c>
      <c r="N5" s="9">
        <v>1</v>
      </c>
      <c r="O5" s="9">
        <v>0</v>
      </c>
      <c r="P5" s="9">
        <v>2</v>
      </c>
      <c r="Q5" s="9">
        <v>2</v>
      </c>
      <c r="R5" s="9">
        <v>2</v>
      </c>
      <c r="S5" s="9">
        <v>2</v>
      </c>
      <c r="T5" s="10">
        <f t="shared" si="3"/>
        <v>13</v>
      </c>
      <c r="W5" s="76">
        <v>3</v>
      </c>
      <c r="X5" s="76">
        <f t="shared" si="0"/>
        <v>1</v>
      </c>
      <c r="Y5" s="83">
        <f t="shared" si="1"/>
        <v>2.0408163265306121E-2</v>
      </c>
    </row>
    <row r="6" spans="1:25" ht="30" customHeight="1" x14ac:dyDescent="0.25">
      <c r="A6" s="3" t="s">
        <v>11</v>
      </c>
      <c r="B6" s="4" t="str">
        <f t="shared" si="2"/>
        <v>ГБОУ СОШ №536</v>
      </c>
      <c r="C6" s="5">
        <f t="shared" si="2"/>
        <v>11536</v>
      </c>
      <c r="D6" s="5" t="str">
        <f t="shared" si="2"/>
        <v>СОШ</v>
      </c>
      <c r="E6" s="11" t="str">
        <f t="shared" si="2"/>
        <v>5а</v>
      </c>
      <c r="F6" s="7">
        <f t="shared" si="2"/>
        <v>59</v>
      </c>
      <c r="G6" s="7">
        <f t="shared" si="2"/>
        <v>49</v>
      </c>
      <c r="H6" s="8">
        <f t="shared" si="4"/>
        <v>11536004</v>
      </c>
      <c r="I6" s="9">
        <v>0</v>
      </c>
      <c r="J6" s="9">
        <v>1</v>
      </c>
      <c r="K6" s="9">
        <v>1</v>
      </c>
      <c r="L6" s="9">
        <v>2</v>
      </c>
      <c r="M6" s="9">
        <v>1</v>
      </c>
      <c r="N6" s="9">
        <v>1</v>
      </c>
      <c r="O6" s="9">
        <v>0</v>
      </c>
      <c r="P6" s="9">
        <v>0</v>
      </c>
      <c r="Q6" s="9">
        <v>0</v>
      </c>
      <c r="R6" s="9">
        <v>2</v>
      </c>
      <c r="S6" s="9">
        <v>2</v>
      </c>
      <c r="T6" s="10">
        <f t="shared" si="3"/>
        <v>10</v>
      </c>
      <c r="W6" s="76">
        <v>4</v>
      </c>
      <c r="X6" s="76">
        <f t="shared" si="0"/>
        <v>2</v>
      </c>
      <c r="Y6" s="83">
        <f t="shared" si="1"/>
        <v>4.0816326530612242E-2</v>
      </c>
    </row>
    <row r="7" spans="1:25" ht="30" customHeight="1" x14ac:dyDescent="0.25">
      <c r="A7" s="3" t="s">
        <v>11</v>
      </c>
      <c r="B7" s="4" t="str">
        <f t="shared" si="2"/>
        <v>ГБОУ СОШ №536</v>
      </c>
      <c r="C7" s="5">
        <f t="shared" si="2"/>
        <v>11536</v>
      </c>
      <c r="D7" s="5" t="str">
        <f t="shared" si="2"/>
        <v>СОШ</v>
      </c>
      <c r="E7" s="11" t="str">
        <f t="shared" si="2"/>
        <v>5а</v>
      </c>
      <c r="F7" s="7">
        <f t="shared" si="2"/>
        <v>59</v>
      </c>
      <c r="G7" s="7">
        <f t="shared" si="2"/>
        <v>49</v>
      </c>
      <c r="H7" s="8">
        <f t="shared" si="4"/>
        <v>11536005</v>
      </c>
      <c r="I7" s="9">
        <v>0</v>
      </c>
      <c r="J7" s="9">
        <v>1</v>
      </c>
      <c r="K7" s="9">
        <v>0</v>
      </c>
      <c r="L7" s="9">
        <v>2</v>
      </c>
      <c r="M7" s="9">
        <v>1</v>
      </c>
      <c r="N7" s="9">
        <v>1</v>
      </c>
      <c r="O7" s="9">
        <v>1</v>
      </c>
      <c r="P7" s="9">
        <v>2</v>
      </c>
      <c r="Q7" s="9">
        <v>0</v>
      </c>
      <c r="R7" s="9">
        <v>2</v>
      </c>
      <c r="S7" s="9">
        <v>2</v>
      </c>
      <c r="T7" s="10">
        <f t="shared" si="3"/>
        <v>12</v>
      </c>
      <c r="W7" s="76">
        <v>5</v>
      </c>
      <c r="X7" s="76">
        <f t="shared" si="0"/>
        <v>2</v>
      </c>
      <c r="Y7" s="83">
        <f t="shared" si="1"/>
        <v>4.0816326530612242E-2</v>
      </c>
    </row>
    <row r="8" spans="1:25" ht="30" customHeight="1" x14ac:dyDescent="0.25">
      <c r="A8" s="3" t="s">
        <v>11</v>
      </c>
      <c r="B8" s="4" t="str">
        <f t="shared" si="2"/>
        <v>ГБОУ СОШ №536</v>
      </c>
      <c r="C8" s="5">
        <f t="shared" si="2"/>
        <v>11536</v>
      </c>
      <c r="D8" s="5" t="str">
        <f t="shared" si="2"/>
        <v>СОШ</v>
      </c>
      <c r="E8" s="11" t="str">
        <f t="shared" si="2"/>
        <v>5а</v>
      </c>
      <c r="F8" s="7">
        <f t="shared" si="2"/>
        <v>59</v>
      </c>
      <c r="G8" s="7">
        <f t="shared" si="2"/>
        <v>49</v>
      </c>
      <c r="H8" s="8">
        <f t="shared" si="4"/>
        <v>11536006</v>
      </c>
      <c r="I8" s="9">
        <v>0</v>
      </c>
      <c r="J8" s="9">
        <v>1</v>
      </c>
      <c r="K8" s="9">
        <v>0</v>
      </c>
      <c r="L8" s="9">
        <v>2</v>
      </c>
      <c r="M8" s="9">
        <v>1</v>
      </c>
      <c r="N8" s="9">
        <v>0</v>
      </c>
      <c r="O8" s="9">
        <v>0</v>
      </c>
      <c r="P8" s="9">
        <v>0</v>
      </c>
      <c r="Q8" s="9">
        <v>0</v>
      </c>
      <c r="R8" s="9">
        <v>2</v>
      </c>
      <c r="S8" s="9">
        <v>2</v>
      </c>
      <c r="T8" s="10">
        <f t="shared" si="3"/>
        <v>8</v>
      </c>
      <c r="W8" s="76">
        <v>6</v>
      </c>
      <c r="X8" s="76">
        <f t="shared" si="0"/>
        <v>3</v>
      </c>
      <c r="Y8" s="83">
        <f t="shared" si="1"/>
        <v>6.1224489795918366E-2</v>
      </c>
    </row>
    <row r="9" spans="1:25" ht="30" customHeight="1" x14ac:dyDescent="0.25">
      <c r="A9" s="3" t="s">
        <v>11</v>
      </c>
      <c r="B9" s="4" t="str">
        <f t="shared" si="2"/>
        <v>ГБОУ СОШ №536</v>
      </c>
      <c r="C9" s="5">
        <f t="shared" si="2"/>
        <v>11536</v>
      </c>
      <c r="D9" s="5" t="str">
        <f t="shared" si="2"/>
        <v>СОШ</v>
      </c>
      <c r="E9" s="11" t="str">
        <f t="shared" si="2"/>
        <v>5а</v>
      </c>
      <c r="F9" s="7">
        <f t="shared" si="2"/>
        <v>59</v>
      </c>
      <c r="G9" s="7">
        <f t="shared" si="2"/>
        <v>49</v>
      </c>
      <c r="H9" s="8">
        <f t="shared" si="4"/>
        <v>11536007</v>
      </c>
      <c r="I9" s="9">
        <v>1</v>
      </c>
      <c r="J9" s="9">
        <v>2</v>
      </c>
      <c r="K9" s="9">
        <v>1</v>
      </c>
      <c r="L9" s="9">
        <v>2</v>
      </c>
      <c r="M9" s="9">
        <v>0</v>
      </c>
      <c r="N9" s="9">
        <v>1</v>
      </c>
      <c r="O9" s="9">
        <v>1</v>
      </c>
      <c r="P9" s="9">
        <v>0</v>
      </c>
      <c r="Q9" s="9">
        <v>0</v>
      </c>
      <c r="R9" s="9">
        <v>2</v>
      </c>
      <c r="S9" s="9">
        <v>2</v>
      </c>
      <c r="T9" s="10">
        <f t="shared" si="3"/>
        <v>12</v>
      </c>
      <c r="W9" s="76">
        <v>7</v>
      </c>
      <c r="X9" s="76">
        <f t="shared" si="0"/>
        <v>3</v>
      </c>
      <c r="Y9" s="83">
        <f t="shared" si="1"/>
        <v>6.1224489795918366E-2</v>
      </c>
    </row>
    <row r="10" spans="1:25" ht="30" customHeight="1" x14ac:dyDescent="0.25">
      <c r="A10" s="3" t="s">
        <v>11</v>
      </c>
      <c r="B10" s="4" t="str">
        <f t="shared" si="2"/>
        <v>ГБОУ СОШ №536</v>
      </c>
      <c r="C10" s="5">
        <f t="shared" si="2"/>
        <v>11536</v>
      </c>
      <c r="D10" s="5" t="str">
        <f t="shared" si="2"/>
        <v>СОШ</v>
      </c>
      <c r="E10" s="11" t="str">
        <f t="shared" si="2"/>
        <v>5а</v>
      </c>
      <c r="F10" s="7">
        <f t="shared" si="2"/>
        <v>59</v>
      </c>
      <c r="G10" s="7">
        <f t="shared" si="2"/>
        <v>49</v>
      </c>
      <c r="H10" s="8">
        <f t="shared" si="4"/>
        <v>11536008</v>
      </c>
      <c r="I10" s="9">
        <v>1</v>
      </c>
      <c r="J10" s="9">
        <v>2</v>
      </c>
      <c r="K10" s="9">
        <v>0</v>
      </c>
      <c r="L10" s="9">
        <v>1</v>
      </c>
      <c r="M10" s="9">
        <v>1</v>
      </c>
      <c r="N10" s="9">
        <v>1</v>
      </c>
      <c r="O10" s="9">
        <v>1</v>
      </c>
      <c r="P10" s="9">
        <v>1</v>
      </c>
      <c r="Q10" s="9">
        <v>0</v>
      </c>
      <c r="R10" s="9">
        <v>1</v>
      </c>
      <c r="S10" s="9">
        <v>0</v>
      </c>
      <c r="T10" s="10">
        <f t="shared" si="3"/>
        <v>9</v>
      </c>
      <c r="W10" s="76">
        <v>8</v>
      </c>
      <c r="X10" s="76">
        <f t="shared" si="0"/>
        <v>6</v>
      </c>
      <c r="Y10" s="83">
        <f t="shared" si="1"/>
        <v>0.12244897959183673</v>
      </c>
    </row>
    <row r="11" spans="1:25" ht="30" customHeight="1" x14ac:dyDescent="0.25">
      <c r="A11" s="3" t="s">
        <v>11</v>
      </c>
      <c r="B11" s="4" t="str">
        <f t="shared" si="2"/>
        <v>ГБОУ СОШ №536</v>
      </c>
      <c r="C11" s="5">
        <f t="shared" si="2"/>
        <v>11536</v>
      </c>
      <c r="D11" s="5" t="str">
        <f t="shared" si="2"/>
        <v>СОШ</v>
      </c>
      <c r="E11" s="11" t="str">
        <f t="shared" si="2"/>
        <v>5а</v>
      </c>
      <c r="F11" s="7">
        <f t="shared" si="2"/>
        <v>59</v>
      </c>
      <c r="G11" s="7">
        <f t="shared" si="2"/>
        <v>49</v>
      </c>
      <c r="H11" s="8">
        <f t="shared" si="4"/>
        <v>11536009</v>
      </c>
      <c r="I11" s="9">
        <v>0</v>
      </c>
      <c r="J11" s="9">
        <v>0</v>
      </c>
      <c r="K11" s="9">
        <v>1</v>
      </c>
      <c r="L11" s="9">
        <v>2</v>
      </c>
      <c r="M11" s="9">
        <v>1</v>
      </c>
      <c r="N11" s="9">
        <v>1</v>
      </c>
      <c r="O11" s="9">
        <v>0</v>
      </c>
      <c r="P11" s="9">
        <v>1</v>
      </c>
      <c r="Q11" s="9">
        <v>0</v>
      </c>
      <c r="R11" s="9">
        <v>2</v>
      </c>
      <c r="S11" s="9">
        <v>2</v>
      </c>
      <c r="T11" s="10">
        <f t="shared" si="3"/>
        <v>10</v>
      </c>
      <c r="W11" s="76">
        <v>9</v>
      </c>
      <c r="X11" s="76">
        <f t="shared" si="0"/>
        <v>3</v>
      </c>
      <c r="Y11" s="83">
        <f t="shared" si="1"/>
        <v>6.1224489795918366E-2</v>
      </c>
    </row>
    <row r="12" spans="1:25" ht="30" customHeight="1" x14ac:dyDescent="0.25">
      <c r="A12" s="3" t="s">
        <v>11</v>
      </c>
      <c r="B12" s="4" t="str">
        <f t="shared" si="2"/>
        <v>ГБОУ СОШ №536</v>
      </c>
      <c r="C12" s="5">
        <f t="shared" si="2"/>
        <v>11536</v>
      </c>
      <c r="D12" s="5" t="str">
        <f t="shared" si="2"/>
        <v>СОШ</v>
      </c>
      <c r="E12" s="11" t="str">
        <f t="shared" si="2"/>
        <v>5а</v>
      </c>
      <c r="F12" s="7">
        <f t="shared" si="2"/>
        <v>59</v>
      </c>
      <c r="G12" s="7">
        <f t="shared" si="2"/>
        <v>49</v>
      </c>
      <c r="H12" s="8">
        <f t="shared" si="4"/>
        <v>11536010</v>
      </c>
      <c r="I12" s="9">
        <v>0</v>
      </c>
      <c r="J12" s="9">
        <v>2</v>
      </c>
      <c r="K12" s="9">
        <v>0</v>
      </c>
      <c r="L12" s="9">
        <v>2</v>
      </c>
      <c r="M12" s="9">
        <v>0</v>
      </c>
      <c r="N12" s="9">
        <v>1</v>
      </c>
      <c r="O12" s="9">
        <v>1</v>
      </c>
      <c r="P12" s="9">
        <v>0</v>
      </c>
      <c r="Q12" s="9">
        <v>0</v>
      </c>
      <c r="R12" s="9">
        <v>1</v>
      </c>
      <c r="S12" s="9">
        <v>2</v>
      </c>
      <c r="T12" s="10">
        <f t="shared" si="3"/>
        <v>9</v>
      </c>
      <c r="W12" s="76">
        <v>10</v>
      </c>
      <c r="X12" s="76">
        <f t="shared" si="0"/>
        <v>9</v>
      </c>
      <c r="Y12" s="83">
        <f t="shared" si="1"/>
        <v>0.18367346938775511</v>
      </c>
    </row>
    <row r="13" spans="1:25" ht="30" customHeight="1" x14ac:dyDescent="0.25">
      <c r="A13" s="3" t="s">
        <v>11</v>
      </c>
      <c r="B13" s="4" t="str">
        <f t="shared" si="2"/>
        <v>ГБОУ СОШ №536</v>
      </c>
      <c r="C13" s="5">
        <f t="shared" si="2"/>
        <v>11536</v>
      </c>
      <c r="D13" s="5" t="str">
        <f t="shared" si="2"/>
        <v>СОШ</v>
      </c>
      <c r="E13" s="11" t="str">
        <f t="shared" si="2"/>
        <v>5а</v>
      </c>
      <c r="F13" s="7">
        <f t="shared" si="2"/>
        <v>59</v>
      </c>
      <c r="G13" s="7">
        <f t="shared" si="2"/>
        <v>49</v>
      </c>
      <c r="H13" s="8">
        <f t="shared" si="4"/>
        <v>11536011</v>
      </c>
      <c r="I13" s="9">
        <v>2</v>
      </c>
      <c r="J13" s="9">
        <v>0</v>
      </c>
      <c r="K13" s="9">
        <v>1</v>
      </c>
      <c r="L13" s="9">
        <v>2</v>
      </c>
      <c r="M13" s="9">
        <v>2</v>
      </c>
      <c r="N13" s="9">
        <v>0</v>
      </c>
      <c r="O13" s="9">
        <v>0</v>
      </c>
      <c r="P13" s="9">
        <v>2</v>
      </c>
      <c r="Q13" s="9">
        <v>1</v>
      </c>
      <c r="R13" s="9">
        <v>0</v>
      </c>
      <c r="S13" s="9">
        <v>2</v>
      </c>
      <c r="T13" s="10">
        <f t="shared" si="3"/>
        <v>12</v>
      </c>
      <c r="W13" s="76">
        <v>11</v>
      </c>
      <c r="X13" s="76">
        <f t="shared" si="0"/>
        <v>3</v>
      </c>
      <c r="Y13" s="83">
        <f t="shared" si="1"/>
        <v>6.1224489795918366E-2</v>
      </c>
    </row>
    <row r="14" spans="1:25" ht="30" customHeight="1" x14ac:dyDescent="0.25">
      <c r="A14" s="3" t="s">
        <v>11</v>
      </c>
      <c r="B14" s="4" t="str">
        <f t="shared" si="2"/>
        <v>ГБОУ СОШ №536</v>
      </c>
      <c r="C14" s="5">
        <f t="shared" si="2"/>
        <v>11536</v>
      </c>
      <c r="D14" s="5" t="str">
        <f t="shared" si="2"/>
        <v>СОШ</v>
      </c>
      <c r="E14" s="11" t="str">
        <f t="shared" si="2"/>
        <v>5а</v>
      </c>
      <c r="F14" s="7">
        <f t="shared" si="2"/>
        <v>59</v>
      </c>
      <c r="G14" s="7">
        <f t="shared" si="2"/>
        <v>49</v>
      </c>
      <c r="H14" s="8">
        <f t="shared" si="4"/>
        <v>11536012</v>
      </c>
      <c r="I14" s="9">
        <v>1</v>
      </c>
      <c r="J14" s="9">
        <v>2</v>
      </c>
      <c r="K14" s="9">
        <v>0</v>
      </c>
      <c r="L14" s="9">
        <v>2</v>
      </c>
      <c r="M14" s="9">
        <v>1</v>
      </c>
      <c r="N14" s="9">
        <v>1</v>
      </c>
      <c r="O14" s="9">
        <v>0</v>
      </c>
      <c r="P14" s="9">
        <v>2</v>
      </c>
      <c r="Q14" s="9">
        <v>1</v>
      </c>
      <c r="R14" s="9">
        <v>2</v>
      </c>
      <c r="S14" s="9">
        <v>2</v>
      </c>
      <c r="T14" s="10">
        <f t="shared" si="3"/>
        <v>14</v>
      </c>
      <c r="W14" s="76">
        <v>12</v>
      </c>
      <c r="X14" s="76">
        <f t="shared" si="0"/>
        <v>6</v>
      </c>
      <c r="Y14" s="83">
        <f t="shared" si="1"/>
        <v>0.12244897959183673</v>
      </c>
    </row>
    <row r="15" spans="1:25" ht="30" customHeight="1" x14ac:dyDescent="0.25">
      <c r="A15" s="3" t="s">
        <v>11</v>
      </c>
      <c r="B15" s="4" t="str">
        <f t="shared" si="2"/>
        <v>ГБОУ СОШ №536</v>
      </c>
      <c r="C15" s="5">
        <f t="shared" si="2"/>
        <v>11536</v>
      </c>
      <c r="D15" s="5" t="str">
        <f t="shared" si="2"/>
        <v>СОШ</v>
      </c>
      <c r="E15" s="11" t="str">
        <f t="shared" si="2"/>
        <v>5а</v>
      </c>
      <c r="F15" s="7">
        <f t="shared" si="2"/>
        <v>59</v>
      </c>
      <c r="G15" s="7">
        <f t="shared" si="2"/>
        <v>49</v>
      </c>
      <c r="H15" s="8">
        <f t="shared" si="4"/>
        <v>11536013</v>
      </c>
      <c r="I15" s="9">
        <v>0</v>
      </c>
      <c r="J15" s="9">
        <v>1</v>
      </c>
      <c r="K15" s="9">
        <v>0</v>
      </c>
      <c r="L15" s="9">
        <v>1</v>
      </c>
      <c r="M15" s="9">
        <v>0</v>
      </c>
      <c r="N15" s="9">
        <v>0</v>
      </c>
      <c r="O15" s="9">
        <v>0</v>
      </c>
      <c r="P15" s="9">
        <v>0</v>
      </c>
      <c r="Q15" s="9">
        <v>1</v>
      </c>
      <c r="R15" s="9">
        <v>2</v>
      </c>
      <c r="S15" s="9">
        <v>1</v>
      </c>
      <c r="T15" s="10">
        <f t="shared" si="3"/>
        <v>6</v>
      </c>
      <c r="W15" s="76">
        <v>13</v>
      </c>
      <c r="X15" s="76">
        <f t="shared" si="0"/>
        <v>5</v>
      </c>
      <c r="Y15" s="83">
        <f t="shared" si="1"/>
        <v>0.10204081632653061</v>
      </c>
    </row>
    <row r="16" spans="1:25" ht="30" customHeight="1" x14ac:dyDescent="0.25">
      <c r="A16" s="3" t="s">
        <v>11</v>
      </c>
      <c r="B16" s="4" t="str">
        <f t="shared" si="2"/>
        <v>ГБОУ СОШ №536</v>
      </c>
      <c r="C16" s="5">
        <f t="shared" si="2"/>
        <v>11536</v>
      </c>
      <c r="D16" s="5" t="str">
        <f t="shared" si="2"/>
        <v>СОШ</v>
      </c>
      <c r="E16" s="11" t="str">
        <f t="shared" si="2"/>
        <v>5а</v>
      </c>
      <c r="F16" s="7">
        <f t="shared" si="2"/>
        <v>59</v>
      </c>
      <c r="G16" s="7">
        <f t="shared" si="2"/>
        <v>49</v>
      </c>
      <c r="H16" s="8">
        <f t="shared" si="4"/>
        <v>11536014</v>
      </c>
      <c r="I16" s="9">
        <v>1</v>
      </c>
      <c r="J16" s="9">
        <v>2</v>
      </c>
      <c r="K16" s="9">
        <v>1</v>
      </c>
      <c r="L16" s="9">
        <v>2</v>
      </c>
      <c r="M16" s="9">
        <v>1</v>
      </c>
      <c r="N16" s="9">
        <v>1</v>
      </c>
      <c r="O16" s="9">
        <v>0</v>
      </c>
      <c r="P16" s="9">
        <v>2</v>
      </c>
      <c r="Q16" s="9">
        <v>1</v>
      </c>
      <c r="R16" s="9">
        <v>2</v>
      </c>
      <c r="S16" s="9">
        <v>1</v>
      </c>
      <c r="T16" s="10">
        <f t="shared" si="3"/>
        <v>14</v>
      </c>
      <c r="W16" s="76">
        <v>14</v>
      </c>
      <c r="X16" s="76">
        <f t="shared" si="0"/>
        <v>2</v>
      </c>
      <c r="Y16" s="83">
        <f t="shared" si="1"/>
        <v>4.0816326530612242E-2</v>
      </c>
    </row>
    <row r="17" spans="1:25" ht="30" customHeight="1" x14ac:dyDescent="0.25">
      <c r="A17" s="3" t="s">
        <v>11</v>
      </c>
      <c r="B17" s="4" t="str">
        <f t="shared" si="2"/>
        <v>ГБОУ СОШ №536</v>
      </c>
      <c r="C17" s="5">
        <f t="shared" si="2"/>
        <v>11536</v>
      </c>
      <c r="D17" s="5" t="str">
        <f t="shared" si="2"/>
        <v>СОШ</v>
      </c>
      <c r="E17" s="11" t="str">
        <f t="shared" si="2"/>
        <v>5а</v>
      </c>
      <c r="F17" s="7">
        <f t="shared" si="2"/>
        <v>59</v>
      </c>
      <c r="G17" s="7">
        <f t="shared" si="2"/>
        <v>49</v>
      </c>
      <c r="H17" s="8">
        <f t="shared" si="4"/>
        <v>11536015</v>
      </c>
      <c r="I17" s="9">
        <v>1</v>
      </c>
      <c r="J17" s="9">
        <v>0</v>
      </c>
      <c r="K17" s="9">
        <v>1</v>
      </c>
      <c r="L17" s="9">
        <v>2</v>
      </c>
      <c r="M17" s="9">
        <v>0</v>
      </c>
      <c r="N17" s="9">
        <v>0</v>
      </c>
      <c r="O17" s="9">
        <v>0</v>
      </c>
      <c r="P17" s="9">
        <v>2</v>
      </c>
      <c r="Q17" s="9">
        <v>2</v>
      </c>
      <c r="R17" s="9">
        <v>2</v>
      </c>
      <c r="S17" s="9">
        <v>1</v>
      </c>
      <c r="T17" s="10">
        <f t="shared" si="3"/>
        <v>11</v>
      </c>
      <c r="W17" s="76">
        <v>15</v>
      </c>
      <c r="X17" s="76">
        <f t="shared" si="0"/>
        <v>3</v>
      </c>
      <c r="Y17" s="83">
        <f t="shared" si="1"/>
        <v>6.1224489795918366E-2</v>
      </c>
    </row>
    <row r="18" spans="1:25" ht="30" customHeight="1" x14ac:dyDescent="0.25">
      <c r="A18" s="3" t="s">
        <v>11</v>
      </c>
      <c r="B18" s="4" t="str">
        <f t="shared" si="2"/>
        <v>ГБОУ СОШ №536</v>
      </c>
      <c r="C18" s="5">
        <f t="shared" si="2"/>
        <v>11536</v>
      </c>
      <c r="D18" s="5" t="str">
        <f t="shared" si="2"/>
        <v>СОШ</v>
      </c>
      <c r="E18" s="11" t="str">
        <f t="shared" si="2"/>
        <v>5а</v>
      </c>
      <c r="F18" s="7">
        <f t="shared" si="2"/>
        <v>59</v>
      </c>
      <c r="G18" s="7">
        <f t="shared" si="2"/>
        <v>49</v>
      </c>
      <c r="H18" s="8">
        <f t="shared" si="4"/>
        <v>11536016</v>
      </c>
      <c r="I18" s="9">
        <v>1</v>
      </c>
      <c r="J18" s="9">
        <v>1</v>
      </c>
      <c r="K18" s="9">
        <v>1</v>
      </c>
      <c r="L18" s="9">
        <v>2</v>
      </c>
      <c r="M18" s="9">
        <v>0</v>
      </c>
      <c r="N18" s="9">
        <v>0</v>
      </c>
      <c r="O18" s="9">
        <v>0</v>
      </c>
      <c r="P18" s="9">
        <v>0</v>
      </c>
      <c r="Q18" s="9">
        <v>1</v>
      </c>
      <c r="R18" s="9">
        <v>2</v>
      </c>
      <c r="S18" s="9">
        <v>2</v>
      </c>
      <c r="T18" s="10">
        <f t="shared" si="3"/>
        <v>10</v>
      </c>
      <c r="W18" s="76">
        <v>16</v>
      </c>
      <c r="X18" s="76">
        <f t="shared" si="0"/>
        <v>0</v>
      </c>
      <c r="Y18" s="83">
        <f t="shared" si="1"/>
        <v>0</v>
      </c>
    </row>
    <row r="19" spans="1:25" ht="30" customHeight="1" x14ac:dyDescent="0.25">
      <c r="A19" s="3" t="s">
        <v>11</v>
      </c>
      <c r="B19" s="4" t="str">
        <f t="shared" si="2"/>
        <v>ГБОУ СОШ №536</v>
      </c>
      <c r="C19" s="5">
        <f t="shared" si="2"/>
        <v>11536</v>
      </c>
      <c r="D19" s="5" t="str">
        <f t="shared" si="2"/>
        <v>СОШ</v>
      </c>
      <c r="E19" s="11" t="str">
        <f t="shared" si="2"/>
        <v>5а</v>
      </c>
      <c r="F19" s="7">
        <f t="shared" si="2"/>
        <v>59</v>
      </c>
      <c r="G19" s="7">
        <f t="shared" si="2"/>
        <v>49</v>
      </c>
      <c r="H19" s="8">
        <f t="shared" si="4"/>
        <v>11536017</v>
      </c>
      <c r="I19" s="9">
        <v>0</v>
      </c>
      <c r="J19" s="9">
        <v>2</v>
      </c>
      <c r="K19" s="9">
        <v>1</v>
      </c>
      <c r="L19" s="9">
        <v>1</v>
      </c>
      <c r="M19" s="9">
        <v>1</v>
      </c>
      <c r="N19" s="9">
        <v>1</v>
      </c>
      <c r="O19" s="9">
        <v>0</v>
      </c>
      <c r="P19" s="9">
        <v>2</v>
      </c>
      <c r="Q19" s="9">
        <v>1</v>
      </c>
      <c r="R19" s="9">
        <v>2</v>
      </c>
      <c r="S19" s="9">
        <v>2</v>
      </c>
      <c r="T19" s="10">
        <f t="shared" si="3"/>
        <v>13</v>
      </c>
      <c r="W19" s="76">
        <v>17</v>
      </c>
      <c r="X19" s="76">
        <f t="shared" si="0"/>
        <v>0</v>
      </c>
      <c r="Y19" s="83">
        <f t="shared" si="1"/>
        <v>0</v>
      </c>
    </row>
    <row r="20" spans="1:25" ht="30" customHeight="1" x14ac:dyDescent="0.25">
      <c r="A20" s="3" t="s">
        <v>11</v>
      </c>
      <c r="B20" s="4" t="str">
        <f t="shared" ref="B20:G35" si="5">B19</f>
        <v>ГБОУ СОШ №536</v>
      </c>
      <c r="C20" s="5">
        <f t="shared" si="5"/>
        <v>11536</v>
      </c>
      <c r="D20" s="5" t="str">
        <f t="shared" si="5"/>
        <v>СОШ</v>
      </c>
      <c r="E20" s="11" t="str">
        <f t="shared" si="5"/>
        <v>5а</v>
      </c>
      <c r="F20" s="7">
        <f t="shared" si="5"/>
        <v>59</v>
      </c>
      <c r="G20" s="7">
        <f t="shared" si="5"/>
        <v>49</v>
      </c>
      <c r="H20" s="8">
        <f t="shared" si="4"/>
        <v>11536018</v>
      </c>
      <c r="I20" s="9">
        <v>0</v>
      </c>
      <c r="J20" s="9">
        <v>1</v>
      </c>
      <c r="K20" s="9">
        <v>0</v>
      </c>
      <c r="L20" s="9">
        <v>1</v>
      </c>
      <c r="M20" s="9">
        <v>1</v>
      </c>
      <c r="N20" s="9">
        <v>0</v>
      </c>
      <c r="O20" s="9">
        <v>0</v>
      </c>
      <c r="P20" s="9">
        <v>2</v>
      </c>
      <c r="Q20" s="9">
        <v>1</v>
      </c>
      <c r="R20" s="9">
        <v>1</v>
      </c>
      <c r="S20" s="9">
        <v>1</v>
      </c>
      <c r="T20" s="10">
        <f t="shared" si="3"/>
        <v>8</v>
      </c>
      <c r="W20" s="76">
        <v>18</v>
      </c>
      <c r="X20" s="76">
        <f t="shared" si="0"/>
        <v>0</v>
      </c>
      <c r="Y20" s="83">
        <f t="shared" si="1"/>
        <v>0</v>
      </c>
    </row>
    <row r="21" spans="1:25" ht="30" customHeight="1" x14ac:dyDescent="0.25">
      <c r="A21" s="3" t="s">
        <v>11</v>
      </c>
      <c r="B21" s="4" t="str">
        <f t="shared" si="5"/>
        <v>ГБОУ СОШ №536</v>
      </c>
      <c r="C21" s="5">
        <f t="shared" si="5"/>
        <v>11536</v>
      </c>
      <c r="D21" s="5" t="str">
        <f t="shared" si="5"/>
        <v>СОШ</v>
      </c>
      <c r="E21" s="11" t="str">
        <f t="shared" si="5"/>
        <v>5а</v>
      </c>
      <c r="F21" s="7">
        <f t="shared" si="5"/>
        <v>59</v>
      </c>
      <c r="G21" s="7">
        <f t="shared" si="5"/>
        <v>49</v>
      </c>
      <c r="H21" s="8">
        <f t="shared" si="4"/>
        <v>11536019</v>
      </c>
      <c r="I21" s="9">
        <v>1</v>
      </c>
      <c r="J21" s="9">
        <v>1</v>
      </c>
      <c r="K21" s="9">
        <v>1</v>
      </c>
      <c r="L21" s="9">
        <v>2</v>
      </c>
      <c r="M21" s="9">
        <v>1</v>
      </c>
      <c r="N21" s="9">
        <v>1</v>
      </c>
      <c r="O21" s="9">
        <v>0</v>
      </c>
      <c r="P21" s="9">
        <v>2</v>
      </c>
      <c r="Q21" s="9">
        <v>0</v>
      </c>
      <c r="R21" s="9">
        <v>2</v>
      </c>
      <c r="S21" s="9">
        <v>1</v>
      </c>
      <c r="T21" s="10">
        <f t="shared" si="3"/>
        <v>12</v>
      </c>
      <c r="W21" s="76">
        <v>19</v>
      </c>
      <c r="X21" s="76">
        <f t="shared" si="0"/>
        <v>0</v>
      </c>
      <c r="Y21" s="83">
        <f t="shared" si="1"/>
        <v>0</v>
      </c>
    </row>
    <row r="22" spans="1:25" ht="30" customHeight="1" x14ac:dyDescent="0.25">
      <c r="A22" s="3" t="s">
        <v>11</v>
      </c>
      <c r="B22" s="4" t="str">
        <f t="shared" si="5"/>
        <v>ГБОУ СОШ №536</v>
      </c>
      <c r="C22" s="5">
        <f t="shared" si="5"/>
        <v>11536</v>
      </c>
      <c r="D22" s="5" t="str">
        <f t="shared" si="5"/>
        <v>СОШ</v>
      </c>
      <c r="E22" s="11" t="str">
        <f t="shared" si="5"/>
        <v>5а</v>
      </c>
      <c r="F22" s="7">
        <f t="shared" si="5"/>
        <v>59</v>
      </c>
      <c r="G22" s="7">
        <f t="shared" si="5"/>
        <v>49</v>
      </c>
      <c r="H22" s="8">
        <f t="shared" si="4"/>
        <v>11536020</v>
      </c>
      <c r="I22" s="9">
        <v>1</v>
      </c>
      <c r="J22" s="9">
        <v>2</v>
      </c>
      <c r="K22" s="9">
        <v>1</v>
      </c>
      <c r="L22" s="9">
        <v>2</v>
      </c>
      <c r="M22" s="9">
        <v>2</v>
      </c>
      <c r="N22" s="9">
        <v>0</v>
      </c>
      <c r="O22" s="9">
        <v>1</v>
      </c>
      <c r="P22" s="9">
        <v>1</v>
      </c>
      <c r="Q22" s="9">
        <v>1</v>
      </c>
      <c r="R22" s="9">
        <v>2</v>
      </c>
      <c r="S22" s="9">
        <v>2</v>
      </c>
      <c r="T22" s="10">
        <f t="shared" si="3"/>
        <v>15</v>
      </c>
      <c r="W22" s="58"/>
      <c r="X22" s="90">
        <f>SUM(X2:X21)</f>
        <v>49</v>
      </c>
      <c r="Y22" s="91"/>
    </row>
    <row r="23" spans="1:25" ht="30" customHeight="1" x14ac:dyDescent="0.25">
      <c r="A23" s="3" t="s">
        <v>11</v>
      </c>
      <c r="B23" s="4" t="str">
        <f t="shared" si="5"/>
        <v>ГБОУ СОШ №536</v>
      </c>
      <c r="C23" s="5">
        <f t="shared" si="5"/>
        <v>11536</v>
      </c>
      <c r="D23" s="5" t="str">
        <f t="shared" si="5"/>
        <v>СОШ</v>
      </c>
      <c r="E23" s="11" t="str">
        <f t="shared" si="5"/>
        <v>5а</v>
      </c>
      <c r="F23" s="7">
        <f t="shared" si="5"/>
        <v>59</v>
      </c>
      <c r="G23" s="7">
        <f t="shared" si="5"/>
        <v>49</v>
      </c>
      <c r="H23" s="8">
        <f t="shared" si="4"/>
        <v>11536021</v>
      </c>
      <c r="I23" s="9">
        <v>0</v>
      </c>
      <c r="J23" s="9">
        <v>1</v>
      </c>
      <c r="K23" s="9">
        <v>0</v>
      </c>
      <c r="L23" s="9">
        <v>0</v>
      </c>
      <c r="M23" s="9">
        <v>0</v>
      </c>
      <c r="N23" s="9">
        <v>0</v>
      </c>
      <c r="O23" s="9">
        <v>0</v>
      </c>
      <c r="P23" s="9">
        <v>0</v>
      </c>
      <c r="Q23" s="9">
        <v>0</v>
      </c>
      <c r="R23" s="9">
        <v>1</v>
      </c>
      <c r="S23" s="9">
        <v>1</v>
      </c>
      <c r="T23" s="10">
        <f t="shared" si="3"/>
        <v>3</v>
      </c>
    </row>
    <row r="24" spans="1:25" ht="30" customHeight="1" x14ac:dyDescent="0.25">
      <c r="A24" s="3" t="s">
        <v>11</v>
      </c>
      <c r="B24" s="4" t="str">
        <f t="shared" si="5"/>
        <v>ГБОУ СОШ №536</v>
      </c>
      <c r="C24" s="5">
        <f t="shared" si="5"/>
        <v>11536</v>
      </c>
      <c r="D24" s="5" t="str">
        <f t="shared" si="5"/>
        <v>СОШ</v>
      </c>
      <c r="E24" s="11" t="str">
        <f t="shared" si="5"/>
        <v>5а</v>
      </c>
      <c r="F24" s="7">
        <f t="shared" si="5"/>
        <v>59</v>
      </c>
      <c r="G24" s="7">
        <f t="shared" si="5"/>
        <v>49</v>
      </c>
      <c r="H24" s="8">
        <f t="shared" si="4"/>
        <v>11536022</v>
      </c>
      <c r="I24" s="9">
        <v>0</v>
      </c>
      <c r="J24" s="9">
        <v>0</v>
      </c>
      <c r="K24" s="9">
        <v>0</v>
      </c>
      <c r="L24" s="9">
        <v>2</v>
      </c>
      <c r="M24" s="9">
        <v>1</v>
      </c>
      <c r="N24" s="9">
        <v>1</v>
      </c>
      <c r="O24" s="9">
        <v>0</v>
      </c>
      <c r="P24" s="9">
        <v>0</v>
      </c>
      <c r="Q24" s="9">
        <v>2</v>
      </c>
      <c r="R24" s="9">
        <v>2</v>
      </c>
      <c r="S24" s="9">
        <v>2</v>
      </c>
      <c r="T24" s="10">
        <f t="shared" si="3"/>
        <v>10</v>
      </c>
    </row>
    <row r="25" spans="1:25" ht="30" customHeight="1" x14ac:dyDescent="0.25">
      <c r="A25" s="3" t="s">
        <v>11</v>
      </c>
      <c r="B25" s="4" t="str">
        <f t="shared" si="5"/>
        <v>ГБОУ СОШ №536</v>
      </c>
      <c r="C25" s="5">
        <f t="shared" si="5"/>
        <v>11536</v>
      </c>
      <c r="D25" s="5" t="str">
        <f t="shared" si="5"/>
        <v>СОШ</v>
      </c>
      <c r="E25" s="11" t="str">
        <f t="shared" si="5"/>
        <v>5а</v>
      </c>
      <c r="F25" s="7">
        <f t="shared" si="5"/>
        <v>59</v>
      </c>
      <c r="G25" s="7">
        <f t="shared" si="5"/>
        <v>49</v>
      </c>
      <c r="H25" s="8">
        <f t="shared" si="4"/>
        <v>11536023</v>
      </c>
      <c r="I25" s="9">
        <v>0</v>
      </c>
      <c r="J25" s="9">
        <v>0</v>
      </c>
      <c r="K25" s="9">
        <v>0</v>
      </c>
      <c r="L25" s="9">
        <v>2</v>
      </c>
      <c r="M25" s="9">
        <v>0</v>
      </c>
      <c r="N25" s="9">
        <v>0</v>
      </c>
      <c r="O25" s="9">
        <v>1</v>
      </c>
      <c r="P25" s="9">
        <v>1</v>
      </c>
      <c r="Q25" s="9">
        <v>2</v>
      </c>
      <c r="R25" s="9">
        <v>2</v>
      </c>
      <c r="S25" s="9">
        <v>2</v>
      </c>
      <c r="T25" s="10">
        <f t="shared" si="3"/>
        <v>10</v>
      </c>
    </row>
    <row r="26" spans="1:25" ht="30" customHeight="1" x14ac:dyDescent="0.25">
      <c r="A26" s="3" t="s">
        <v>11</v>
      </c>
      <c r="B26" s="4" t="str">
        <f t="shared" si="5"/>
        <v>ГБОУ СОШ №536</v>
      </c>
      <c r="C26" s="5">
        <f t="shared" si="5"/>
        <v>11536</v>
      </c>
      <c r="D26" s="5" t="str">
        <f t="shared" si="5"/>
        <v>СОШ</v>
      </c>
      <c r="E26" s="13" t="s">
        <v>16</v>
      </c>
      <c r="F26" s="7">
        <f t="shared" si="5"/>
        <v>59</v>
      </c>
      <c r="G26" s="7">
        <f t="shared" si="5"/>
        <v>49</v>
      </c>
      <c r="H26" s="8">
        <f t="shared" si="4"/>
        <v>11536024</v>
      </c>
      <c r="I26" s="9">
        <v>1</v>
      </c>
      <c r="J26" s="9">
        <v>0</v>
      </c>
      <c r="K26" s="9">
        <v>0</v>
      </c>
      <c r="L26" s="9">
        <v>2</v>
      </c>
      <c r="M26" s="9">
        <v>0</v>
      </c>
      <c r="N26" s="9">
        <v>1</v>
      </c>
      <c r="O26" s="9">
        <v>0</v>
      </c>
      <c r="P26" s="9">
        <v>2</v>
      </c>
      <c r="Q26" s="9">
        <v>1</v>
      </c>
      <c r="R26" s="9">
        <v>0</v>
      </c>
      <c r="S26" s="9">
        <v>1</v>
      </c>
      <c r="T26" s="10">
        <f t="shared" si="3"/>
        <v>8</v>
      </c>
    </row>
    <row r="27" spans="1:25" ht="30" customHeight="1" x14ac:dyDescent="0.25">
      <c r="A27" s="3" t="s">
        <v>11</v>
      </c>
      <c r="B27" s="4" t="str">
        <f t="shared" si="5"/>
        <v>ГБОУ СОШ №536</v>
      </c>
      <c r="C27" s="5">
        <f t="shared" si="5"/>
        <v>11536</v>
      </c>
      <c r="D27" s="5" t="str">
        <f t="shared" si="5"/>
        <v>СОШ</v>
      </c>
      <c r="E27" s="11" t="str">
        <f t="shared" si="5"/>
        <v>5б</v>
      </c>
      <c r="F27" s="7">
        <f t="shared" si="5"/>
        <v>59</v>
      </c>
      <c r="G27" s="7">
        <f t="shared" si="5"/>
        <v>49</v>
      </c>
      <c r="H27" s="8">
        <f t="shared" si="4"/>
        <v>11536025</v>
      </c>
      <c r="I27" s="9">
        <v>0</v>
      </c>
      <c r="J27" s="9">
        <v>0</v>
      </c>
      <c r="K27" s="9">
        <v>0</v>
      </c>
      <c r="L27" s="9">
        <v>2</v>
      </c>
      <c r="M27" s="9">
        <v>1</v>
      </c>
      <c r="N27" s="9">
        <v>0</v>
      </c>
      <c r="O27" s="9">
        <v>0</v>
      </c>
      <c r="P27" s="9">
        <v>0</v>
      </c>
      <c r="Q27" s="9">
        <v>2</v>
      </c>
      <c r="R27" s="9">
        <v>2</v>
      </c>
      <c r="S27" s="9">
        <v>1</v>
      </c>
      <c r="T27" s="10">
        <f t="shared" si="3"/>
        <v>8</v>
      </c>
    </row>
    <row r="28" spans="1:25" ht="30" customHeight="1" x14ac:dyDescent="0.25">
      <c r="A28" s="3" t="s">
        <v>11</v>
      </c>
      <c r="B28" s="4" t="str">
        <f t="shared" si="5"/>
        <v>ГБОУ СОШ №536</v>
      </c>
      <c r="C28" s="5">
        <f t="shared" si="5"/>
        <v>11536</v>
      </c>
      <c r="D28" s="5" t="str">
        <f t="shared" si="5"/>
        <v>СОШ</v>
      </c>
      <c r="E28" s="11" t="str">
        <f t="shared" si="5"/>
        <v>5б</v>
      </c>
      <c r="F28" s="7">
        <f t="shared" si="5"/>
        <v>59</v>
      </c>
      <c r="G28" s="7">
        <f t="shared" si="5"/>
        <v>49</v>
      </c>
      <c r="H28" s="8">
        <f t="shared" si="4"/>
        <v>11536026</v>
      </c>
      <c r="I28" s="9">
        <v>0</v>
      </c>
      <c r="J28" s="9">
        <v>1</v>
      </c>
      <c r="K28" s="9">
        <v>1</v>
      </c>
      <c r="L28" s="9">
        <v>2</v>
      </c>
      <c r="M28" s="9">
        <v>0</v>
      </c>
      <c r="N28" s="9">
        <v>0</v>
      </c>
      <c r="O28" s="9">
        <v>0</v>
      </c>
      <c r="P28" s="9">
        <v>1</v>
      </c>
      <c r="Q28" s="9">
        <v>0</v>
      </c>
      <c r="R28" s="9">
        <v>0</v>
      </c>
      <c r="S28" s="9">
        <v>2</v>
      </c>
      <c r="T28" s="10">
        <f t="shared" si="3"/>
        <v>7</v>
      </c>
    </row>
    <row r="29" spans="1:25" ht="30" customHeight="1" x14ac:dyDescent="0.25">
      <c r="A29" s="3" t="s">
        <v>11</v>
      </c>
      <c r="B29" s="4" t="str">
        <f t="shared" si="5"/>
        <v>ГБОУ СОШ №536</v>
      </c>
      <c r="C29" s="5">
        <f t="shared" si="5"/>
        <v>11536</v>
      </c>
      <c r="D29" s="5" t="str">
        <f t="shared" si="5"/>
        <v>СОШ</v>
      </c>
      <c r="E29" s="11" t="str">
        <f t="shared" si="5"/>
        <v>5б</v>
      </c>
      <c r="F29" s="7">
        <f t="shared" si="5"/>
        <v>59</v>
      </c>
      <c r="G29" s="7">
        <f t="shared" si="5"/>
        <v>49</v>
      </c>
      <c r="H29" s="8">
        <f t="shared" si="4"/>
        <v>11536027</v>
      </c>
      <c r="I29" s="9">
        <v>1</v>
      </c>
      <c r="J29" s="9">
        <v>1</v>
      </c>
      <c r="K29" s="9">
        <v>0</v>
      </c>
      <c r="L29" s="9">
        <v>2</v>
      </c>
      <c r="M29" s="9">
        <v>1</v>
      </c>
      <c r="N29" s="9">
        <v>1</v>
      </c>
      <c r="O29" s="9">
        <v>1</v>
      </c>
      <c r="P29" s="9">
        <v>2</v>
      </c>
      <c r="Q29" s="9">
        <v>2</v>
      </c>
      <c r="R29" s="9">
        <v>0</v>
      </c>
      <c r="S29" s="9">
        <v>2</v>
      </c>
      <c r="T29" s="10">
        <f t="shared" si="3"/>
        <v>13</v>
      </c>
    </row>
    <row r="30" spans="1:25" ht="30" customHeight="1" x14ac:dyDescent="0.25">
      <c r="A30" s="3" t="s">
        <v>11</v>
      </c>
      <c r="B30" s="4" t="str">
        <f t="shared" si="5"/>
        <v>ГБОУ СОШ №536</v>
      </c>
      <c r="C30" s="5">
        <f t="shared" si="5"/>
        <v>11536</v>
      </c>
      <c r="D30" s="5" t="str">
        <f t="shared" si="5"/>
        <v>СОШ</v>
      </c>
      <c r="E30" s="11" t="str">
        <f t="shared" si="5"/>
        <v>5б</v>
      </c>
      <c r="F30" s="7">
        <f t="shared" si="5"/>
        <v>59</v>
      </c>
      <c r="G30" s="7">
        <f t="shared" si="5"/>
        <v>49</v>
      </c>
      <c r="H30" s="8">
        <f t="shared" si="4"/>
        <v>11536028</v>
      </c>
      <c r="I30" s="9">
        <v>1</v>
      </c>
      <c r="J30" s="9">
        <v>1</v>
      </c>
      <c r="K30" s="9">
        <v>0</v>
      </c>
      <c r="L30" s="9">
        <v>2</v>
      </c>
      <c r="M30" s="9">
        <v>1</v>
      </c>
      <c r="N30" s="9">
        <v>0</v>
      </c>
      <c r="O30" s="9">
        <v>1</v>
      </c>
      <c r="P30" s="9">
        <v>1</v>
      </c>
      <c r="Q30" s="9">
        <v>2</v>
      </c>
      <c r="R30" s="9">
        <v>2</v>
      </c>
      <c r="S30" s="9">
        <v>1</v>
      </c>
      <c r="T30" s="10">
        <f t="shared" si="3"/>
        <v>12</v>
      </c>
    </row>
    <row r="31" spans="1:25" ht="30" customHeight="1" x14ac:dyDescent="0.25">
      <c r="A31" s="3" t="s">
        <v>11</v>
      </c>
      <c r="B31" s="4" t="str">
        <f t="shared" si="5"/>
        <v>ГБОУ СОШ №536</v>
      </c>
      <c r="C31" s="5">
        <f t="shared" si="5"/>
        <v>11536</v>
      </c>
      <c r="D31" s="5" t="str">
        <f t="shared" si="5"/>
        <v>СОШ</v>
      </c>
      <c r="E31" s="11" t="str">
        <f t="shared" si="5"/>
        <v>5б</v>
      </c>
      <c r="F31" s="7">
        <f t="shared" si="5"/>
        <v>59</v>
      </c>
      <c r="G31" s="7">
        <f t="shared" si="5"/>
        <v>49</v>
      </c>
      <c r="H31" s="8">
        <f t="shared" si="4"/>
        <v>11536029</v>
      </c>
      <c r="I31" s="9">
        <v>1</v>
      </c>
      <c r="J31" s="9">
        <v>0</v>
      </c>
      <c r="K31" s="9">
        <v>0</v>
      </c>
      <c r="L31" s="9">
        <v>1</v>
      </c>
      <c r="M31" s="9">
        <v>1</v>
      </c>
      <c r="N31" s="9">
        <v>1</v>
      </c>
      <c r="O31" s="9">
        <v>1</v>
      </c>
      <c r="P31" s="9">
        <v>1</v>
      </c>
      <c r="Q31" s="9">
        <v>2</v>
      </c>
      <c r="R31" s="9">
        <v>1</v>
      </c>
      <c r="S31" s="9">
        <v>1</v>
      </c>
      <c r="T31" s="10">
        <f t="shared" si="3"/>
        <v>10</v>
      </c>
    </row>
    <row r="32" spans="1:25" ht="30" customHeight="1" x14ac:dyDescent="0.25">
      <c r="A32" s="3" t="s">
        <v>11</v>
      </c>
      <c r="B32" s="4" t="str">
        <f t="shared" si="5"/>
        <v>ГБОУ СОШ №536</v>
      </c>
      <c r="C32" s="5">
        <f t="shared" si="5"/>
        <v>11536</v>
      </c>
      <c r="D32" s="5" t="str">
        <f t="shared" si="5"/>
        <v>СОШ</v>
      </c>
      <c r="E32" s="11" t="str">
        <f t="shared" si="5"/>
        <v>5б</v>
      </c>
      <c r="F32" s="7">
        <f t="shared" si="5"/>
        <v>59</v>
      </c>
      <c r="G32" s="7">
        <f t="shared" si="5"/>
        <v>49</v>
      </c>
      <c r="H32" s="8">
        <f t="shared" si="4"/>
        <v>11536030</v>
      </c>
      <c r="I32" s="9">
        <v>0</v>
      </c>
      <c r="J32" s="9">
        <v>1</v>
      </c>
      <c r="K32" s="9">
        <v>0</v>
      </c>
      <c r="L32" s="9">
        <v>2</v>
      </c>
      <c r="M32" s="9">
        <v>1</v>
      </c>
      <c r="N32" s="9">
        <v>1</v>
      </c>
      <c r="O32" s="9">
        <v>1</v>
      </c>
      <c r="P32" s="9">
        <v>1</v>
      </c>
      <c r="Q32" s="9">
        <v>0</v>
      </c>
      <c r="R32" s="9">
        <v>2</v>
      </c>
      <c r="S32" s="9">
        <v>1</v>
      </c>
      <c r="T32" s="10">
        <f t="shared" si="3"/>
        <v>10</v>
      </c>
    </row>
    <row r="33" spans="1:20" ht="30" customHeight="1" x14ac:dyDescent="0.25">
      <c r="A33" s="3" t="s">
        <v>11</v>
      </c>
      <c r="B33" s="4" t="str">
        <f t="shared" si="5"/>
        <v>ГБОУ СОШ №536</v>
      </c>
      <c r="C33" s="5">
        <f t="shared" si="5"/>
        <v>11536</v>
      </c>
      <c r="D33" s="5" t="str">
        <f t="shared" si="5"/>
        <v>СОШ</v>
      </c>
      <c r="E33" s="11" t="str">
        <f t="shared" si="5"/>
        <v>5б</v>
      </c>
      <c r="F33" s="7">
        <f t="shared" si="5"/>
        <v>59</v>
      </c>
      <c r="G33" s="7">
        <f t="shared" si="5"/>
        <v>49</v>
      </c>
      <c r="H33" s="8">
        <f t="shared" si="4"/>
        <v>11536031</v>
      </c>
      <c r="I33" s="9">
        <v>2</v>
      </c>
      <c r="J33" s="9">
        <v>1</v>
      </c>
      <c r="K33" s="9">
        <v>1</v>
      </c>
      <c r="L33" s="9">
        <v>2</v>
      </c>
      <c r="M33" s="9">
        <v>2</v>
      </c>
      <c r="N33" s="9">
        <v>1</v>
      </c>
      <c r="O33" s="9">
        <v>0</v>
      </c>
      <c r="P33" s="9">
        <v>0</v>
      </c>
      <c r="Q33" s="9">
        <v>0</v>
      </c>
      <c r="R33" s="9">
        <v>2</v>
      </c>
      <c r="S33" s="9">
        <v>2</v>
      </c>
      <c r="T33" s="10">
        <f t="shared" si="3"/>
        <v>13</v>
      </c>
    </row>
    <row r="34" spans="1:20" ht="30" customHeight="1" x14ac:dyDescent="0.25">
      <c r="A34" s="3" t="s">
        <v>11</v>
      </c>
      <c r="B34" s="4" t="str">
        <f t="shared" si="5"/>
        <v>ГБОУ СОШ №536</v>
      </c>
      <c r="C34" s="5">
        <f t="shared" si="5"/>
        <v>11536</v>
      </c>
      <c r="D34" s="5" t="str">
        <f t="shared" si="5"/>
        <v>СОШ</v>
      </c>
      <c r="E34" s="11" t="str">
        <f t="shared" si="5"/>
        <v>5б</v>
      </c>
      <c r="F34" s="7">
        <f t="shared" si="5"/>
        <v>59</v>
      </c>
      <c r="G34" s="7">
        <f t="shared" si="5"/>
        <v>49</v>
      </c>
      <c r="H34" s="8">
        <f t="shared" si="4"/>
        <v>11536032</v>
      </c>
      <c r="I34" s="9">
        <v>0</v>
      </c>
      <c r="J34" s="9">
        <v>0</v>
      </c>
      <c r="K34" s="9">
        <v>0</v>
      </c>
      <c r="L34" s="9">
        <v>1</v>
      </c>
      <c r="M34" s="9">
        <v>0</v>
      </c>
      <c r="N34" s="9">
        <v>0</v>
      </c>
      <c r="O34" s="9">
        <v>0</v>
      </c>
      <c r="P34" s="9">
        <v>0</v>
      </c>
      <c r="Q34" s="9">
        <v>0</v>
      </c>
      <c r="R34" s="9">
        <v>0</v>
      </c>
      <c r="S34" s="9">
        <v>1</v>
      </c>
      <c r="T34" s="10">
        <f t="shared" si="3"/>
        <v>2</v>
      </c>
    </row>
    <row r="35" spans="1:20" ht="30" customHeight="1" x14ac:dyDescent="0.25">
      <c r="A35" s="3" t="s">
        <v>11</v>
      </c>
      <c r="B35" s="4" t="str">
        <f t="shared" si="5"/>
        <v>ГБОУ СОШ №536</v>
      </c>
      <c r="C35" s="5">
        <f t="shared" si="5"/>
        <v>11536</v>
      </c>
      <c r="D35" s="5" t="str">
        <f t="shared" si="5"/>
        <v>СОШ</v>
      </c>
      <c r="E35" s="11" t="str">
        <f t="shared" si="5"/>
        <v>5б</v>
      </c>
      <c r="F35" s="7">
        <f t="shared" si="5"/>
        <v>59</v>
      </c>
      <c r="G35" s="7">
        <f t="shared" si="5"/>
        <v>49</v>
      </c>
      <c r="H35" s="8">
        <f t="shared" si="4"/>
        <v>11536033</v>
      </c>
      <c r="I35" s="9">
        <v>0</v>
      </c>
      <c r="J35" s="9">
        <v>0</v>
      </c>
      <c r="K35" s="9">
        <v>0</v>
      </c>
      <c r="L35" s="9">
        <v>2</v>
      </c>
      <c r="M35" s="9">
        <v>1</v>
      </c>
      <c r="N35" s="9">
        <v>0</v>
      </c>
      <c r="O35" s="9">
        <v>0</v>
      </c>
      <c r="P35" s="9">
        <v>1</v>
      </c>
      <c r="Q35" s="9">
        <v>0</v>
      </c>
      <c r="R35" s="9">
        <v>2</v>
      </c>
      <c r="S35" s="9">
        <v>1</v>
      </c>
      <c r="T35" s="10">
        <f t="shared" si="3"/>
        <v>7</v>
      </c>
    </row>
    <row r="36" spans="1:20" ht="30" customHeight="1" x14ac:dyDescent="0.25">
      <c r="A36" s="3" t="s">
        <v>11</v>
      </c>
      <c r="B36" s="4" t="str">
        <f t="shared" ref="B36:G51" si="6">B35</f>
        <v>ГБОУ СОШ №536</v>
      </c>
      <c r="C36" s="5">
        <f t="shared" si="6"/>
        <v>11536</v>
      </c>
      <c r="D36" s="5" t="str">
        <f t="shared" si="6"/>
        <v>СОШ</v>
      </c>
      <c r="E36" s="11" t="str">
        <f t="shared" si="6"/>
        <v>5б</v>
      </c>
      <c r="F36" s="7">
        <f t="shared" si="6"/>
        <v>59</v>
      </c>
      <c r="G36" s="7">
        <f t="shared" si="6"/>
        <v>49</v>
      </c>
      <c r="H36" s="8">
        <f t="shared" si="4"/>
        <v>11536034</v>
      </c>
      <c r="I36" s="9">
        <v>0</v>
      </c>
      <c r="J36" s="9">
        <v>2</v>
      </c>
      <c r="K36" s="9">
        <v>1</v>
      </c>
      <c r="L36" s="9">
        <v>2</v>
      </c>
      <c r="M36" s="9">
        <v>1</v>
      </c>
      <c r="N36" s="9">
        <v>0</v>
      </c>
      <c r="O36" s="9">
        <v>0</v>
      </c>
      <c r="P36" s="9">
        <v>1</v>
      </c>
      <c r="Q36" s="9">
        <v>0</v>
      </c>
      <c r="R36" s="9">
        <v>0</v>
      </c>
      <c r="S36" s="9">
        <v>1</v>
      </c>
      <c r="T36" s="10">
        <f t="shared" si="3"/>
        <v>8</v>
      </c>
    </row>
    <row r="37" spans="1:20" ht="30" customHeight="1" x14ac:dyDescent="0.25">
      <c r="A37" s="3" t="s">
        <v>11</v>
      </c>
      <c r="B37" s="4" t="str">
        <f t="shared" si="6"/>
        <v>ГБОУ СОШ №536</v>
      </c>
      <c r="C37" s="5">
        <f t="shared" si="6"/>
        <v>11536</v>
      </c>
      <c r="D37" s="5" t="str">
        <f t="shared" si="6"/>
        <v>СОШ</v>
      </c>
      <c r="E37" s="11" t="str">
        <f t="shared" si="6"/>
        <v>5б</v>
      </c>
      <c r="F37" s="7">
        <f t="shared" si="6"/>
        <v>59</v>
      </c>
      <c r="G37" s="7">
        <f t="shared" si="6"/>
        <v>49</v>
      </c>
      <c r="H37" s="8">
        <f t="shared" si="4"/>
        <v>11536035</v>
      </c>
      <c r="I37" s="9">
        <v>0</v>
      </c>
      <c r="J37" s="9">
        <v>0</v>
      </c>
      <c r="K37" s="9">
        <v>0</v>
      </c>
      <c r="L37" s="9">
        <v>2</v>
      </c>
      <c r="M37" s="9">
        <v>2</v>
      </c>
      <c r="N37" s="9">
        <v>1</v>
      </c>
      <c r="O37" s="9">
        <v>0</v>
      </c>
      <c r="P37" s="9">
        <v>0</v>
      </c>
      <c r="Q37" s="9">
        <v>1</v>
      </c>
      <c r="R37" s="9">
        <v>1</v>
      </c>
      <c r="S37" s="9">
        <v>1</v>
      </c>
      <c r="T37" s="10">
        <f t="shared" si="3"/>
        <v>8</v>
      </c>
    </row>
    <row r="38" spans="1:20" ht="30" customHeight="1" x14ac:dyDescent="0.25">
      <c r="A38" s="3" t="s">
        <v>11</v>
      </c>
      <c r="B38" s="4" t="str">
        <f t="shared" si="6"/>
        <v>ГБОУ СОШ №536</v>
      </c>
      <c r="C38" s="5">
        <f t="shared" si="6"/>
        <v>11536</v>
      </c>
      <c r="D38" s="5" t="str">
        <f t="shared" si="6"/>
        <v>СОШ</v>
      </c>
      <c r="E38" s="11" t="str">
        <f t="shared" si="6"/>
        <v>5б</v>
      </c>
      <c r="F38" s="7">
        <f t="shared" si="6"/>
        <v>59</v>
      </c>
      <c r="G38" s="7">
        <f t="shared" si="6"/>
        <v>49</v>
      </c>
      <c r="H38" s="8">
        <f t="shared" si="4"/>
        <v>11536036</v>
      </c>
      <c r="I38" s="9">
        <v>0</v>
      </c>
      <c r="J38" s="9">
        <v>0</v>
      </c>
      <c r="K38" s="9">
        <v>0</v>
      </c>
      <c r="L38" s="9">
        <v>2</v>
      </c>
      <c r="M38" s="9">
        <v>2</v>
      </c>
      <c r="N38" s="9">
        <v>1</v>
      </c>
      <c r="O38" s="9">
        <v>0</v>
      </c>
      <c r="P38" s="9">
        <v>1</v>
      </c>
      <c r="Q38" s="9">
        <v>1</v>
      </c>
      <c r="R38" s="9">
        <v>1</v>
      </c>
      <c r="S38" s="9">
        <v>1</v>
      </c>
      <c r="T38" s="10">
        <f t="shared" si="3"/>
        <v>9</v>
      </c>
    </row>
    <row r="39" spans="1:20" ht="30" customHeight="1" x14ac:dyDescent="0.25">
      <c r="A39" s="3" t="s">
        <v>11</v>
      </c>
      <c r="B39" s="4" t="str">
        <f t="shared" si="6"/>
        <v>ГБОУ СОШ №536</v>
      </c>
      <c r="C39" s="5">
        <f t="shared" si="6"/>
        <v>11536</v>
      </c>
      <c r="D39" s="5" t="str">
        <f t="shared" si="6"/>
        <v>СОШ</v>
      </c>
      <c r="E39" s="11" t="str">
        <f t="shared" si="6"/>
        <v>5б</v>
      </c>
      <c r="F39" s="7">
        <f t="shared" si="6"/>
        <v>59</v>
      </c>
      <c r="G39" s="7">
        <f t="shared" si="6"/>
        <v>49</v>
      </c>
      <c r="H39" s="8">
        <f t="shared" si="4"/>
        <v>11536037</v>
      </c>
      <c r="I39" s="9">
        <v>0</v>
      </c>
      <c r="J39" s="9">
        <v>0</v>
      </c>
      <c r="K39" s="9">
        <v>0</v>
      </c>
      <c r="L39" s="9">
        <v>1</v>
      </c>
      <c r="M39" s="9">
        <v>1</v>
      </c>
      <c r="N39" s="9">
        <v>1</v>
      </c>
      <c r="O39" s="9">
        <v>0</v>
      </c>
      <c r="P39" s="9">
        <v>0</v>
      </c>
      <c r="Q39" s="9">
        <v>0</v>
      </c>
      <c r="R39" s="9">
        <v>0</v>
      </c>
      <c r="S39" s="9">
        <v>1</v>
      </c>
      <c r="T39" s="10">
        <f t="shared" si="3"/>
        <v>4</v>
      </c>
    </row>
    <row r="40" spans="1:20" ht="30" customHeight="1" x14ac:dyDescent="0.25">
      <c r="A40" s="3" t="s">
        <v>11</v>
      </c>
      <c r="B40" s="4" t="str">
        <f t="shared" si="6"/>
        <v>ГБОУ СОШ №536</v>
      </c>
      <c r="C40" s="5">
        <f t="shared" si="6"/>
        <v>11536</v>
      </c>
      <c r="D40" s="5" t="str">
        <f t="shared" si="6"/>
        <v>СОШ</v>
      </c>
      <c r="E40" s="11" t="str">
        <f t="shared" si="6"/>
        <v>5б</v>
      </c>
      <c r="F40" s="7">
        <f t="shared" si="6"/>
        <v>59</v>
      </c>
      <c r="G40" s="7">
        <f t="shared" si="6"/>
        <v>49</v>
      </c>
      <c r="H40" s="8">
        <f t="shared" si="4"/>
        <v>11536038</v>
      </c>
      <c r="I40" s="9">
        <v>0</v>
      </c>
      <c r="J40" s="9">
        <v>0</v>
      </c>
      <c r="K40" s="9">
        <v>0</v>
      </c>
      <c r="L40" s="9">
        <v>1</v>
      </c>
      <c r="M40" s="9">
        <v>1</v>
      </c>
      <c r="N40" s="9">
        <v>0</v>
      </c>
      <c r="O40" s="9">
        <v>0</v>
      </c>
      <c r="P40" s="9">
        <v>0</v>
      </c>
      <c r="Q40" s="9">
        <v>2</v>
      </c>
      <c r="R40" s="9">
        <v>0</v>
      </c>
      <c r="S40" s="9">
        <v>1</v>
      </c>
      <c r="T40" s="10">
        <f t="shared" si="3"/>
        <v>5</v>
      </c>
    </row>
    <row r="41" spans="1:20" ht="30" customHeight="1" x14ac:dyDescent="0.25">
      <c r="A41" s="3" t="s">
        <v>11</v>
      </c>
      <c r="B41" s="4" t="str">
        <f t="shared" si="6"/>
        <v>ГБОУ СОШ №536</v>
      </c>
      <c r="C41" s="5">
        <f t="shared" si="6"/>
        <v>11536</v>
      </c>
      <c r="D41" s="5" t="str">
        <f t="shared" si="6"/>
        <v>СОШ</v>
      </c>
      <c r="E41" s="11" t="str">
        <f t="shared" si="6"/>
        <v>5б</v>
      </c>
      <c r="F41" s="7">
        <f t="shared" si="6"/>
        <v>59</v>
      </c>
      <c r="G41" s="7">
        <f t="shared" si="6"/>
        <v>49</v>
      </c>
      <c r="H41" s="8">
        <f t="shared" si="4"/>
        <v>11536039</v>
      </c>
      <c r="I41" s="9">
        <v>0</v>
      </c>
      <c r="J41" s="9">
        <v>0</v>
      </c>
      <c r="K41" s="9">
        <v>0</v>
      </c>
      <c r="L41" s="9">
        <v>2</v>
      </c>
      <c r="M41" s="9">
        <v>1</v>
      </c>
      <c r="N41" s="9">
        <v>0</v>
      </c>
      <c r="O41" s="9">
        <v>0</v>
      </c>
      <c r="P41" s="9">
        <v>2</v>
      </c>
      <c r="Q41" s="9">
        <v>2</v>
      </c>
      <c r="R41" s="9">
        <v>2</v>
      </c>
      <c r="S41" s="9">
        <v>2</v>
      </c>
      <c r="T41" s="10">
        <f t="shared" si="3"/>
        <v>11</v>
      </c>
    </row>
    <row r="42" spans="1:20" ht="30" customHeight="1" x14ac:dyDescent="0.25">
      <c r="A42" s="3" t="s">
        <v>11</v>
      </c>
      <c r="B42" s="4" t="str">
        <f t="shared" si="6"/>
        <v>ГБОУ СОШ №536</v>
      </c>
      <c r="C42" s="5">
        <f t="shared" si="6"/>
        <v>11536</v>
      </c>
      <c r="D42" s="5" t="str">
        <f t="shared" si="6"/>
        <v>СОШ</v>
      </c>
      <c r="E42" s="11" t="str">
        <f t="shared" si="6"/>
        <v>5б</v>
      </c>
      <c r="F42" s="7">
        <f t="shared" si="6"/>
        <v>59</v>
      </c>
      <c r="G42" s="7">
        <f t="shared" si="6"/>
        <v>49</v>
      </c>
      <c r="H42" s="8">
        <f t="shared" si="4"/>
        <v>11536040</v>
      </c>
      <c r="I42" s="9">
        <v>0</v>
      </c>
      <c r="J42" s="9">
        <v>1</v>
      </c>
      <c r="K42" s="9">
        <v>0</v>
      </c>
      <c r="L42" s="9">
        <v>2</v>
      </c>
      <c r="M42" s="9">
        <v>2</v>
      </c>
      <c r="N42" s="9">
        <v>0</v>
      </c>
      <c r="O42" s="9">
        <v>0</v>
      </c>
      <c r="P42" s="9">
        <v>1</v>
      </c>
      <c r="Q42" s="9">
        <v>2</v>
      </c>
      <c r="R42" s="9">
        <v>1</v>
      </c>
      <c r="S42" s="9">
        <v>1</v>
      </c>
      <c r="T42" s="10">
        <f t="shared" si="3"/>
        <v>10</v>
      </c>
    </row>
    <row r="43" spans="1:20" ht="30" customHeight="1" x14ac:dyDescent="0.25">
      <c r="A43" s="3" t="s">
        <v>11</v>
      </c>
      <c r="B43" s="4" t="str">
        <f t="shared" si="6"/>
        <v>ГБОУ СОШ №536</v>
      </c>
      <c r="C43" s="5">
        <f t="shared" si="6"/>
        <v>11536</v>
      </c>
      <c r="D43" s="5" t="str">
        <f t="shared" si="6"/>
        <v>СОШ</v>
      </c>
      <c r="E43" s="11" t="str">
        <f t="shared" si="6"/>
        <v>5б</v>
      </c>
      <c r="F43" s="7">
        <f t="shared" si="6"/>
        <v>59</v>
      </c>
      <c r="G43" s="7">
        <f t="shared" si="6"/>
        <v>49</v>
      </c>
      <c r="H43" s="8">
        <f t="shared" si="4"/>
        <v>11536041</v>
      </c>
      <c r="I43" s="9">
        <v>1</v>
      </c>
      <c r="J43" s="9">
        <v>0</v>
      </c>
      <c r="K43" s="9">
        <v>0</v>
      </c>
      <c r="L43" s="9">
        <v>2</v>
      </c>
      <c r="M43" s="9">
        <v>1</v>
      </c>
      <c r="N43" s="9">
        <v>0</v>
      </c>
      <c r="O43" s="9">
        <v>1</v>
      </c>
      <c r="P43" s="9">
        <v>1</v>
      </c>
      <c r="Q43" s="9">
        <v>2</v>
      </c>
      <c r="R43" s="9">
        <v>2</v>
      </c>
      <c r="S43" s="9">
        <v>1</v>
      </c>
      <c r="T43" s="10">
        <f t="shared" si="3"/>
        <v>11</v>
      </c>
    </row>
    <row r="44" spans="1:20" ht="30" customHeight="1" x14ac:dyDescent="0.25">
      <c r="A44" s="3" t="s">
        <v>11</v>
      </c>
      <c r="B44" s="4" t="str">
        <f t="shared" si="6"/>
        <v>ГБОУ СОШ №536</v>
      </c>
      <c r="C44" s="5">
        <f t="shared" si="6"/>
        <v>11536</v>
      </c>
      <c r="D44" s="5" t="str">
        <f t="shared" si="6"/>
        <v>СОШ</v>
      </c>
      <c r="E44" s="11" t="str">
        <f t="shared" si="6"/>
        <v>5б</v>
      </c>
      <c r="F44" s="7">
        <f t="shared" si="6"/>
        <v>59</v>
      </c>
      <c r="G44" s="7">
        <f t="shared" si="6"/>
        <v>49</v>
      </c>
      <c r="H44" s="8">
        <f t="shared" si="4"/>
        <v>11536042</v>
      </c>
      <c r="I44" s="9">
        <v>1</v>
      </c>
      <c r="J44" s="9">
        <v>2</v>
      </c>
      <c r="K44" s="9">
        <v>1</v>
      </c>
      <c r="L44" s="9">
        <v>2</v>
      </c>
      <c r="M44" s="9">
        <v>2</v>
      </c>
      <c r="N44" s="9">
        <v>1</v>
      </c>
      <c r="O44" s="9">
        <v>1</v>
      </c>
      <c r="P44" s="9">
        <v>1</v>
      </c>
      <c r="Q44" s="9">
        <v>2</v>
      </c>
      <c r="R44" s="9">
        <v>1</v>
      </c>
      <c r="S44" s="9">
        <v>1</v>
      </c>
      <c r="T44" s="10">
        <f t="shared" si="3"/>
        <v>15</v>
      </c>
    </row>
    <row r="45" spans="1:20" ht="30" customHeight="1" x14ac:dyDescent="0.25">
      <c r="A45" s="3" t="s">
        <v>11</v>
      </c>
      <c r="B45" s="4" t="str">
        <f t="shared" si="6"/>
        <v>ГБОУ СОШ №536</v>
      </c>
      <c r="C45" s="5">
        <f t="shared" si="6"/>
        <v>11536</v>
      </c>
      <c r="D45" s="5" t="str">
        <f t="shared" si="6"/>
        <v>СОШ</v>
      </c>
      <c r="E45" s="11" t="str">
        <f t="shared" si="6"/>
        <v>5б</v>
      </c>
      <c r="F45" s="7">
        <f t="shared" si="6"/>
        <v>59</v>
      </c>
      <c r="G45" s="7">
        <f t="shared" si="6"/>
        <v>49</v>
      </c>
      <c r="H45" s="8">
        <f t="shared" si="4"/>
        <v>11536043</v>
      </c>
      <c r="I45" s="9">
        <v>0</v>
      </c>
      <c r="J45" s="9">
        <v>1</v>
      </c>
      <c r="K45" s="9">
        <v>0</v>
      </c>
      <c r="L45" s="9">
        <v>2</v>
      </c>
      <c r="M45" s="9">
        <v>2</v>
      </c>
      <c r="N45" s="9">
        <v>1</v>
      </c>
      <c r="O45" s="9">
        <v>0</v>
      </c>
      <c r="P45" s="9">
        <v>1</v>
      </c>
      <c r="Q45" s="9">
        <v>2</v>
      </c>
      <c r="R45" s="9">
        <v>2</v>
      </c>
      <c r="S45" s="9">
        <v>1</v>
      </c>
      <c r="T45" s="10">
        <f t="shared" si="3"/>
        <v>12</v>
      </c>
    </row>
    <row r="46" spans="1:20" ht="30" customHeight="1" x14ac:dyDescent="0.25">
      <c r="A46" s="3" t="s">
        <v>11</v>
      </c>
      <c r="B46" s="4" t="str">
        <f t="shared" si="6"/>
        <v>ГБОУ СОШ №536</v>
      </c>
      <c r="C46" s="5">
        <f t="shared" si="6"/>
        <v>11536</v>
      </c>
      <c r="D46" s="5" t="str">
        <f t="shared" si="6"/>
        <v>СОШ</v>
      </c>
      <c r="E46" s="11" t="str">
        <f t="shared" si="6"/>
        <v>5б</v>
      </c>
      <c r="F46" s="7">
        <f t="shared" si="6"/>
        <v>59</v>
      </c>
      <c r="G46" s="7">
        <f t="shared" si="6"/>
        <v>49</v>
      </c>
      <c r="H46" s="8">
        <f t="shared" si="4"/>
        <v>11536044</v>
      </c>
      <c r="I46" s="9">
        <v>0</v>
      </c>
      <c r="J46" s="9">
        <v>0</v>
      </c>
      <c r="K46" s="9">
        <v>0</v>
      </c>
      <c r="L46" s="9">
        <v>2</v>
      </c>
      <c r="M46" s="9">
        <v>2</v>
      </c>
      <c r="N46" s="9">
        <v>0</v>
      </c>
      <c r="O46" s="9">
        <v>0</v>
      </c>
      <c r="P46" s="9">
        <v>0</v>
      </c>
      <c r="Q46" s="9">
        <v>0</v>
      </c>
      <c r="R46" s="9">
        <v>2</v>
      </c>
      <c r="S46" s="9">
        <v>1</v>
      </c>
      <c r="T46" s="10">
        <f t="shared" si="3"/>
        <v>7</v>
      </c>
    </row>
    <row r="47" spans="1:20" ht="30" customHeight="1" x14ac:dyDescent="0.25">
      <c r="A47" s="3" t="s">
        <v>11</v>
      </c>
      <c r="B47" s="4" t="str">
        <f t="shared" si="6"/>
        <v>ГБОУ СОШ №536</v>
      </c>
      <c r="C47" s="5">
        <f t="shared" si="6"/>
        <v>11536</v>
      </c>
      <c r="D47" s="5" t="str">
        <f t="shared" si="6"/>
        <v>СОШ</v>
      </c>
      <c r="E47" s="11" t="str">
        <f t="shared" si="6"/>
        <v>5б</v>
      </c>
      <c r="F47" s="7">
        <f t="shared" si="6"/>
        <v>59</v>
      </c>
      <c r="G47" s="7">
        <f t="shared" si="6"/>
        <v>49</v>
      </c>
      <c r="H47" s="8">
        <f t="shared" si="4"/>
        <v>11536045</v>
      </c>
      <c r="I47" s="9">
        <v>1</v>
      </c>
      <c r="J47" s="9">
        <v>1</v>
      </c>
      <c r="K47" s="9">
        <v>0</v>
      </c>
      <c r="L47" s="9">
        <v>1</v>
      </c>
      <c r="M47" s="9">
        <v>1</v>
      </c>
      <c r="N47" s="9">
        <v>0</v>
      </c>
      <c r="O47" s="9">
        <v>1</v>
      </c>
      <c r="P47" s="9">
        <v>1</v>
      </c>
      <c r="Q47" s="9">
        <v>1</v>
      </c>
      <c r="R47" s="9">
        <v>1</v>
      </c>
      <c r="S47" s="9">
        <v>2</v>
      </c>
      <c r="T47" s="10">
        <f t="shared" si="3"/>
        <v>10</v>
      </c>
    </row>
    <row r="48" spans="1:20" ht="30" customHeight="1" x14ac:dyDescent="0.25">
      <c r="A48" s="3" t="s">
        <v>11</v>
      </c>
      <c r="B48" s="4" t="str">
        <f t="shared" si="6"/>
        <v>ГБОУ СОШ №536</v>
      </c>
      <c r="C48" s="5">
        <f t="shared" si="6"/>
        <v>11536</v>
      </c>
      <c r="D48" s="5" t="str">
        <f t="shared" si="6"/>
        <v>СОШ</v>
      </c>
      <c r="E48" s="11" t="str">
        <f t="shared" si="6"/>
        <v>5б</v>
      </c>
      <c r="F48" s="7">
        <f t="shared" si="6"/>
        <v>59</v>
      </c>
      <c r="G48" s="7">
        <f t="shared" si="6"/>
        <v>49</v>
      </c>
      <c r="H48" s="8">
        <f t="shared" si="4"/>
        <v>11536046</v>
      </c>
      <c r="I48" s="9">
        <v>1</v>
      </c>
      <c r="J48" s="9">
        <v>1</v>
      </c>
      <c r="K48" s="9">
        <v>0</v>
      </c>
      <c r="L48" s="9">
        <v>2</v>
      </c>
      <c r="M48" s="9">
        <v>1</v>
      </c>
      <c r="N48" s="9">
        <v>0</v>
      </c>
      <c r="O48" s="9">
        <v>0</v>
      </c>
      <c r="P48" s="9">
        <v>0</v>
      </c>
      <c r="Q48" s="9">
        <v>0</v>
      </c>
      <c r="R48" s="9">
        <v>0</v>
      </c>
      <c r="S48" s="9">
        <v>1</v>
      </c>
      <c r="T48" s="10">
        <f t="shared" si="3"/>
        <v>6</v>
      </c>
    </row>
    <row r="49" spans="1:20" ht="30" customHeight="1" x14ac:dyDescent="0.25">
      <c r="A49" s="3" t="s">
        <v>11</v>
      </c>
      <c r="B49" s="4" t="str">
        <f t="shared" si="6"/>
        <v>ГБОУ СОШ №536</v>
      </c>
      <c r="C49" s="5">
        <f t="shared" si="6"/>
        <v>11536</v>
      </c>
      <c r="D49" s="5" t="str">
        <f t="shared" si="6"/>
        <v>СОШ</v>
      </c>
      <c r="E49" s="11" t="str">
        <f t="shared" si="6"/>
        <v>5б</v>
      </c>
      <c r="F49" s="7">
        <f t="shared" si="6"/>
        <v>59</v>
      </c>
      <c r="G49" s="7">
        <f t="shared" si="6"/>
        <v>49</v>
      </c>
      <c r="H49" s="8">
        <f t="shared" si="4"/>
        <v>11536047</v>
      </c>
      <c r="I49" s="9">
        <v>0</v>
      </c>
      <c r="J49" s="9">
        <v>1</v>
      </c>
      <c r="K49" s="9">
        <v>0</v>
      </c>
      <c r="L49" s="9">
        <v>2</v>
      </c>
      <c r="M49" s="9">
        <v>0</v>
      </c>
      <c r="N49" s="9">
        <v>0</v>
      </c>
      <c r="O49" s="9">
        <v>0</v>
      </c>
      <c r="P49" s="9">
        <v>0</v>
      </c>
      <c r="Q49" s="9">
        <v>0</v>
      </c>
      <c r="R49" s="9">
        <v>0</v>
      </c>
      <c r="S49" s="9">
        <v>2</v>
      </c>
      <c r="T49" s="10">
        <f t="shared" si="3"/>
        <v>5</v>
      </c>
    </row>
    <row r="50" spans="1:20" ht="30" customHeight="1" x14ac:dyDescent="0.25">
      <c r="A50" s="3" t="s">
        <v>11</v>
      </c>
      <c r="B50" s="4" t="str">
        <f t="shared" si="6"/>
        <v>ГБОУ СОШ №536</v>
      </c>
      <c r="C50" s="5">
        <f t="shared" si="6"/>
        <v>11536</v>
      </c>
      <c r="D50" s="5" t="str">
        <f t="shared" si="6"/>
        <v>СОШ</v>
      </c>
      <c r="E50" s="11" t="str">
        <f t="shared" si="6"/>
        <v>5б</v>
      </c>
      <c r="F50" s="7">
        <f t="shared" si="6"/>
        <v>59</v>
      </c>
      <c r="G50" s="7">
        <f t="shared" si="6"/>
        <v>49</v>
      </c>
      <c r="H50" s="8">
        <f t="shared" si="4"/>
        <v>11536048</v>
      </c>
      <c r="I50" s="9">
        <v>0</v>
      </c>
      <c r="J50" s="9">
        <v>0</v>
      </c>
      <c r="K50" s="9">
        <v>0</v>
      </c>
      <c r="L50" s="9">
        <v>2</v>
      </c>
      <c r="M50" s="9">
        <v>0</v>
      </c>
      <c r="N50" s="9">
        <v>0</v>
      </c>
      <c r="O50" s="9">
        <v>0</v>
      </c>
      <c r="P50" s="9">
        <v>1</v>
      </c>
      <c r="Q50" s="9">
        <v>0</v>
      </c>
      <c r="R50" s="9">
        <v>1</v>
      </c>
      <c r="S50" s="9">
        <v>2</v>
      </c>
      <c r="T50" s="10">
        <f t="shared" si="3"/>
        <v>6</v>
      </c>
    </row>
    <row r="51" spans="1:20" ht="30" customHeight="1" x14ac:dyDescent="0.25">
      <c r="A51" s="3" t="s">
        <v>11</v>
      </c>
      <c r="B51" s="4" t="str">
        <f t="shared" si="6"/>
        <v>ГБОУ СОШ №536</v>
      </c>
      <c r="C51" s="5">
        <f t="shared" si="6"/>
        <v>11536</v>
      </c>
      <c r="D51" s="5" t="str">
        <f t="shared" si="6"/>
        <v>СОШ</v>
      </c>
      <c r="E51" s="11" t="str">
        <f t="shared" si="6"/>
        <v>5б</v>
      </c>
      <c r="F51" s="7">
        <f t="shared" si="6"/>
        <v>59</v>
      </c>
      <c r="G51" s="7">
        <f t="shared" si="6"/>
        <v>49</v>
      </c>
      <c r="H51" s="8">
        <f t="shared" si="4"/>
        <v>11536049</v>
      </c>
      <c r="I51" s="9">
        <v>0</v>
      </c>
      <c r="J51" s="9">
        <v>1</v>
      </c>
      <c r="K51" s="9">
        <v>0</v>
      </c>
      <c r="L51" s="9">
        <v>0</v>
      </c>
      <c r="M51" s="9">
        <v>0</v>
      </c>
      <c r="N51" s="9">
        <v>1</v>
      </c>
      <c r="O51" s="9">
        <v>0</v>
      </c>
      <c r="P51" s="9">
        <v>0</v>
      </c>
      <c r="Q51" s="9">
        <v>1</v>
      </c>
      <c r="R51" s="9">
        <v>0</v>
      </c>
      <c r="S51" s="9">
        <v>1</v>
      </c>
      <c r="T51" s="10">
        <f t="shared" si="3"/>
        <v>4</v>
      </c>
    </row>
    <row r="52" spans="1:20" s="58" customFormat="1" x14ac:dyDescent="0.25">
      <c r="A52" s="58" t="s">
        <v>118</v>
      </c>
      <c r="I52" s="58">
        <v>2</v>
      </c>
      <c r="J52" s="58">
        <v>2</v>
      </c>
      <c r="K52" s="58">
        <v>1</v>
      </c>
      <c r="L52" s="58">
        <v>2</v>
      </c>
      <c r="M52" s="58">
        <v>2</v>
      </c>
      <c r="N52" s="58">
        <v>1</v>
      </c>
      <c r="O52" s="58">
        <v>1</v>
      </c>
      <c r="P52" s="58">
        <v>2</v>
      </c>
      <c r="Q52" s="58">
        <v>2</v>
      </c>
      <c r="R52" s="58">
        <v>2</v>
      </c>
      <c r="S52" s="58">
        <v>2</v>
      </c>
      <c r="T52" s="58">
        <f>SUM(I52:S52)</f>
        <v>19</v>
      </c>
    </row>
    <row r="53" spans="1:20" x14ac:dyDescent="0.25">
      <c r="B53" s="4" t="s">
        <v>60</v>
      </c>
      <c r="C53" s="7">
        <v>59</v>
      </c>
      <c r="D53" s="7">
        <v>49</v>
      </c>
      <c r="I53" s="79">
        <f>SUM(I3:I51)/(49*I52)</f>
        <v>0.20408163265306123</v>
      </c>
      <c r="J53" s="79">
        <f t="shared" ref="J53:T53" si="7">SUM(J3:J51)/(49*J52)</f>
        <v>0.42857142857142855</v>
      </c>
      <c r="K53" s="79">
        <f t="shared" si="7"/>
        <v>0.34693877551020408</v>
      </c>
      <c r="L53" s="79">
        <f t="shared" si="7"/>
        <v>0.86734693877551017</v>
      </c>
      <c r="M53" s="79">
        <f t="shared" si="7"/>
        <v>0.44897959183673469</v>
      </c>
      <c r="N53" s="79">
        <f t="shared" si="7"/>
        <v>0.51020408163265307</v>
      </c>
      <c r="O53" s="79">
        <f t="shared" si="7"/>
        <v>0.2857142857142857</v>
      </c>
      <c r="P53" s="79">
        <f t="shared" si="7"/>
        <v>0.45918367346938777</v>
      </c>
      <c r="Q53" s="79">
        <f t="shared" si="7"/>
        <v>0.42857142857142855</v>
      </c>
      <c r="R53" s="79">
        <f t="shared" si="7"/>
        <v>0.66326530612244894</v>
      </c>
      <c r="S53" s="79">
        <f t="shared" si="7"/>
        <v>0.72448979591836737</v>
      </c>
      <c r="T53" s="79">
        <f t="shared" si="7"/>
        <v>0.50483351235230933</v>
      </c>
    </row>
  </sheetData>
  <mergeCells count="9">
    <mergeCell ref="G1:G2"/>
    <mergeCell ref="H1:H2"/>
    <mergeCell ref="T1:T2"/>
    <mergeCell ref="A1:A2"/>
    <mergeCell ref="B1:B2"/>
    <mergeCell ref="C1:C2"/>
    <mergeCell ref="D1:D2"/>
    <mergeCell ref="E1:E2"/>
    <mergeCell ref="F1:F2"/>
  </mergeCells>
  <dataValidations count="4">
    <dataValidation type="list" allowBlank="1" showInputMessage="1" showErrorMessage="1" sqref="I3:J51 L3:M51 P3:S51">
      <formula1>балл2</formula1>
    </dataValidation>
    <dataValidation allowBlank="1" showErrorMessage="1" sqref="E3:G51 C53:D53"/>
    <dataValidation type="list" allowBlank="1" showInputMessage="1" showErrorMessage="1" sqref="K3:K51 N3:O51">
      <formula1>балл1</formula1>
    </dataValidation>
    <dataValidation type="list" allowBlank="1" showInputMessage="1" showErrorMessage="1" sqref="B3">
      <formula1>Название</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dimension ref="A1:Y55"/>
  <sheetViews>
    <sheetView zoomScale="55" zoomScaleNormal="55" workbookViewId="0">
      <selection activeCell="W1" sqref="W1:Y22"/>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s>
  <sheetData>
    <row r="1" spans="1:25" ht="59.25" customHeight="1"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c r="W1" s="58" t="s">
        <v>158</v>
      </c>
      <c r="X1" s="58" t="s">
        <v>159</v>
      </c>
      <c r="Y1" s="58" t="s">
        <v>160</v>
      </c>
    </row>
    <row r="2" spans="1:25" ht="44.25" customHeight="1"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COUNTIF(T$3:T$53,W2)</f>
        <v>0</v>
      </c>
      <c r="Y2" s="83">
        <f>X2/$X$22</f>
        <v>0</v>
      </c>
    </row>
    <row r="3" spans="1:25" ht="30" customHeight="1" x14ac:dyDescent="0.25">
      <c r="A3" s="3" t="s">
        <v>11</v>
      </c>
      <c r="B3" s="4" t="s">
        <v>61</v>
      </c>
      <c r="C3" s="5">
        <f>VLOOKUP(B3,[28]Списки!$C$1:$E$70,2,FALSE)</f>
        <v>11537</v>
      </c>
      <c r="D3" s="5" t="str">
        <f>VLOOKUP(B3,[28]Списки!$C$1:$E$70,3,FALSE)</f>
        <v>СОШ</v>
      </c>
      <c r="E3" s="6" t="s">
        <v>15</v>
      </c>
      <c r="F3" s="7">
        <v>59</v>
      </c>
      <c r="G3" s="7">
        <v>51</v>
      </c>
      <c r="H3" s="8">
        <f>C3*1000+1</f>
        <v>11537001</v>
      </c>
      <c r="I3" s="9">
        <v>2</v>
      </c>
      <c r="J3" s="9">
        <v>2</v>
      </c>
      <c r="K3" s="9">
        <v>1</v>
      </c>
      <c r="L3" s="9">
        <v>2</v>
      </c>
      <c r="M3" s="9">
        <v>2</v>
      </c>
      <c r="N3" s="9">
        <v>1</v>
      </c>
      <c r="O3" s="9">
        <v>1</v>
      </c>
      <c r="P3" s="9">
        <v>2</v>
      </c>
      <c r="Q3" s="9">
        <v>2</v>
      </c>
      <c r="R3" s="9">
        <v>1</v>
      </c>
      <c r="S3" s="9">
        <v>2</v>
      </c>
      <c r="T3" s="10">
        <f>IF(COUNTBLANK(I3:S3)&gt;=1,"Не писал",SUM(I3:S3))</f>
        <v>18</v>
      </c>
      <c r="W3" s="76">
        <v>1</v>
      </c>
      <c r="X3" s="76">
        <f t="shared" ref="X3:X21" si="0">COUNTIF(T$3:T$53,W3)</f>
        <v>0</v>
      </c>
      <c r="Y3" s="83">
        <f t="shared" ref="Y3:Y21" si="1">X3/$X$22</f>
        <v>0</v>
      </c>
    </row>
    <row r="4" spans="1:25" ht="30" customHeight="1" x14ac:dyDescent="0.25">
      <c r="A4" s="3" t="s">
        <v>11</v>
      </c>
      <c r="B4" s="4" t="str">
        <f t="shared" ref="B4:G19" si="2">B3</f>
        <v>ГБОУ СОШ №537</v>
      </c>
      <c r="C4" s="5">
        <f t="shared" si="2"/>
        <v>11537</v>
      </c>
      <c r="D4" s="5" t="str">
        <f t="shared" si="2"/>
        <v>СОШ</v>
      </c>
      <c r="E4" s="11" t="str">
        <f t="shared" si="2"/>
        <v>5а</v>
      </c>
      <c r="F4" s="7">
        <f t="shared" si="2"/>
        <v>59</v>
      </c>
      <c r="G4" s="7">
        <f t="shared" si="2"/>
        <v>51</v>
      </c>
      <c r="H4" s="8">
        <f>H3+1</f>
        <v>11537002</v>
      </c>
      <c r="I4" s="9">
        <v>2</v>
      </c>
      <c r="J4" s="9">
        <v>2</v>
      </c>
      <c r="K4" s="9">
        <v>1</v>
      </c>
      <c r="L4" s="9">
        <v>2</v>
      </c>
      <c r="M4" s="9">
        <v>1</v>
      </c>
      <c r="N4" s="9">
        <v>1</v>
      </c>
      <c r="O4" s="9">
        <v>1</v>
      </c>
      <c r="P4" s="9">
        <v>2</v>
      </c>
      <c r="Q4" s="9">
        <v>2</v>
      </c>
      <c r="R4" s="9">
        <v>1</v>
      </c>
      <c r="S4" s="9">
        <v>2</v>
      </c>
      <c r="T4" s="10">
        <f t="shared" ref="T4:T28" si="3">IF(COUNTBLANK(I4:S4)&gt;=1,"Не писал",SUM(I4:S4))</f>
        <v>17</v>
      </c>
      <c r="W4" s="76">
        <v>2</v>
      </c>
      <c r="X4" s="76">
        <f t="shared" si="0"/>
        <v>0</v>
      </c>
      <c r="Y4" s="83">
        <f t="shared" si="1"/>
        <v>0</v>
      </c>
    </row>
    <row r="5" spans="1:25" ht="30" customHeight="1" x14ac:dyDescent="0.25">
      <c r="A5" s="3" t="s">
        <v>11</v>
      </c>
      <c r="B5" s="4" t="str">
        <f t="shared" si="2"/>
        <v>ГБОУ СОШ №537</v>
      </c>
      <c r="C5" s="5">
        <f t="shared" si="2"/>
        <v>11537</v>
      </c>
      <c r="D5" s="5" t="str">
        <f t="shared" si="2"/>
        <v>СОШ</v>
      </c>
      <c r="E5" s="11" t="str">
        <f t="shared" si="2"/>
        <v>5а</v>
      </c>
      <c r="F5" s="7">
        <f t="shared" si="2"/>
        <v>59</v>
      </c>
      <c r="G5" s="7">
        <f t="shared" si="2"/>
        <v>51</v>
      </c>
      <c r="H5" s="8">
        <f t="shared" ref="H5:H53" si="4">H4+1</f>
        <v>11537003</v>
      </c>
      <c r="I5" s="9">
        <v>2</v>
      </c>
      <c r="J5" s="9">
        <v>1</v>
      </c>
      <c r="K5" s="9">
        <v>1</v>
      </c>
      <c r="L5" s="9">
        <v>1</v>
      </c>
      <c r="M5" s="9">
        <v>2</v>
      </c>
      <c r="N5" s="9">
        <v>1</v>
      </c>
      <c r="O5" s="9">
        <v>1</v>
      </c>
      <c r="P5" s="9">
        <v>2</v>
      </c>
      <c r="Q5" s="9">
        <v>1</v>
      </c>
      <c r="R5" s="9">
        <v>2</v>
      </c>
      <c r="S5" s="9">
        <v>2</v>
      </c>
      <c r="T5" s="10">
        <f t="shared" si="3"/>
        <v>16</v>
      </c>
      <c r="W5" s="76">
        <v>3</v>
      </c>
      <c r="X5" s="76">
        <f t="shared" si="0"/>
        <v>0</v>
      </c>
      <c r="Y5" s="83">
        <f t="shared" si="1"/>
        <v>0</v>
      </c>
    </row>
    <row r="6" spans="1:25" ht="30" customHeight="1" x14ac:dyDescent="0.25">
      <c r="A6" s="3" t="s">
        <v>11</v>
      </c>
      <c r="B6" s="4" t="str">
        <f t="shared" si="2"/>
        <v>ГБОУ СОШ №537</v>
      </c>
      <c r="C6" s="5">
        <f t="shared" si="2"/>
        <v>11537</v>
      </c>
      <c r="D6" s="5" t="str">
        <f t="shared" si="2"/>
        <v>СОШ</v>
      </c>
      <c r="E6" s="11" t="str">
        <f t="shared" si="2"/>
        <v>5а</v>
      </c>
      <c r="F6" s="7">
        <f t="shared" si="2"/>
        <v>59</v>
      </c>
      <c r="G6" s="7">
        <f t="shared" si="2"/>
        <v>51</v>
      </c>
      <c r="H6" s="8">
        <f t="shared" si="4"/>
        <v>11537004</v>
      </c>
      <c r="I6" s="9">
        <v>2</v>
      </c>
      <c r="J6" s="9">
        <v>1</v>
      </c>
      <c r="K6" s="9">
        <v>1</v>
      </c>
      <c r="L6" s="9">
        <v>2</v>
      </c>
      <c r="M6" s="9">
        <v>2</v>
      </c>
      <c r="N6" s="9">
        <v>1</v>
      </c>
      <c r="O6" s="9">
        <v>1</v>
      </c>
      <c r="P6" s="9">
        <v>0</v>
      </c>
      <c r="Q6" s="9">
        <v>0</v>
      </c>
      <c r="R6" s="9">
        <v>2</v>
      </c>
      <c r="S6" s="9">
        <v>2</v>
      </c>
      <c r="T6" s="10">
        <f t="shared" si="3"/>
        <v>14</v>
      </c>
      <c r="W6" s="76">
        <v>4</v>
      </c>
      <c r="X6" s="76">
        <f t="shared" si="0"/>
        <v>2</v>
      </c>
      <c r="Y6" s="83">
        <f t="shared" si="1"/>
        <v>3.9215686274509803E-2</v>
      </c>
    </row>
    <row r="7" spans="1:25" ht="30" customHeight="1" x14ac:dyDescent="0.25">
      <c r="A7" s="3" t="s">
        <v>11</v>
      </c>
      <c r="B7" s="4" t="str">
        <f t="shared" si="2"/>
        <v>ГБОУ СОШ №537</v>
      </c>
      <c r="C7" s="5">
        <f t="shared" si="2"/>
        <v>11537</v>
      </c>
      <c r="D7" s="5" t="str">
        <f t="shared" si="2"/>
        <v>СОШ</v>
      </c>
      <c r="E7" s="11" t="str">
        <f t="shared" si="2"/>
        <v>5а</v>
      </c>
      <c r="F7" s="7">
        <f t="shared" si="2"/>
        <v>59</v>
      </c>
      <c r="G7" s="7">
        <f t="shared" si="2"/>
        <v>51</v>
      </c>
      <c r="H7" s="8">
        <f t="shared" si="4"/>
        <v>11537005</v>
      </c>
      <c r="I7" s="9">
        <v>2</v>
      </c>
      <c r="J7" s="9">
        <v>1</v>
      </c>
      <c r="K7" s="9">
        <v>1</v>
      </c>
      <c r="L7" s="9">
        <v>2</v>
      </c>
      <c r="M7" s="9">
        <v>2</v>
      </c>
      <c r="N7" s="9">
        <v>1</v>
      </c>
      <c r="O7" s="9">
        <v>1</v>
      </c>
      <c r="P7" s="9">
        <v>2</v>
      </c>
      <c r="Q7" s="9">
        <v>0</v>
      </c>
      <c r="R7" s="9">
        <v>1</v>
      </c>
      <c r="S7" s="9">
        <v>2</v>
      </c>
      <c r="T7" s="10">
        <f t="shared" si="3"/>
        <v>15</v>
      </c>
      <c r="W7" s="76">
        <v>5</v>
      </c>
      <c r="X7" s="76">
        <f t="shared" si="0"/>
        <v>2</v>
      </c>
      <c r="Y7" s="83">
        <f t="shared" si="1"/>
        <v>3.9215686274509803E-2</v>
      </c>
    </row>
    <row r="8" spans="1:25" ht="30" customHeight="1" x14ac:dyDescent="0.25">
      <c r="A8" s="3" t="s">
        <v>11</v>
      </c>
      <c r="B8" s="4" t="str">
        <f t="shared" si="2"/>
        <v>ГБОУ СОШ №537</v>
      </c>
      <c r="C8" s="5">
        <f t="shared" si="2"/>
        <v>11537</v>
      </c>
      <c r="D8" s="5" t="str">
        <f t="shared" si="2"/>
        <v>СОШ</v>
      </c>
      <c r="E8" s="11" t="str">
        <f t="shared" si="2"/>
        <v>5а</v>
      </c>
      <c r="F8" s="7">
        <f t="shared" si="2"/>
        <v>59</v>
      </c>
      <c r="G8" s="7">
        <f t="shared" si="2"/>
        <v>51</v>
      </c>
      <c r="H8" s="8">
        <f t="shared" si="4"/>
        <v>11537006</v>
      </c>
      <c r="I8" s="9">
        <v>2</v>
      </c>
      <c r="J8" s="9">
        <v>1</v>
      </c>
      <c r="K8" s="9">
        <v>1</v>
      </c>
      <c r="L8" s="9">
        <v>2</v>
      </c>
      <c r="M8" s="9">
        <v>2</v>
      </c>
      <c r="N8" s="9">
        <v>1</v>
      </c>
      <c r="O8" s="9">
        <v>1</v>
      </c>
      <c r="P8" s="9">
        <v>2</v>
      </c>
      <c r="Q8" s="9">
        <v>0</v>
      </c>
      <c r="R8" s="9">
        <v>1</v>
      </c>
      <c r="S8" s="9">
        <v>2</v>
      </c>
      <c r="T8" s="10">
        <f t="shared" si="3"/>
        <v>15</v>
      </c>
      <c r="W8" s="76">
        <v>6</v>
      </c>
      <c r="X8" s="76">
        <f t="shared" si="0"/>
        <v>0</v>
      </c>
      <c r="Y8" s="83">
        <f t="shared" si="1"/>
        <v>0</v>
      </c>
    </row>
    <row r="9" spans="1:25" ht="30" customHeight="1" x14ac:dyDescent="0.25">
      <c r="A9" s="3" t="s">
        <v>11</v>
      </c>
      <c r="B9" s="4" t="str">
        <f t="shared" si="2"/>
        <v>ГБОУ СОШ №537</v>
      </c>
      <c r="C9" s="5">
        <f t="shared" si="2"/>
        <v>11537</v>
      </c>
      <c r="D9" s="5" t="str">
        <f t="shared" si="2"/>
        <v>СОШ</v>
      </c>
      <c r="E9" s="11" t="str">
        <f t="shared" si="2"/>
        <v>5а</v>
      </c>
      <c r="F9" s="7">
        <f t="shared" si="2"/>
        <v>59</v>
      </c>
      <c r="G9" s="7">
        <f t="shared" si="2"/>
        <v>51</v>
      </c>
      <c r="H9" s="8">
        <f t="shared" si="4"/>
        <v>11537007</v>
      </c>
      <c r="I9" s="9">
        <v>0</v>
      </c>
      <c r="J9" s="9">
        <v>2</v>
      </c>
      <c r="K9" s="9">
        <v>1</v>
      </c>
      <c r="L9" s="9">
        <v>1</v>
      </c>
      <c r="M9" s="9">
        <v>2</v>
      </c>
      <c r="N9" s="9">
        <v>1</v>
      </c>
      <c r="O9" s="9">
        <v>1</v>
      </c>
      <c r="P9" s="9">
        <v>2</v>
      </c>
      <c r="Q9" s="9">
        <v>1</v>
      </c>
      <c r="R9" s="9">
        <v>1</v>
      </c>
      <c r="S9" s="9">
        <v>2</v>
      </c>
      <c r="T9" s="10">
        <f t="shared" si="3"/>
        <v>14</v>
      </c>
      <c r="W9" s="76">
        <v>7</v>
      </c>
      <c r="X9" s="76">
        <f t="shared" si="0"/>
        <v>1</v>
      </c>
      <c r="Y9" s="83">
        <f t="shared" si="1"/>
        <v>1.9607843137254902E-2</v>
      </c>
    </row>
    <row r="10" spans="1:25" ht="30" customHeight="1" x14ac:dyDescent="0.25">
      <c r="A10" s="3" t="s">
        <v>11</v>
      </c>
      <c r="B10" s="4" t="str">
        <f t="shared" si="2"/>
        <v>ГБОУ СОШ №537</v>
      </c>
      <c r="C10" s="5">
        <f t="shared" si="2"/>
        <v>11537</v>
      </c>
      <c r="D10" s="5" t="str">
        <f t="shared" si="2"/>
        <v>СОШ</v>
      </c>
      <c r="E10" s="11" t="str">
        <f t="shared" si="2"/>
        <v>5а</v>
      </c>
      <c r="F10" s="7">
        <f t="shared" si="2"/>
        <v>59</v>
      </c>
      <c r="G10" s="7">
        <f t="shared" si="2"/>
        <v>51</v>
      </c>
      <c r="H10" s="8">
        <f t="shared" si="4"/>
        <v>11537008</v>
      </c>
      <c r="I10" s="9">
        <v>2</v>
      </c>
      <c r="J10" s="9">
        <v>1</v>
      </c>
      <c r="K10" s="9">
        <v>1</v>
      </c>
      <c r="L10" s="9">
        <v>2</v>
      </c>
      <c r="M10" s="9">
        <v>2</v>
      </c>
      <c r="N10" s="9">
        <v>1</v>
      </c>
      <c r="O10" s="9">
        <v>1</v>
      </c>
      <c r="P10" s="9">
        <v>0</v>
      </c>
      <c r="Q10" s="9">
        <v>0</v>
      </c>
      <c r="R10" s="9">
        <v>2</v>
      </c>
      <c r="S10" s="9">
        <v>1</v>
      </c>
      <c r="T10" s="10">
        <f t="shared" si="3"/>
        <v>13</v>
      </c>
      <c r="W10" s="76">
        <v>8</v>
      </c>
      <c r="X10" s="76">
        <f t="shared" si="0"/>
        <v>0</v>
      </c>
      <c r="Y10" s="83">
        <f t="shared" si="1"/>
        <v>0</v>
      </c>
    </row>
    <row r="11" spans="1:25" ht="30" customHeight="1" x14ac:dyDescent="0.25">
      <c r="A11" s="3" t="s">
        <v>11</v>
      </c>
      <c r="B11" s="4" t="str">
        <f t="shared" si="2"/>
        <v>ГБОУ СОШ №537</v>
      </c>
      <c r="C11" s="5">
        <f t="shared" si="2"/>
        <v>11537</v>
      </c>
      <c r="D11" s="5" t="str">
        <f t="shared" si="2"/>
        <v>СОШ</v>
      </c>
      <c r="E11" s="11" t="str">
        <f t="shared" si="2"/>
        <v>5а</v>
      </c>
      <c r="F11" s="7">
        <f t="shared" si="2"/>
        <v>59</v>
      </c>
      <c r="G11" s="7">
        <f t="shared" si="2"/>
        <v>51</v>
      </c>
      <c r="H11" s="8">
        <f t="shared" si="4"/>
        <v>11537009</v>
      </c>
      <c r="I11" s="9">
        <v>1</v>
      </c>
      <c r="J11" s="9">
        <v>0</v>
      </c>
      <c r="K11" s="9">
        <v>1</v>
      </c>
      <c r="L11" s="9">
        <v>2</v>
      </c>
      <c r="M11" s="9">
        <v>1</v>
      </c>
      <c r="N11" s="9">
        <v>1</v>
      </c>
      <c r="O11" s="9">
        <v>0</v>
      </c>
      <c r="P11" s="9">
        <v>2</v>
      </c>
      <c r="Q11" s="9">
        <v>0</v>
      </c>
      <c r="R11" s="9">
        <v>0</v>
      </c>
      <c r="S11" s="9">
        <v>2</v>
      </c>
      <c r="T11" s="10">
        <f t="shared" si="3"/>
        <v>10</v>
      </c>
      <c r="W11" s="76">
        <v>9</v>
      </c>
      <c r="X11" s="76">
        <f t="shared" si="0"/>
        <v>6</v>
      </c>
      <c r="Y11" s="83">
        <f t="shared" si="1"/>
        <v>0.11764705882352941</v>
      </c>
    </row>
    <row r="12" spans="1:25" ht="30" customHeight="1" x14ac:dyDescent="0.25">
      <c r="A12" s="3" t="s">
        <v>11</v>
      </c>
      <c r="B12" s="4" t="str">
        <f t="shared" si="2"/>
        <v>ГБОУ СОШ №537</v>
      </c>
      <c r="C12" s="5">
        <f t="shared" si="2"/>
        <v>11537</v>
      </c>
      <c r="D12" s="5" t="str">
        <f t="shared" si="2"/>
        <v>СОШ</v>
      </c>
      <c r="E12" s="11" t="str">
        <f t="shared" si="2"/>
        <v>5а</v>
      </c>
      <c r="F12" s="7">
        <f t="shared" si="2"/>
        <v>59</v>
      </c>
      <c r="G12" s="7">
        <f t="shared" si="2"/>
        <v>51</v>
      </c>
      <c r="H12" s="8">
        <f t="shared" si="4"/>
        <v>11537010</v>
      </c>
      <c r="I12" s="9">
        <v>2</v>
      </c>
      <c r="J12" s="9">
        <v>2</v>
      </c>
      <c r="K12" s="9">
        <v>1</v>
      </c>
      <c r="L12" s="9">
        <v>2</v>
      </c>
      <c r="M12" s="9">
        <v>1</v>
      </c>
      <c r="N12" s="9">
        <v>1</v>
      </c>
      <c r="O12" s="9">
        <v>1</v>
      </c>
      <c r="P12" s="9">
        <v>2</v>
      </c>
      <c r="Q12" s="9">
        <v>2</v>
      </c>
      <c r="R12" s="9">
        <v>1</v>
      </c>
      <c r="S12" s="9">
        <v>2</v>
      </c>
      <c r="T12" s="10">
        <f t="shared" si="3"/>
        <v>17</v>
      </c>
      <c r="W12" s="76">
        <v>10</v>
      </c>
      <c r="X12" s="76">
        <f t="shared" si="0"/>
        <v>4</v>
      </c>
      <c r="Y12" s="83">
        <f t="shared" si="1"/>
        <v>7.8431372549019607E-2</v>
      </c>
    </row>
    <row r="13" spans="1:25" ht="30" customHeight="1" x14ac:dyDescent="0.25">
      <c r="A13" s="3" t="s">
        <v>11</v>
      </c>
      <c r="B13" s="4" t="str">
        <f t="shared" si="2"/>
        <v>ГБОУ СОШ №537</v>
      </c>
      <c r="C13" s="5">
        <f t="shared" si="2"/>
        <v>11537</v>
      </c>
      <c r="D13" s="5" t="str">
        <f t="shared" si="2"/>
        <v>СОШ</v>
      </c>
      <c r="E13" s="11" t="str">
        <f t="shared" si="2"/>
        <v>5а</v>
      </c>
      <c r="F13" s="7">
        <f t="shared" si="2"/>
        <v>59</v>
      </c>
      <c r="G13" s="7">
        <f t="shared" si="2"/>
        <v>51</v>
      </c>
      <c r="H13" s="8">
        <f t="shared" si="4"/>
        <v>11537011</v>
      </c>
      <c r="I13" s="9">
        <v>2</v>
      </c>
      <c r="J13" s="9">
        <v>1</v>
      </c>
      <c r="K13" s="9">
        <v>1</v>
      </c>
      <c r="L13" s="9">
        <v>2</v>
      </c>
      <c r="M13" s="9">
        <v>1</v>
      </c>
      <c r="N13" s="9">
        <v>1</v>
      </c>
      <c r="O13" s="9">
        <v>0</v>
      </c>
      <c r="P13" s="9">
        <v>2</v>
      </c>
      <c r="Q13" s="9">
        <v>1</v>
      </c>
      <c r="R13" s="9">
        <v>1</v>
      </c>
      <c r="S13" s="9">
        <v>2</v>
      </c>
      <c r="T13" s="10">
        <f t="shared" si="3"/>
        <v>14</v>
      </c>
      <c r="W13" s="76">
        <v>11</v>
      </c>
      <c r="X13" s="76">
        <f t="shared" si="0"/>
        <v>0</v>
      </c>
      <c r="Y13" s="83">
        <f t="shared" si="1"/>
        <v>0</v>
      </c>
    </row>
    <row r="14" spans="1:25" ht="30" customHeight="1" x14ac:dyDescent="0.25">
      <c r="A14" s="3" t="s">
        <v>11</v>
      </c>
      <c r="B14" s="4" t="str">
        <f t="shared" si="2"/>
        <v>ГБОУ СОШ №537</v>
      </c>
      <c r="C14" s="5">
        <f t="shared" si="2"/>
        <v>11537</v>
      </c>
      <c r="D14" s="5" t="str">
        <f t="shared" si="2"/>
        <v>СОШ</v>
      </c>
      <c r="E14" s="11" t="str">
        <f t="shared" si="2"/>
        <v>5а</v>
      </c>
      <c r="F14" s="7">
        <f t="shared" si="2"/>
        <v>59</v>
      </c>
      <c r="G14" s="7">
        <f t="shared" si="2"/>
        <v>51</v>
      </c>
      <c r="H14" s="8">
        <f t="shared" si="4"/>
        <v>11537012</v>
      </c>
      <c r="I14" s="9">
        <v>2</v>
      </c>
      <c r="J14" s="9">
        <v>2</v>
      </c>
      <c r="K14" s="9">
        <v>1</v>
      </c>
      <c r="L14" s="9">
        <v>2</v>
      </c>
      <c r="M14" s="9">
        <v>1</v>
      </c>
      <c r="N14" s="9">
        <v>1</v>
      </c>
      <c r="O14" s="9">
        <v>1</v>
      </c>
      <c r="P14" s="9">
        <v>2</v>
      </c>
      <c r="Q14" s="9">
        <v>1</v>
      </c>
      <c r="R14" s="9">
        <v>1</v>
      </c>
      <c r="S14" s="9">
        <v>2</v>
      </c>
      <c r="T14" s="10">
        <f t="shared" si="3"/>
        <v>16</v>
      </c>
      <c r="W14" s="76">
        <v>12</v>
      </c>
      <c r="X14" s="76">
        <f t="shared" si="0"/>
        <v>9</v>
      </c>
      <c r="Y14" s="83">
        <f t="shared" si="1"/>
        <v>0.17647058823529413</v>
      </c>
    </row>
    <row r="15" spans="1:25" ht="30" customHeight="1" x14ac:dyDescent="0.25">
      <c r="A15" s="3" t="s">
        <v>11</v>
      </c>
      <c r="B15" s="4" t="str">
        <f t="shared" si="2"/>
        <v>ГБОУ СОШ №537</v>
      </c>
      <c r="C15" s="5">
        <f t="shared" si="2"/>
        <v>11537</v>
      </c>
      <c r="D15" s="5" t="str">
        <f t="shared" si="2"/>
        <v>СОШ</v>
      </c>
      <c r="E15" s="11" t="str">
        <f t="shared" si="2"/>
        <v>5а</v>
      </c>
      <c r="F15" s="7">
        <f t="shared" si="2"/>
        <v>59</v>
      </c>
      <c r="G15" s="7">
        <f t="shared" si="2"/>
        <v>51</v>
      </c>
      <c r="H15" s="8">
        <f t="shared" si="4"/>
        <v>11537013</v>
      </c>
      <c r="I15" s="9">
        <v>0</v>
      </c>
      <c r="J15" s="9">
        <v>0</v>
      </c>
      <c r="K15" s="9">
        <v>1</v>
      </c>
      <c r="L15" s="9">
        <v>2</v>
      </c>
      <c r="M15" s="9">
        <v>2</v>
      </c>
      <c r="N15" s="9">
        <v>1</v>
      </c>
      <c r="O15" s="9">
        <v>1</v>
      </c>
      <c r="P15" s="9">
        <v>1</v>
      </c>
      <c r="Q15" s="9">
        <v>2</v>
      </c>
      <c r="R15" s="9">
        <v>0</v>
      </c>
      <c r="S15" s="9">
        <v>2</v>
      </c>
      <c r="T15" s="10">
        <f t="shared" si="3"/>
        <v>12</v>
      </c>
      <c r="W15" s="76">
        <v>13</v>
      </c>
      <c r="X15" s="76">
        <f t="shared" si="0"/>
        <v>4</v>
      </c>
      <c r="Y15" s="83">
        <f t="shared" si="1"/>
        <v>7.8431372549019607E-2</v>
      </c>
    </row>
    <row r="16" spans="1:25" ht="30" customHeight="1" x14ac:dyDescent="0.25">
      <c r="A16" s="3" t="s">
        <v>11</v>
      </c>
      <c r="B16" s="4" t="str">
        <f t="shared" si="2"/>
        <v>ГБОУ СОШ №537</v>
      </c>
      <c r="C16" s="5">
        <f t="shared" si="2"/>
        <v>11537</v>
      </c>
      <c r="D16" s="5" t="str">
        <f t="shared" si="2"/>
        <v>СОШ</v>
      </c>
      <c r="E16" s="11" t="str">
        <f t="shared" si="2"/>
        <v>5а</v>
      </c>
      <c r="F16" s="7">
        <f t="shared" si="2"/>
        <v>59</v>
      </c>
      <c r="G16" s="7">
        <f t="shared" si="2"/>
        <v>51</v>
      </c>
      <c r="H16" s="8">
        <f t="shared" si="4"/>
        <v>11537014</v>
      </c>
      <c r="I16" s="9">
        <v>2</v>
      </c>
      <c r="J16" s="9">
        <v>1</v>
      </c>
      <c r="K16" s="9">
        <v>1</v>
      </c>
      <c r="L16" s="9">
        <v>2</v>
      </c>
      <c r="M16" s="9">
        <v>1</v>
      </c>
      <c r="N16" s="9">
        <v>1</v>
      </c>
      <c r="O16" s="9">
        <v>1</v>
      </c>
      <c r="P16" s="9">
        <v>2</v>
      </c>
      <c r="Q16" s="9">
        <v>2</v>
      </c>
      <c r="R16" s="9">
        <v>1</v>
      </c>
      <c r="S16" s="9">
        <v>2</v>
      </c>
      <c r="T16" s="10">
        <f t="shared" si="3"/>
        <v>16</v>
      </c>
      <c r="W16" s="76">
        <v>14</v>
      </c>
      <c r="X16" s="76">
        <f t="shared" si="0"/>
        <v>6</v>
      </c>
      <c r="Y16" s="83">
        <f t="shared" si="1"/>
        <v>0.11764705882352941</v>
      </c>
    </row>
    <row r="17" spans="1:25" ht="30" customHeight="1" x14ac:dyDescent="0.25">
      <c r="A17" s="3" t="s">
        <v>11</v>
      </c>
      <c r="B17" s="4" t="str">
        <f t="shared" si="2"/>
        <v>ГБОУ СОШ №537</v>
      </c>
      <c r="C17" s="5">
        <f t="shared" si="2"/>
        <v>11537</v>
      </c>
      <c r="D17" s="5" t="str">
        <f t="shared" si="2"/>
        <v>СОШ</v>
      </c>
      <c r="E17" s="11" t="str">
        <f t="shared" si="2"/>
        <v>5а</v>
      </c>
      <c r="F17" s="7">
        <f t="shared" si="2"/>
        <v>59</v>
      </c>
      <c r="G17" s="7">
        <f t="shared" si="2"/>
        <v>51</v>
      </c>
      <c r="H17" s="8">
        <f t="shared" si="4"/>
        <v>11537015</v>
      </c>
      <c r="I17" s="9">
        <v>2</v>
      </c>
      <c r="J17" s="9">
        <v>2</v>
      </c>
      <c r="K17" s="9">
        <v>1</v>
      </c>
      <c r="L17" s="9">
        <v>2</v>
      </c>
      <c r="M17" s="9">
        <v>1</v>
      </c>
      <c r="N17" s="9">
        <v>0</v>
      </c>
      <c r="O17" s="9">
        <v>1</v>
      </c>
      <c r="P17" s="9">
        <v>2</v>
      </c>
      <c r="Q17" s="9">
        <v>1</v>
      </c>
      <c r="R17" s="9">
        <v>2</v>
      </c>
      <c r="S17" s="9">
        <v>2</v>
      </c>
      <c r="T17" s="10">
        <f t="shared" si="3"/>
        <v>16</v>
      </c>
      <c r="W17" s="76">
        <v>15</v>
      </c>
      <c r="X17" s="76">
        <f t="shared" si="0"/>
        <v>3</v>
      </c>
      <c r="Y17" s="83">
        <f t="shared" si="1"/>
        <v>5.8823529411764705E-2</v>
      </c>
    </row>
    <row r="18" spans="1:25" ht="30" customHeight="1" x14ac:dyDescent="0.25">
      <c r="A18" s="3" t="s">
        <v>11</v>
      </c>
      <c r="B18" s="4" t="str">
        <f t="shared" si="2"/>
        <v>ГБОУ СОШ №537</v>
      </c>
      <c r="C18" s="5">
        <f t="shared" si="2"/>
        <v>11537</v>
      </c>
      <c r="D18" s="5" t="str">
        <f t="shared" si="2"/>
        <v>СОШ</v>
      </c>
      <c r="E18" s="11" t="str">
        <f t="shared" si="2"/>
        <v>5а</v>
      </c>
      <c r="F18" s="7">
        <f t="shared" si="2"/>
        <v>59</v>
      </c>
      <c r="G18" s="7">
        <f t="shared" si="2"/>
        <v>51</v>
      </c>
      <c r="H18" s="8">
        <f t="shared" si="4"/>
        <v>11537016</v>
      </c>
      <c r="I18" s="9">
        <v>0</v>
      </c>
      <c r="J18" s="9">
        <v>1</v>
      </c>
      <c r="K18" s="9">
        <v>1</v>
      </c>
      <c r="L18" s="9">
        <v>2</v>
      </c>
      <c r="M18" s="9">
        <v>2</v>
      </c>
      <c r="N18" s="9">
        <v>1</v>
      </c>
      <c r="O18" s="9">
        <v>1</v>
      </c>
      <c r="P18" s="9">
        <v>2</v>
      </c>
      <c r="Q18" s="9">
        <v>2</v>
      </c>
      <c r="R18" s="9">
        <v>2</v>
      </c>
      <c r="S18" s="9">
        <v>2</v>
      </c>
      <c r="T18" s="10">
        <f t="shared" si="3"/>
        <v>16</v>
      </c>
      <c r="W18" s="76">
        <v>16</v>
      </c>
      <c r="X18" s="76">
        <f t="shared" si="0"/>
        <v>6</v>
      </c>
      <c r="Y18" s="83">
        <f t="shared" si="1"/>
        <v>0.11764705882352941</v>
      </c>
    </row>
    <row r="19" spans="1:25" ht="30" customHeight="1" x14ac:dyDescent="0.25">
      <c r="A19" s="3" t="s">
        <v>11</v>
      </c>
      <c r="B19" s="4" t="str">
        <f t="shared" si="2"/>
        <v>ГБОУ СОШ №537</v>
      </c>
      <c r="C19" s="5">
        <f t="shared" si="2"/>
        <v>11537</v>
      </c>
      <c r="D19" s="5" t="str">
        <f t="shared" si="2"/>
        <v>СОШ</v>
      </c>
      <c r="E19" s="11" t="str">
        <f t="shared" si="2"/>
        <v>5а</v>
      </c>
      <c r="F19" s="7">
        <f t="shared" si="2"/>
        <v>59</v>
      </c>
      <c r="G19" s="7">
        <f t="shared" si="2"/>
        <v>51</v>
      </c>
      <c r="H19" s="8">
        <f t="shared" si="4"/>
        <v>11537017</v>
      </c>
      <c r="I19" s="9">
        <v>1</v>
      </c>
      <c r="J19" s="9">
        <v>1</v>
      </c>
      <c r="K19" s="9">
        <v>1</v>
      </c>
      <c r="L19" s="9">
        <v>2</v>
      </c>
      <c r="M19" s="9">
        <v>2</v>
      </c>
      <c r="N19" s="9">
        <v>1</v>
      </c>
      <c r="O19" s="9">
        <v>0</v>
      </c>
      <c r="P19" s="9">
        <v>2</v>
      </c>
      <c r="Q19" s="9">
        <v>1</v>
      </c>
      <c r="R19" s="9">
        <v>1</v>
      </c>
      <c r="S19" s="9">
        <v>0</v>
      </c>
      <c r="T19" s="10">
        <f t="shared" si="3"/>
        <v>12</v>
      </c>
      <c r="W19" s="76">
        <v>17</v>
      </c>
      <c r="X19" s="76">
        <f t="shared" si="0"/>
        <v>6</v>
      </c>
      <c r="Y19" s="83">
        <f t="shared" si="1"/>
        <v>0.11764705882352941</v>
      </c>
    </row>
    <row r="20" spans="1:25" ht="30" customHeight="1" x14ac:dyDescent="0.25">
      <c r="A20" s="3" t="s">
        <v>11</v>
      </c>
      <c r="B20" s="4" t="str">
        <f t="shared" ref="B20:G35" si="5">B19</f>
        <v>ГБОУ СОШ №537</v>
      </c>
      <c r="C20" s="5">
        <f t="shared" si="5"/>
        <v>11537</v>
      </c>
      <c r="D20" s="5" t="str">
        <f t="shared" si="5"/>
        <v>СОШ</v>
      </c>
      <c r="E20" s="11" t="str">
        <f t="shared" si="5"/>
        <v>5а</v>
      </c>
      <c r="F20" s="7">
        <f t="shared" si="5"/>
        <v>59</v>
      </c>
      <c r="G20" s="7">
        <f t="shared" si="5"/>
        <v>51</v>
      </c>
      <c r="H20" s="8">
        <f t="shared" si="4"/>
        <v>11537018</v>
      </c>
      <c r="I20" s="9">
        <v>2</v>
      </c>
      <c r="J20" s="9">
        <v>2</v>
      </c>
      <c r="K20" s="9">
        <v>1</v>
      </c>
      <c r="L20" s="9">
        <v>2</v>
      </c>
      <c r="M20" s="9">
        <v>1</v>
      </c>
      <c r="N20" s="9">
        <v>1</v>
      </c>
      <c r="O20" s="9">
        <v>0</v>
      </c>
      <c r="P20" s="9">
        <v>2</v>
      </c>
      <c r="Q20" s="9">
        <v>1</v>
      </c>
      <c r="R20" s="9">
        <v>2</v>
      </c>
      <c r="S20" s="9">
        <v>2</v>
      </c>
      <c r="T20" s="10">
        <f t="shared" si="3"/>
        <v>16</v>
      </c>
      <c r="W20" s="76">
        <v>18</v>
      </c>
      <c r="X20" s="76">
        <f t="shared" si="0"/>
        <v>2</v>
      </c>
      <c r="Y20" s="83">
        <f t="shared" si="1"/>
        <v>3.9215686274509803E-2</v>
      </c>
    </row>
    <row r="21" spans="1:25" ht="30" customHeight="1" x14ac:dyDescent="0.25">
      <c r="A21" s="3" t="s">
        <v>11</v>
      </c>
      <c r="B21" s="4" t="str">
        <f t="shared" si="5"/>
        <v>ГБОУ СОШ №537</v>
      </c>
      <c r="C21" s="5">
        <f t="shared" si="5"/>
        <v>11537</v>
      </c>
      <c r="D21" s="5" t="str">
        <f t="shared" si="5"/>
        <v>СОШ</v>
      </c>
      <c r="E21" s="11" t="str">
        <f t="shared" si="5"/>
        <v>5а</v>
      </c>
      <c r="F21" s="7">
        <f t="shared" si="5"/>
        <v>59</v>
      </c>
      <c r="G21" s="7">
        <f t="shared" si="5"/>
        <v>51</v>
      </c>
      <c r="H21" s="8">
        <f t="shared" si="4"/>
        <v>11537019</v>
      </c>
      <c r="I21" s="9">
        <v>0</v>
      </c>
      <c r="J21" s="9">
        <v>2</v>
      </c>
      <c r="K21" s="9">
        <v>1</v>
      </c>
      <c r="L21" s="9">
        <v>2</v>
      </c>
      <c r="M21" s="9">
        <v>1</v>
      </c>
      <c r="N21" s="9">
        <v>1</v>
      </c>
      <c r="O21" s="9">
        <v>0</v>
      </c>
      <c r="P21" s="9">
        <v>2</v>
      </c>
      <c r="Q21" s="9">
        <v>1</v>
      </c>
      <c r="R21" s="9">
        <v>0</v>
      </c>
      <c r="S21" s="9">
        <v>2</v>
      </c>
      <c r="T21" s="10">
        <f t="shared" si="3"/>
        <v>12</v>
      </c>
      <c r="W21" s="76">
        <v>19</v>
      </c>
      <c r="X21" s="76">
        <f t="shared" si="0"/>
        <v>0</v>
      </c>
      <c r="Y21" s="83">
        <f t="shared" si="1"/>
        <v>0</v>
      </c>
    </row>
    <row r="22" spans="1:25" ht="30" customHeight="1" x14ac:dyDescent="0.25">
      <c r="A22" s="3" t="s">
        <v>11</v>
      </c>
      <c r="B22" s="4" t="str">
        <f t="shared" si="5"/>
        <v>ГБОУ СОШ №537</v>
      </c>
      <c r="C22" s="5">
        <f t="shared" si="5"/>
        <v>11537</v>
      </c>
      <c r="D22" s="5" t="str">
        <f t="shared" si="5"/>
        <v>СОШ</v>
      </c>
      <c r="E22" s="11" t="str">
        <f t="shared" si="5"/>
        <v>5а</v>
      </c>
      <c r="F22" s="7">
        <f t="shared" si="5"/>
        <v>59</v>
      </c>
      <c r="G22" s="7">
        <f t="shared" si="5"/>
        <v>51</v>
      </c>
      <c r="H22" s="8">
        <f t="shared" si="4"/>
        <v>11537020</v>
      </c>
      <c r="I22" s="9">
        <v>1</v>
      </c>
      <c r="J22" s="9">
        <v>0</v>
      </c>
      <c r="K22" s="9">
        <v>1</v>
      </c>
      <c r="L22" s="9">
        <v>2</v>
      </c>
      <c r="M22" s="9">
        <v>1</v>
      </c>
      <c r="N22" s="9">
        <v>1</v>
      </c>
      <c r="O22" s="9">
        <v>1</v>
      </c>
      <c r="P22" s="9">
        <v>2</v>
      </c>
      <c r="Q22" s="9">
        <v>0</v>
      </c>
      <c r="R22" s="9">
        <v>1</v>
      </c>
      <c r="S22" s="9">
        <v>2</v>
      </c>
      <c r="T22" s="10">
        <f t="shared" si="3"/>
        <v>12</v>
      </c>
      <c r="W22" s="58"/>
      <c r="X22" s="90">
        <f>SUM(X2:X21)</f>
        <v>51</v>
      </c>
      <c r="Y22" s="91"/>
    </row>
    <row r="23" spans="1:25" ht="30" customHeight="1" x14ac:dyDescent="0.25">
      <c r="A23" s="3" t="s">
        <v>11</v>
      </c>
      <c r="B23" s="4" t="str">
        <f t="shared" si="5"/>
        <v>ГБОУ СОШ №537</v>
      </c>
      <c r="C23" s="5">
        <f t="shared" si="5"/>
        <v>11537</v>
      </c>
      <c r="D23" s="5" t="str">
        <f t="shared" si="5"/>
        <v>СОШ</v>
      </c>
      <c r="E23" s="11" t="str">
        <f t="shared" si="5"/>
        <v>5а</v>
      </c>
      <c r="F23" s="7">
        <f t="shared" si="5"/>
        <v>59</v>
      </c>
      <c r="G23" s="7">
        <f t="shared" si="5"/>
        <v>51</v>
      </c>
      <c r="H23" s="8">
        <f t="shared" si="4"/>
        <v>11537021</v>
      </c>
      <c r="I23" s="9">
        <v>2</v>
      </c>
      <c r="J23" s="9">
        <v>2</v>
      </c>
      <c r="K23" s="9">
        <v>1</v>
      </c>
      <c r="L23" s="9">
        <v>2</v>
      </c>
      <c r="M23" s="9">
        <v>2</v>
      </c>
      <c r="N23" s="9">
        <v>0</v>
      </c>
      <c r="O23" s="9">
        <v>1</v>
      </c>
      <c r="P23" s="9">
        <v>2</v>
      </c>
      <c r="Q23" s="9">
        <v>2</v>
      </c>
      <c r="R23" s="9">
        <v>1</v>
      </c>
      <c r="S23" s="9">
        <v>2</v>
      </c>
      <c r="T23" s="10">
        <f t="shared" si="3"/>
        <v>17</v>
      </c>
    </row>
    <row r="24" spans="1:25" ht="30" customHeight="1" x14ac:dyDescent="0.25">
      <c r="A24" s="3" t="s">
        <v>11</v>
      </c>
      <c r="B24" s="4" t="str">
        <f t="shared" si="5"/>
        <v>ГБОУ СОШ №537</v>
      </c>
      <c r="C24" s="5">
        <f t="shared" si="5"/>
        <v>11537</v>
      </c>
      <c r="D24" s="5" t="str">
        <f t="shared" si="5"/>
        <v>СОШ</v>
      </c>
      <c r="E24" s="11" t="str">
        <f t="shared" si="5"/>
        <v>5а</v>
      </c>
      <c r="F24" s="7">
        <f t="shared" si="5"/>
        <v>59</v>
      </c>
      <c r="G24" s="7">
        <f t="shared" si="5"/>
        <v>51</v>
      </c>
      <c r="H24" s="8">
        <f t="shared" si="4"/>
        <v>11537022</v>
      </c>
      <c r="I24" s="9">
        <v>0</v>
      </c>
      <c r="J24" s="9">
        <v>2</v>
      </c>
      <c r="K24" s="9">
        <v>1</v>
      </c>
      <c r="L24" s="9">
        <v>2</v>
      </c>
      <c r="M24" s="9">
        <v>1</v>
      </c>
      <c r="N24" s="9">
        <v>1</v>
      </c>
      <c r="O24" s="9">
        <v>0</v>
      </c>
      <c r="P24" s="9">
        <v>2</v>
      </c>
      <c r="Q24" s="9">
        <v>1</v>
      </c>
      <c r="R24" s="9">
        <v>0</v>
      </c>
      <c r="S24" s="9">
        <v>2</v>
      </c>
      <c r="T24" s="10">
        <f t="shared" si="3"/>
        <v>12</v>
      </c>
    </row>
    <row r="25" spans="1:25" ht="30" customHeight="1" x14ac:dyDescent="0.25">
      <c r="A25" s="3" t="s">
        <v>11</v>
      </c>
      <c r="B25" s="4" t="str">
        <f t="shared" si="5"/>
        <v>ГБОУ СОШ №537</v>
      </c>
      <c r="C25" s="5">
        <f t="shared" si="5"/>
        <v>11537</v>
      </c>
      <c r="D25" s="5" t="str">
        <f t="shared" si="5"/>
        <v>СОШ</v>
      </c>
      <c r="E25" s="11" t="str">
        <f t="shared" si="5"/>
        <v>5а</v>
      </c>
      <c r="F25" s="7">
        <f t="shared" si="5"/>
        <v>59</v>
      </c>
      <c r="G25" s="7">
        <f t="shared" si="5"/>
        <v>51</v>
      </c>
      <c r="H25" s="8">
        <f t="shared" si="4"/>
        <v>11537023</v>
      </c>
      <c r="I25" s="9">
        <v>2</v>
      </c>
      <c r="J25" s="9">
        <v>1</v>
      </c>
      <c r="K25" s="9">
        <v>1</v>
      </c>
      <c r="L25" s="9">
        <v>1</v>
      </c>
      <c r="M25" s="9">
        <v>2</v>
      </c>
      <c r="N25" s="9">
        <v>1</v>
      </c>
      <c r="O25" s="9">
        <v>1</v>
      </c>
      <c r="P25" s="9">
        <v>2</v>
      </c>
      <c r="Q25" s="9">
        <v>2</v>
      </c>
      <c r="R25" s="9">
        <v>2</v>
      </c>
      <c r="S25" s="9">
        <v>2</v>
      </c>
      <c r="T25" s="10">
        <f t="shared" si="3"/>
        <v>17</v>
      </c>
    </row>
    <row r="26" spans="1:25" ht="30" customHeight="1" x14ac:dyDescent="0.25">
      <c r="A26" s="3" t="s">
        <v>11</v>
      </c>
      <c r="B26" s="4" t="str">
        <f t="shared" si="5"/>
        <v>ГБОУ СОШ №537</v>
      </c>
      <c r="C26" s="5">
        <f t="shared" si="5"/>
        <v>11537</v>
      </c>
      <c r="D26" s="5" t="str">
        <f t="shared" si="5"/>
        <v>СОШ</v>
      </c>
      <c r="E26" s="11" t="str">
        <f t="shared" si="5"/>
        <v>5а</v>
      </c>
      <c r="F26" s="7">
        <f t="shared" si="5"/>
        <v>59</v>
      </c>
      <c r="G26" s="7">
        <f t="shared" si="5"/>
        <v>51</v>
      </c>
      <c r="H26" s="8">
        <f t="shared" si="4"/>
        <v>11537024</v>
      </c>
      <c r="I26" s="9">
        <v>2</v>
      </c>
      <c r="J26" s="9">
        <v>1</v>
      </c>
      <c r="K26" s="9">
        <v>1</v>
      </c>
      <c r="L26" s="9">
        <v>2</v>
      </c>
      <c r="M26" s="9">
        <v>2</v>
      </c>
      <c r="N26" s="9">
        <v>1</v>
      </c>
      <c r="O26" s="9">
        <v>1</v>
      </c>
      <c r="P26" s="9">
        <v>2</v>
      </c>
      <c r="Q26" s="9">
        <v>2</v>
      </c>
      <c r="R26" s="9">
        <v>1</v>
      </c>
      <c r="S26" s="9">
        <v>2</v>
      </c>
      <c r="T26" s="10">
        <f t="shared" si="3"/>
        <v>17</v>
      </c>
    </row>
    <row r="27" spans="1:25" ht="30" customHeight="1" x14ac:dyDescent="0.25">
      <c r="A27" s="3" t="s">
        <v>11</v>
      </c>
      <c r="B27" s="4" t="str">
        <f t="shared" si="5"/>
        <v>ГБОУ СОШ №537</v>
      </c>
      <c r="C27" s="5">
        <f t="shared" si="5"/>
        <v>11537</v>
      </c>
      <c r="D27" s="5" t="str">
        <f t="shared" si="5"/>
        <v>СОШ</v>
      </c>
      <c r="E27" s="11" t="str">
        <f t="shared" si="5"/>
        <v>5а</v>
      </c>
      <c r="F27" s="7">
        <f t="shared" si="5"/>
        <v>59</v>
      </c>
      <c r="G27" s="7">
        <f t="shared" si="5"/>
        <v>51</v>
      </c>
      <c r="H27" s="8">
        <f t="shared" si="4"/>
        <v>11537025</v>
      </c>
      <c r="I27" s="9">
        <v>0</v>
      </c>
      <c r="J27" s="9">
        <v>1</v>
      </c>
      <c r="K27" s="9">
        <v>1</v>
      </c>
      <c r="L27" s="9">
        <v>2</v>
      </c>
      <c r="M27" s="9">
        <v>1</v>
      </c>
      <c r="N27" s="9">
        <v>1</v>
      </c>
      <c r="O27" s="9">
        <v>1</v>
      </c>
      <c r="P27" s="9">
        <v>2</v>
      </c>
      <c r="Q27" s="9">
        <v>2</v>
      </c>
      <c r="R27" s="9">
        <v>0</v>
      </c>
      <c r="S27" s="9">
        <v>2</v>
      </c>
      <c r="T27" s="10">
        <f t="shared" si="3"/>
        <v>13</v>
      </c>
    </row>
    <row r="28" spans="1:25" ht="30" customHeight="1" x14ac:dyDescent="0.25">
      <c r="A28" s="3" t="s">
        <v>11</v>
      </c>
      <c r="B28" s="4" t="str">
        <f t="shared" si="5"/>
        <v>ГБОУ СОШ №537</v>
      </c>
      <c r="C28" s="5">
        <f t="shared" si="5"/>
        <v>11537</v>
      </c>
      <c r="D28" s="5" t="str">
        <f t="shared" si="5"/>
        <v>СОШ</v>
      </c>
      <c r="E28" s="11" t="str">
        <f t="shared" si="5"/>
        <v>5а</v>
      </c>
      <c r="F28" s="7">
        <f t="shared" si="5"/>
        <v>59</v>
      </c>
      <c r="G28" s="7">
        <f t="shared" si="5"/>
        <v>51</v>
      </c>
      <c r="H28" s="8">
        <f t="shared" si="4"/>
        <v>11537026</v>
      </c>
      <c r="I28" s="9">
        <v>2</v>
      </c>
      <c r="J28" s="9">
        <v>2</v>
      </c>
      <c r="K28" s="9">
        <v>1</v>
      </c>
      <c r="L28" s="9">
        <v>2</v>
      </c>
      <c r="M28" s="9">
        <v>2</v>
      </c>
      <c r="N28" s="9">
        <v>1</v>
      </c>
      <c r="O28" s="9">
        <v>0</v>
      </c>
      <c r="P28" s="9">
        <v>2</v>
      </c>
      <c r="Q28" s="9">
        <v>2</v>
      </c>
      <c r="R28" s="9">
        <v>1</v>
      </c>
      <c r="S28" s="9">
        <v>2</v>
      </c>
      <c r="T28" s="10">
        <f t="shared" si="3"/>
        <v>17</v>
      </c>
    </row>
    <row r="29" spans="1:25" ht="30" customHeight="1" x14ac:dyDescent="0.25">
      <c r="A29" s="3" t="s">
        <v>11</v>
      </c>
      <c r="B29" s="4" t="str">
        <f t="shared" si="5"/>
        <v>ГБОУ СОШ №537</v>
      </c>
      <c r="C29" s="5">
        <f t="shared" si="5"/>
        <v>11537</v>
      </c>
      <c r="D29" s="5" t="str">
        <f t="shared" si="5"/>
        <v>СОШ</v>
      </c>
      <c r="E29" s="13" t="s">
        <v>16</v>
      </c>
      <c r="F29" s="7">
        <v>59</v>
      </c>
      <c r="G29" s="7">
        <v>51</v>
      </c>
      <c r="H29" s="8">
        <f>H28+1</f>
        <v>11537027</v>
      </c>
      <c r="I29" s="9">
        <v>0</v>
      </c>
      <c r="J29" s="9">
        <v>2</v>
      </c>
      <c r="K29" s="9">
        <v>1</v>
      </c>
      <c r="L29" s="9">
        <v>2</v>
      </c>
      <c r="M29" s="9">
        <v>2</v>
      </c>
      <c r="N29" s="9">
        <v>0</v>
      </c>
      <c r="O29" s="9">
        <v>0</v>
      </c>
      <c r="P29" s="9">
        <v>2</v>
      </c>
      <c r="Q29" s="9">
        <v>2</v>
      </c>
      <c r="R29" s="9">
        <v>0</v>
      </c>
      <c r="S29" s="9">
        <v>1</v>
      </c>
      <c r="T29" s="10">
        <f>IF(COUNTBLANK(I29:S29)&gt;=1,"Не писал",SUM(I29:S29))</f>
        <v>12</v>
      </c>
    </row>
    <row r="30" spans="1:25" ht="30" customHeight="1" x14ac:dyDescent="0.25">
      <c r="A30" s="3" t="s">
        <v>11</v>
      </c>
      <c r="B30" s="4" t="str">
        <f t="shared" si="5"/>
        <v>ГБОУ СОШ №537</v>
      </c>
      <c r="C30" s="5">
        <f t="shared" si="5"/>
        <v>11537</v>
      </c>
      <c r="D30" s="5" t="str">
        <f t="shared" si="5"/>
        <v>СОШ</v>
      </c>
      <c r="E30" s="11" t="str">
        <f t="shared" si="5"/>
        <v>5б</v>
      </c>
      <c r="F30" s="7">
        <f t="shared" si="5"/>
        <v>59</v>
      </c>
      <c r="G30" s="7">
        <f t="shared" si="5"/>
        <v>51</v>
      </c>
      <c r="H30" s="8">
        <f t="shared" si="4"/>
        <v>11537028</v>
      </c>
      <c r="I30" s="9">
        <v>0</v>
      </c>
      <c r="J30" s="9">
        <v>0</v>
      </c>
      <c r="K30" s="9">
        <v>0</v>
      </c>
      <c r="L30" s="9">
        <v>2</v>
      </c>
      <c r="M30" s="9">
        <v>2</v>
      </c>
      <c r="N30" s="9">
        <v>0</v>
      </c>
      <c r="O30" s="9">
        <v>0</v>
      </c>
      <c r="P30" s="9">
        <v>2</v>
      </c>
      <c r="Q30" s="9">
        <v>1</v>
      </c>
      <c r="R30" s="9">
        <v>0</v>
      </c>
      <c r="S30" s="9">
        <v>2</v>
      </c>
      <c r="T30" s="10">
        <f t="shared" ref="T30:T53" si="6">IF(COUNTBLANK(I30:S30)&gt;=1,"Не писал",SUM(I30:S30))</f>
        <v>9</v>
      </c>
    </row>
    <row r="31" spans="1:25" ht="30" customHeight="1" x14ac:dyDescent="0.25">
      <c r="A31" s="3" t="s">
        <v>11</v>
      </c>
      <c r="B31" s="4" t="str">
        <f t="shared" si="5"/>
        <v>ГБОУ СОШ №537</v>
      </c>
      <c r="C31" s="5">
        <f t="shared" si="5"/>
        <v>11537</v>
      </c>
      <c r="D31" s="5" t="str">
        <f t="shared" si="5"/>
        <v>СОШ</v>
      </c>
      <c r="E31" s="11" t="str">
        <f t="shared" si="5"/>
        <v>5б</v>
      </c>
      <c r="F31" s="7">
        <f t="shared" si="5"/>
        <v>59</v>
      </c>
      <c r="G31" s="7">
        <f t="shared" si="5"/>
        <v>51</v>
      </c>
      <c r="H31" s="8">
        <f t="shared" si="4"/>
        <v>11537029</v>
      </c>
      <c r="I31" s="9">
        <v>0</v>
      </c>
      <c r="J31" s="9">
        <v>1</v>
      </c>
      <c r="K31" s="9">
        <v>1</v>
      </c>
      <c r="L31" s="9">
        <v>1</v>
      </c>
      <c r="M31" s="9">
        <v>1</v>
      </c>
      <c r="N31" s="9">
        <v>1</v>
      </c>
      <c r="O31" s="9">
        <v>0</v>
      </c>
      <c r="P31" s="9">
        <v>0</v>
      </c>
      <c r="Q31" s="9">
        <v>1</v>
      </c>
      <c r="R31" s="9">
        <v>2</v>
      </c>
      <c r="S31" s="9">
        <v>1</v>
      </c>
      <c r="T31" s="10">
        <f t="shared" si="6"/>
        <v>9</v>
      </c>
    </row>
    <row r="32" spans="1:25" ht="30" customHeight="1" x14ac:dyDescent="0.25">
      <c r="A32" s="3" t="s">
        <v>11</v>
      </c>
      <c r="B32" s="4" t="str">
        <f t="shared" si="5"/>
        <v>ГБОУ СОШ №537</v>
      </c>
      <c r="C32" s="5">
        <f t="shared" si="5"/>
        <v>11537</v>
      </c>
      <c r="D32" s="5" t="str">
        <f t="shared" si="5"/>
        <v>СОШ</v>
      </c>
      <c r="E32" s="11" t="str">
        <f t="shared" si="5"/>
        <v>5б</v>
      </c>
      <c r="F32" s="7">
        <f t="shared" si="5"/>
        <v>59</v>
      </c>
      <c r="G32" s="7">
        <f t="shared" si="5"/>
        <v>51</v>
      </c>
      <c r="H32" s="8">
        <f t="shared" si="4"/>
        <v>11537030</v>
      </c>
      <c r="I32" s="9">
        <v>1</v>
      </c>
      <c r="J32" s="9">
        <v>1</v>
      </c>
      <c r="K32" s="9">
        <v>0</v>
      </c>
      <c r="L32" s="9">
        <v>1</v>
      </c>
      <c r="M32" s="9">
        <v>0</v>
      </c>
      <c r="N32" s="9">
        <v>1</v>
      </c>
      <c r="O32" s="9">
        <v>0</v>
      </c>
      <c r="P32" s="9">
        <v>1</v>
      </c>
      <c r="Q32" s="9">
        <v>1</v>
      </c>
      <c r="R32" s="9">
        <v>1</v>
      </c>
      <c r="S32" s="9">
        <v>0</v>
      </c>
      <c r="T32" s="10">
        <f t="shared" si="6"/>
        <v>7</v>
      </c>
    </row>
    <row r="33" spans="1:20" ht="30" customHeight="1" x14ac:dyDescent="0.25">
      <c r="A33" s="3" t="s">
        <v>11</v>
      </c>
      <c r="B33" s="4" t="str">
        <f t="shared" si="5"/>
        <v>ГБОУ СОШ №537</v>
      </c>
      <c r="C33" s="5">
        <f t="shared" si="5"/>
        <v>11537</v>
      </c>
      <c r="D33" s="5" t="str">
        <f t="shared" si="5"/>
        <v>СОШ</v>
      </c>
      <c r="E33" s="11" t="str">
        <f t="shared" si="5"/>
        <v>5б</v>
      </c>
      <c r="F33" s="7">
        <f t="shared" si="5"/>
        <v>59</v>
      </c>
      <c r="G33" s="7">
        <f t="shared" si="5"/>
        <v>51</v>
      </c>
      <c r="H33" s="8">
        <f t="shared" si="4"/>
        <v>11537031</v>
      </c>
      <c r="I33" s="9">
        <v>0</v>
      </c>
      <c r="J33" s="9">
        <v>1</v>
      </c>
      <c r="K33" s="9">
        <v>0</v>
      </c>
      <c r="L33" s="9">
        <v>2</v>
      </c>
      <c r="M33" s="9">
        <v>2</v>
      </c>
      <c r="N33" s="9">
        <v>1</v>
      </c>
      <c r="O33" s="9">
        <v>1</v>
      </c>
      <c r="P33" s="9">
        <v>2</v>
      </c>
      <c r="Q33" s="9">
        <v>2</v>
      </c>
      <c r="R33" s="9">
        <v>2</v>
      </c>
      <c r="S33" s="9">
        <v>2</v>
      </c>
      <c r="T33" s="10">
        <f t="shared" si="6"/>
        <v>15</v>
      </c>
    </row>
    <row r="34" spans="1:20" ht="30" customHeight="1" x14ac:dyDescent="0.25">
      <c r="A34" s="3" t="s">
        <v>11</v>
      </c>
      <c r="B34" s="4" t="str">
        <f t="shared" si="5"/>
        <v>ГБОУ СОШ №537</v>
      </c>
      <c r="C34" s="5">
        <f t="shared" si="5"/>
        <v>11537</v>
      </c>
      <c r="D34" s="5" t="str">
        <f t="shared" si="5"/>
        <v>СОШ</v>
      </c>
      <c r="E34" s="11" t="str">
        <f t="shared" si="5"/>
        <v>5б</v>
      </c>
      <c r="F34" s="7">
        <f t="shared" si="5"/>
        <v>59</v>
      </c>
      <c r="G34" s="7">
        <f t="shared" si="5"/>
        <v>51</v>
      </c>
      <c r="H34" s="8">
        <f t="shared" si="4"/>
        <v>11537032</v>
      </c>
      <c r="I34" s="9">
        <v>0</v>
      </c>
      <c r="J34" s="9">
        <v>1</v>
      </c>
      <c r="K34" s="9">
        <v>0</v>
      </c>
      <c r="L34" s="9">
        <v>2</v>
      </c>
      <c r="M34" s="9">
        <v>1</v>
      </c>
      <c r="N34" s="9">
        <v>1</v>
      </c>
      <c r="O34" s="9">
        <v>1</v>
      </c>
      <c r="P34" s="9">
        <v>1</v>
      </c>
      <c r="Q34" s="9">
        <v>0</v>
      </c>
      <c r="R34" s="9">
        <v>2</v>
      </c>
      <c r="S34" s="9">
        <v>1</v>
      </c>
      <c r="T34" s="10">
        <f t="shared" si="6"/>
        <v>10</v>
      </c>
    </row>
    <row r="35" spans="1:20" ht="30" customHeight="1" x14ac:dyDescent="0.25">
      <c r="A35" s="3" t="s">
        <v>11</v>
      </c>
      <c r="B35" s="4" t="str">
        <f t="shared" si="5"/>
        <v>ГБОУ СОШ №537</v>
      </c>
      <c r="C35" s="5">
        <f t="shared" si="5"/>
        <v>11537</v>
      </c>
      <c r="D35" s="5" t="str">
        <f t="shared" si="5"/>
        <v>СОШ</v>
      </c>
      <c r="E35" s="11" t="str">
        <f t="shared" si="5"/>
        <v>5б</v>
      </c>
      <c r="F35" s="7">
        <f t="shared" si="5"/>
        <v>59</v>
      </c>
      <c r="G35" s="7">
        <f t="shared" si="5"/>
        <v>51</v>
      </c>
      <c r="H35" s="8">
        <f t="shared" si="4"/>
        <v>11537033</v>
      </c>
      <c r="I35" s="9">
        <v>0</v>
      </c>
      <c r="J35" s="9">
        <v>1</v>
      </c>
      <c r="K35" s="9">
        <v>0</v>
      </c>
      <c r="L35" s="9">
        <v>2</v>
      </c>
      <c r="M35" s="9">
        <v>1</v>
      </c>
      <c r="N35" s="9">
        <v>1</v>
      </c>
      <c r="O35" s="9">
        <v>1</v>
      </c>
      <c r="P35" s="9">
        <v>2</v>
      </c>
      <c r="Q35" s="9">
        <v>2</v>
      </c>
      <c r="R35" s="9">
        <v>2</v>
      </c>
      <c r="S35" s="9">
        <v>1</v>
      </c>
      <c r="T35" s="10">
        <f t="shared" si="6"/>
        <v>13</v>
      </c>
    </row>
    <row r="36" spans="1:20" ht="30" customHeight="1" x14ac:dyDescent="0.25">
      <c r="A36" s="3" t="s">
        <v>11</v>
      </c>
      <c r="B36" s="4" t="str">
        <f t="shared" ref="B36:G51" si="7">B35</f>
        <v>ГБОУ СОШ №537</v>
      </c>
      <c r="C36" s="5">
        <f t="shared" si="7"/>
        <v>11537</v>
      </c>
      <c r="D36" s="5" t="str">
        <f t="shared" si="7"/>
        <v>СОШ</v>
      </c>
      <c r="E36" s="11" t="str">
        <f t="shared" si="7"/>
        <v>5б</v>
      </c>
      <c r="F36" s="7">
        <f t="shared" si="7"/>
        <v>59</v>
      </c>
      <c r="G36" s="7">
        <f t="shared" si="7"/>
        <v>51</v>
      </c>
      <c r="H36" s="8">
        <f t="shared" si="4"/>
        <v>11537034</v>
      </c>
      <c r="I36" s="9">
        <v>0</v>
      </c>
      <c r="J36" s="9">
        <v>0</v>
      </c>
      <c r="K36" s="9">
        <v>0</v>
      </c>
      <c r="L36" s="9">
        <v>2</v>
      </c>
      <c r="M36" s="9">
        <v>1</v>
      </c>
      <c r="N36" s="9">
        <v>1</v>
      </c>
      <c r="O36" s="9">
        <v>0</v>
      </c>
      <c r="P36" s="9">
        <v>2</v>
      </c>
      <c r="Q36" s="9">
        <v>1</v>
      </c>
      <c r="R36" s="9">
        <v>2</v>
      </c>
      <c r="S36" s="9">
        <v>1</v>
      </c>
      <c r="T36" s="10">
        <f t="shared" si="6"/>
        <v>10</v>
      </c>
    </row>
    <row r="37" spans="1:20" ht="30" customHeight="1" x14ac:dyDescent="0.25">
      <c r="A37" s="3" t="s">
        <v>11</v>
      </c>
      <c r="B37" s="4" t="str">
        <f t="shared" si="7"/>
        <v>ГБОУ СОШ №537</v>
      </c>
      <c r="C37" s="5">
        <f t="shared" si="7"/>
        <v>11537</v>
      </c>
      <c r="D37" s="5" t="str">
        <f t="shared" si="7"/>
        <v>СОШ</v>
      </c>
      <c r="E37" s="11" t="str">
        <f t="shared" si="7"/>
        <v>5б</v>
      </c>
      <c r="F37" s="7">
        <f t="shared" si="7"/>
        <v>59</v>
      </c>
      <c r="G37" s="7">
        <f t="shared" si="7"/>
        <v>51</v>
      </c>
      <c r="H37" s="8">
        <f t="shared" si="4"/>
        <v>11537035</v>
      </c>
      <c r="I37" s="9">
        <v>0</v>
      </c>
      <c r="J37" s="9">
        <v>1</v>
      </c>
      <c r="K37" s="9">
        <v>1</v>
      </c>
      <c r="L37" s="9">
        <v>2</v>
      </c>
      <c r="M37" s="9">
        <v>0</v>
      </c>
      <c r="N37" s="9">
        <v>1</v>
      </c>
      <c r="O37" s="9">
        <v>1</v>
      </c>
      <c r="P37" s="9">
        <v>2</v>
      </c>
      <c r="Q37" s="9">
        <v>2</v>
      </c>
      <c r="R37" s="9">
        <v>2</v>
      </c>
      <c r="S37" s="9">
        <v>2</v>
      </c>
      <c r="T37" s="10">
        <f t="shared" si="6"/>
        <v>14</v>
      </c>
    </row>
    <row r="38" spans="1:20" ht="30" customHeight="1" x14ac:dyDescent="0.25">
      <c r="A38" s="3" t="s">
        <v>11</v>
      </c>
      <c r="B38" s="4" t="str">
        <f t="shared" si="7"/>
        <v>ГБОУ СОШ №537</v>
      </c>
      <c r="C38" s="5">
        <f t="shared" si="7"/>
        <v>11537</v>
      </c>
      <c r="D38" s="5" t="str">
        <f t="shared" si="7"/>
        <v>СОШ</v>
      </c>
      <c r="E38" s="11" t="str">
        <f t="shared" si="7"/>
        <v>5б</v>
      </c>
      <c r="F38" s="7">
        <f t="shared" si="7"/>
        <v>59</v>
      </c>
      <c r="G38" s="7">
        <f t="shared" si="7"/>
        <v>51</v>
      </c>
      <c r="H38" s="8">
        <f t="shared" si="4"/>
        <v>11537036</v>
      </c>
      <c r="I38" s="9">
        <v>1</v>
      </c>
      <c r="J38" s="9">
        <v>0</v>
      </c>
      <c r="K38" s="9">
        <v>1</v>
      </c>
      <c r="L38" s="9">
        <v>2</v>
      </c>
      <c r="M38" s="9">
        <v>1</v>
      </c>
      <c r="N38" s="9">
        <v>0</v>
      </c>
      <c r="O38" s="9">
        <v>1</v>
      </c>
      <c r="P38" s="9">
        <v>0</v>
      </c>
      <c r="Q38" s="9">
        <v>0</v>
      </c>
      <c r="R38" s="9">
        <v>2</v>
      </c>
      <c r="S38" s="9">
        <v>1</v>
      </c>
      <c r="T38" s="10">
        <f t="shared" si="6"/>
        <v>9</v>
      </c>
    </row>
    <row r="39" spans="1:20" ht="30" customHeight="1" x14ac:dyDescent="0.25">
      <c r="A39" s="3" t="s">
        <v>11</v>
      </c>
      <c r="B39" s="4" t="str">
        <f t="shared" si="7"/>
        <v>ГБОУ СОШ №537</v>
      </c>
      <c r="C39" s="5">
        <f t="shared" si="7"/>
        <v>11537</v>
      </c>
      <c r="D39" s="5" t="str">
        <f t="shared" si="7"/>
        <v>СОШ</v>
      </c>
      <c r="E39" s="11" t="str">
        <f t="shared" si="7"/>
        <v>5б</v>
      </c>
      <c r="F39" s="7">
        <f t="shared" si="7"/>
        <v>59</v>
      </c>
      <c r="G39" s="7">
        <f t="shared" si="7"/>
        <v>51</v>
      </c>
      <c r="H39" s="8">
        <f t="shared" si="4"/>
        <v>11537037</v>
      </c>
      <c r="I39" s="9">
        <v>0</v>
      </c>
      <c r="J39" s="9">
        <v>0</v>
      </c>
      <c r="K39" s="9">
        <v>1</v>
      </c>
      <c r="L39" s="9">
        <v>2</v>
      </c>
      <c r="M39" s="9">
        <v>2</v>
      </c>
      <c r="N39" s="9">
        <v>1</v>
      </c>
      <c r="O39" s="9">
        <v>1</v>
      </c>
      <c r="P39" s="9">
        <v>1</v>
      </c>
      <c r="Q39" s="9">
        <v>1</v>
      </c>
      <c r="R39" s="9">
        <v>2</v>
      </c>
      <c r="S39" s="9">
        <v>1</v>
      </c>
      <c r="T39" s="10">
        <f t="shared" si="6"/>
        <v>12</v>
      </c>
    </row>
    <row r="40" spans="1:20" ht="30" customHeight="1" x14ac:dyDescent="0.25">
      <c r="A40" s="3" t="s">
        <v>11</v>
      </c>
      <c r="B40" s="4" t="str">
        <f t="shared" si="7"/>
        <v>ГБОУ СОШ №537</v>
      </c>
      <c r="C40" s="5">
        <f t="shared" si="7"/>
        <v>11537</v>
      </c>
      <c r="D40" s="5" t="str">
        <f t="shared" si="7"/>
        <v>СОШ</v>
      </c>
      <c r="E40" s="11" t="str">
        <f t="shared" si="7"/>
        <v>5б</v>
      </c>
      <c r="F40" s="7">
        <f t="shared" si="7"/>
        <v>59</v>
      </c>
      <c r="G40" s="7">
        <f t="shared" si="7"/>
        <v>51</v>
      </c>
      <c r="H40" s="8">
        <f t="shared" si="4"/>
        <v>11537038</v>
      </c>
      <c r="I40" s="9">
        <v>0</v>
      </c>
      <c r="J40" s="9">
        <v>2</v>
      </c>
      <c r="K40" s="9">
        <v>1</v>
      </c>
      <c r="L40" s="9">
        <v>2</v>
      </c>
      <c r="M40" s="9">
        <v>1</v>
      </c>
      <c r="N40" s="9">
        <v>0</v>
      </c>
      <c r="O40" s="9">
        <v>0</v>
      </c>
      <c r="P40" s="9">
        <v>2</v>
      </c>
      <c r="Q40" s="9">
        <v>2</v>
      </c>
      <c r="R40" s="9">
        <v>1</v>
      </c>
      <c r="S40" s="9">
        <v>1</v>
      </c>
      <c r="T40" s="10">
        <f t="shared" si="6"/>
        <v>12</v>
      </c>
    </row>
    <row r="41" spans="1:20" ht="30" customHeight="1" x14ac:dyDescent="0.25">
      <c r="A41" s="3" t="s">
        <v>11</v>
      </c>
      <c r="B41" s="4" t="str">
        <f t="shared" si="7"/>
        <v>ГБОУ СОШ №537</v>
      </c>
      <c r="C41" s="5">
        <f t="shared" si="7"/>
        <v>11537</v>
      </c>
      <c r="D41" s="5" t="str">
        <f t="shared" si="7"/>
        <v>СОШ</v>
      </c>
      <c r="E41" s="11" t="str">
        <f t="shared" si="7"/>
        <v>5б</v>
      </c>
      <c r="F41" s="7">
        <f t="shared" si="7"/>
        <v>59</v>
      </c>
      <c r="G41" s="7">
        <f t="shared" si="7"/>
        <v>51</v>
      </c>
      <c r="H41" s="8">
        <f t="shared" si="4"/>
        <v>11537039</v>
      </c>
      <c r="I41" s="9">
        <v>1</v>
      </c>
      <c r="J41" s="9">
        <v>1</v>
      </c>
      <c r="K41" s="9">
        <v>1</v>
      </c>
      <c r="L41" s="9">
        <v>2</v>
      </c>
      <c r="M41" s="9">
        <v>1</v>
      </c>
      <c r="N41" s="9">
        <v>1</v>
      </c>
      <c r="O41" s="9">
        <v>0</v>
      </c>
      <c r="P41" s="9">
        <v>1</v>
      </c>
      <c r="Q41" s="9">
        <v>0</v>
      </c>
      <c r="R41" s="9">
        <v>1</v>
      </c>
      <c r="S41" s="9">
        <v>1</v>
      </c>
      <c r="T41" s="10">
        <f t="shared" si="6"/>
        <v>10</v>
      </c>
    </row>
    <row r="42" spans="1:20" ht="30" customHeight="1" x14ac:dyDescent="0.25">
      <c r="A42" s="3" t="s">
        <v>11</v>
      </c>
      <c r="B42" s="4" t="str">
        <f t="shared" si="7"/>
        <v>ГБОУ СОШ №537</v>
      </c>
      <c r="C42" s="5">
        <f t="shared" si="7"/>
        <v>11537</v>
      </c>
      <c r="D42" s="5" t="str">
        <f t="shared" si="7"/>
        <v>СОШ</v>
      </c>
      <c r="E42" s="11" t="str">
        <f t="shared" si="7"/>
        <v>5б</v>
      </c>
      <c r="F42" s="7">
        <f t="shared" si="7"/>
        <v>59</v>
      </c>
      <c r="G42" s="7">
        <f t="shared" si="7"/>
        <v>51</v>
      </c>
      <c r="H42" s="8">
        <f t="shared" si="4"/>
        <v>11537040</v>
      </c>
      <c r="I42" s="9">
        <v>0</v>
      </c>
      <c r="J42" s="9">
        <v>1</v>
      </c>
      <c r="K42" s="9">
        <v>0</v>
      </c>
      <c r="L42" s="9">
        <v>2</v>
      </c>
      <c r="M42" s="9">
        <v>1</v>
      </c>
      <c r="N42" s="9">
        <v>1</v>
      </c>
      <c r="O42" s="9">
        <v>0</v>
      </c>
      <c r="P42" s="9">
        <v>1</v>
      </c>
      <c r="Q42" s="9">
        <v>0</v>
      </c>
      <c r="R42" s="9">
        <v>2</v>
      </c>
      <c r="S42" s="9">
        <v>1</v>
      </c>
      <c r="T42" s="10">
        <f t="shared" si="6"/>
        <v>9</v>
      </c>
    </row>
    <row r="43" spans="1:20" ht="30" customHeight="1" x14ac:dyDescent="0.25">
      <c r="A43" s="3" t="s">
        <v>11</v>
      </c>
      <c r="B43" s="4" t="str">
        <f t="shared" si="7"/>
        <v>ГБОУ СОШ №537</v>
      </c>
      <c r="C43" s="5">
        <f t="shared" si="7"/>
        <v>11537</v>
      </c>
      <c r="D43" s="5" t="str">
        <f t="shared" si="7"/>
        <v>СОШ</v>
      </c>
      <c r="E43" s="11" t="str">
        <f t="shared" si="7"/>
        <v>5б</v>
      </c>
      <c r="F43" s="7">
        <f t="shared" si="7"/>
        <v>59</v>
      </c>
      <c r="G43" s="7">
        <f t="shared" si="7"/>
        <v>51</v>
      </c>
      <c r="H43" s="8">
        <f t="shared" si="4"/>
        <v>11537041</v>
      </c>
      <c r="I43" s="9">
        <v>2</v>
      </c>
      <c r="J43" s="9">
        <v>2</v>
      </c>
      <c r="K43" s="9">
        <v>1</v>
      </c>
      <c r="L43" s="9">
        <v>2</v>
      </c>
      <c r="M43" s="9">
        <v>2</v>
      </c>
      <c r="N43" s="9">
        <v>1</v>
      </c>
      <c r="O43" s="9">
        <v>0</v>
      </c>
      <c r="P43" s="9">
        <v>2</v>
      </c>
      <c r="Q43" s="9">
        <v>2</v>
      </c>
      <c r="R43" s="9">
        <v>2</v>
      </c>
      <c r="S43" s="9">
        <v>2</v>
      </c>
      <c r="T43" s="10">
        <f t="shared" si="6"/>
        <v>18</v>
      </c>
    </row>
    <row r="44" spans="1:20" ht="30" customHeight="1" x14ac:dyDescent="0.25">
      <c r="A44" s="3" t="s">
        <v>11</v>
      </c>
      <c r="B44" s="4" t="str">
        <f t="shared" si="7"/>
        <v>ГБОУ СОШ №537</v>
      </c>
      <c r="C44" s="5">
        <f t="shared" si="7"/>
        <v>11537</v>
      </c>
      <c r="D44" s="5" t="str">
        <f t="shared" si="7"/>
        <v>СОШ</v>
      </c>
      <c r="E44" s="11" t="str">
        <f t="shared" si="7"/>
        <v>5б</v>
      </c>
      <c r="F44" s="7">
        <f t="shared" si="7"/>
        <v>59</v>
      </c>
      <c r="G44" s="7">
        <f t="shared" si="7"/>
        <v>51</v>
      </c>
      <c r="H44" s="8">
        <f t="shared" si="4"/>
        <v>11537042</v>
      </c>
      <c r="I44" s="9">
        <v>1</v>
      </c>
      <c r="J44" s="9">
        <v>1</v>
      </c>
      <c r="K44" s="9">
        <v>1</v>
      </c>
      <c r="L44" s="9">
        <v>2</v>
      </c>
      <c r="M44" s="9">
        <v>0</v>
      </c>
      <c r="N44" s="9">
        <v>1</v>
      </c>
      <c r="O44" s="9">
        <v>0</v>
      </c>
      <c r="P44" s="9">
        <v>0</v>
      </c>
      <c r="Q44" s="9">
        <v>2</v>
      </c>
      <c r="R44" s="9">
        <v>0</v>
      </c>
      <c r="S44" s="9">
        <v>1</v>
      </c>
      <c r="T44" s="10">
        <f t="shared" si="6"/>
        <v>9</v>
      </c>
    </row>
    <row r="45" spans="1:20" ht="30" customHeight="1" x14ac:dyDescent="0.25">
      <c r="A45" s="3" t="s">
        <v>11</v>
      </c>
      <c r="B45" s="4" t="str">
        <f t="shared" si="7"/>
        <v>ГБОУ СОШ №537</v>
      </c>
      <c r="C45" s="5">
        <f t="shared" si="7"/>
        <v>11537</v>
      </c>
      <c r="D45" s="5" t="str">
        <f t="shared" si="7"/>
        <v>СОШ</v>
      </c>
      <c r="E45" s="11" t="str">
        <f t="shared" si="7"/>
        <v>5б</v>
      </c>
      <c r="F45" s="7">
        <f t="shared" si="7"/>
        <v>59</v>
      </c>
      <c r="G45" s="7">
        <f t="shared" si="7"/>
        <v>51</v>
      </c>
      <c r="H45" s="8">
        <f t="shared" si="4"/>
        <v>11537043</v>
      </c>
      <c r="I45" s="9">
        <v>0</v>
      </c>
      <c r="J45" s="9">
        <v>2</v>
      </c>
      <c r="K45" s="9">
        <v>1</v>
      </c>
      <c r="L45" s="9">
        <v>2</v>
      </c>
      <c r="M45" s="9">
        <v>1</v>
      </c>
      <c r="N45" s="9">
        <v>0</v>
      </c>
      <c r="O45" s="9">
        <v>0</v>
      </c>
      <c r="P45" s="9">
        <v>2</v>
      </c>
      <c r="Q45" s="9">
        <v>1</v>
      </c>
      <c r="R45" s="9">
        <v>2</v>
      </c>
      <c r="S45" s="9">
        <v>1</v>
      </c>
      <c r="T45" s="10">
        <f t="shared" si="6"/>
        <v>12</v>
      </c>
    </row>
    <row r="46" spans="1:20" ht="30" customHeight="1" x14ac:dyDescent="0.25">
      <c r="A46" s="3" t="s">
        <v>11</v>
      </c>
      <c r="B46" s="4" t="str">
        <f t="shared" si="7"/>
        <v>ГБОУ СОШ №537</v>
      </c>
      <c r="C46" s="5">
        <f t="shared" si="7"/>
        <v>11537</v>
      </c>
      <c r="D46" s="5" t="str">
        <f t="shared" si="7"/>
        <v>СОШ</v>
      </c>
      <c r="E46" s="11" t="str">
        <f t="shared" si="7"/>
        <v>5б</v>
      </c>
      <c r="F46" s="7">
        <f t="shared" si="7"/>
        <v>59</v>
      </c>
      <c r="G46" s="7">
        <f t="shared" si="7"/>
        <v>51</v>
      </c>
      <c r="H46" s="8">
        <f t="shared" si="4"/>
        <v>11537044</v>
      </c>
      <c r="I46" s="9">
        <v>1</v>
      </c>
      <c r="J46" s="9">
        <v>0</v>
      </c>
      <c r="K46" s="9">
        <v>1</v>
      </c>
      <c r="L46" s="9">
        <v>1</v>
      </c>
      <c r="M46" s="9">
        <v>1</v>
      </c>
      <c r="N46" s="9">
        <v>0</v>
      </c>
      <c r="O46" s="9">
        <v>1</v>
      </c>
      <c r="P46" s="9">
        <v>1</v>
      </c>
      <c r="Q46" s="9">
        <v>2</v>
      </c>
      <c r="R46" s="9">
        <v>0</v>
      </c>
      <c r="S46" s="9">
        <v>1</v>
      </c>
      <c r="T46" s="10">
        <f t="shared" si="6"/>
        <v>9</v>
      </c>
    </row>
    <row r="47" spans="1:20" ht="30" customHeight="1" x14ac:dyDescent="0.25">
      <c r="A47" s="3" t="s">
        <v>11</v>
      </c>
      <c r="B47" s="4" t="str">
        <f t="shared" si="7"/>
        <v>ГБОУ СОШ №537</v>
      </c>
      <c r="C47" s="5">
        <f t="shared" si="7"/>
        <v>11537</v>
      </c>
      <c r="D47" s="5" t="str">
        <f t="shared" si="7"/>
        <v>СОШ</v>
      </c>
      <c r="E47" s="11" t="str">
        <f t="shared" si="7"/>
        <v>5б</v>
      </c>
      <c r="F47" s="7">
        <f t="shared" si="7"/>
        <v>59</v>
      </c>
      <c r="G47" s="7">
        <f t="shared" si="7"/>
        <v>51</v>
      </c>
      <c r="H47" s="8">
        <f t="shared" si="4"/>
        <v>11537045</v>
      </c>
      <c r="I47" s="9">
        <v>0</v>
      </c>
      <c r="J47" s="9">
        <v>0</v>
      </c>
      <c r="K47" s="9">
        <v>1</v>
      </c>
      <c r="L47" s="9">
        <v>2</v>
      </c>
      <c r="M47" s="9">
        <v>1</v>
      </c>
      <c r="N47" s="9">
        <v>1</v>
      </c>
      <c r="O47" s="9">
        <v>1</v>
      </c>
      <c r="P47" s="9">
        <v>2</v>
      </c>
      <c r="Q47" s="9">
        <v>2</v>
      </c>
      <c r="R47" s="9">
        <v>2</v>
      </c>
      <c r="S47" s="9">
        <v>2</v>
      </c>
      <c r="T47" s="10">
        <f t="shared" si="6"/>
        <v>14</v>
      </c>
    </row>
    <row r="48" spans="1:20" ht="30" customHeight="1" x14ac:dyDescent="0.25">
      <c r="A48" s="3" t="s">
        <v>11</v>
      </c>
      <c r="B48" s="4" t="str">
        <f t="shared" si="7"/>
        <v>ГБОУ СОШ №537</v>
      </c>
      <c r="C48" s="5">
        <f t="shared" si="7"/>
        <v>11537</v>
      </c>
      <c r="D48" s="5" t="str">
        <f t="shared" si="7"/>
        <v>СОШ</v>
      </c>
      <c r="E48" s="11" t="str">
        <f t="shared" si="7"/>
        <v>5б</v>
      </c>
      <c r="F48" s="7">
        <f t="shared" si="7"/>
        <v>59</v>
      </c>
      <c r="G48" s="7">
        <f t="shared" si="7"/>
        <v>51</v>
      </c>
      <c r="H48" s="8">
        <f t="shared" si="4"/>
        <v>11537046</v>
      </c>
      <c r="I48" s="9">
        <v>0</v>
      </c>
      <c r="J48" s="9">
        <v>1</v>
      </c>
      <c r="K48" s="9">
        <v>0</v>
      </c>
      <c r="L48" s="9">
        <v>2</v>
      </c>
      <c r="M48" s="9">
        <v>2</v>
      </c>
      <c r="N48" s="9">
        <v>1</v>
      </c>
      <c r="O48" s="9">
        <v>1</v>
      </c>
      <c r="P48" s="9">
        <v>2</v>
      </c>
      <c r="Q48" s="9">
        <v>2</v>
      </c>
      <c r="R48" s="9">
        <v>2</v>
      </c>
      <c r="S48" s="9">
        <v>1</v>
      </c>
      <c r="T48" s="10">
        <f t="shared" si="6"/>
        <v>14</v>
      </c>
    </row>
    <row r="49" spans="1:20" ht="30" customHeight="1" x14ac:dyDescent="0.25">
      <c r="A49" s="3" t="s">
        <v>11</v>
      </c>
      <c r="B49" s="4" t="str">
        <f t="shared" si="7"/>
        <v>ГБОУ СОШ №537</v>
      </c>
      <c r="C49" s="5">
        <f t="shared" si="7"/>
        <v>11537</v>
      </c>
      <c r="D49" s="5" t="str">
        <f t="shared" si="7"/>
        <v>СОШ</v>
      </c>
      <c r="E49" s="11" t="str">
        <f t="shared" si="7"/>
        <v>5б</v>
      </c>
      <c r="F49" s="7">
        <f t="shared" si="7"/>
        <v>59</v>
      </c>
      <c r="G49" s="7">
        <f t="shared" si="7"/>
        <v>51</v>
      </c>
      <c r="H49" s="8">
        <f t="shared" si="4"/>
        <v>11537047</v>
      </c>
      <c r="I49" s="9">
        <v>0</v>
      </c>
      <c r="J49" s="9">
        <v>0</v>
      </c>
      <c r="K49" s="9">
        <v>0</v>
      </c>
      <c r="L49" s="9">
        <v>1</v>
      </c>
      <c r="M49" s="9">
        <v>1</v>
      </c>
      <c r="N49" s="9">
        <v>1</v>
      </c>
      <c r="O49" s="9">
        <v>0</v>
      </c>
      <c r="P49" s="9">
        <v>1</v>
      </c>
      <c r="Q49" s="9">
        <v>0</v>
      </c>
      <c r="R49" s="9">
        <v>0</v>
      </c>
      <c r="S49" s="9">
        <v>1</v>
      </c>
      <c r="T49" s="10">
        <f t="shared" si="6"/>
        <v>5</v>
      </c>
    </row>
    <row r="50" spans="1:20" ht="30" customHeight="1" x14ac:dyDescent="0.25">
      <c r="A50" s="3" t="s">
        <v>11</v>
      </c>
      <c r="B50" s="4" t="str">
        <f t="shared" si="7"/>
        <v>ГБОУ СОШ №537</v>
      </c>
      <c r="C50" s="5">
        <f t="shared" si="7"/>
        <v>11537</v>
      </c>
      <c r="D50" s="5" t="str">
        <f t="shared" si="7"/>
        <v>СОШ</v>
      </c>
      <c r="E50" s="11" t="str">
        <f t="shared" si="7"/>
        <v>5б</v>
      </c>
      <c r="F50" s="7">
        <f t="shared" si="7"/>
        <v>59</v>
      </c>
      <c r="G50" s="7">
        <f t="shared" si="7"/>
        <v>51</v>
      </c>
      <c r="H50" s="8">
        <f t="shared" si="4"/>
        <v>11537048</v>
      </c>
      <c r="I50" s="9">
        <v>0</v>
      </c>
      <c r="J50" s="9">
        <v>2</v>
      </c>
      <c r="K50" s="9">
        <v>1</v>
      </c>
      <c r="L50" s="9">
        <v>2</v>
      </c>
      <c r="M50" s="9">
        <v>1</v>
      </c>
      <c r="N50" s="9">
        <v>0</v>
      </c>
      <c r="O50" s="9">
        <v>0</v>
      </c>
      <c r="P50" s="9">
        <v>2</v>
      </c>
      <c r="Q50" s="9">
        <v>2</v>
      </c>
      <c r="R50" s="9">
        <v>2</v>
      </c>
      <c r="S50" s="9">
        <v>1</v>
      </c>
      <c r="T50" s="10">
        <f t="shared" si="6"/>
        <v>13</v>
      </c>
    </row>
    <row r="51" spans="1:20" ht="30" customHeight="1" x14ac:dyDescent="0.25">
      <c r="A51" s="3" t="s">
        <v>11</v>
      </c>
      <c r="B51" s="4" t="str">
        <f t="shared" si="7"/>
        <v>ГБОУ СОШ №537</v>
      </c>
      <c r="C51" s="5">
        <f t="shared" si="7"/>
        <v>11537</v>
      </c>
      <c r="D51" s="5" t="str">
        <f t="shared" si="7"/>
        <v>СОШ</v>
      </c>
      <c r="E51" s="11" t="str">
        <f t="shared" si="7"/>
        <v>5б</v>
      </c>
      <c r="F51" s="7">
        <f t="shared" si="7"/>
        <v>59</v>
      </c>
      <c r="G51" s="7">
        <f t="shared" si="7"/>
        <v>51</v>
      </c>
      <c r="H51" s="8">
        <f t="shared" si="4"/>
        <v>11537049</v>
      </c>
      <c r="I51" s="9">
        <v>0</v>
      </c>
      <c r="J51" s="9">
        <v>0</v>
      </c>
      <c r="K51" s="9">
        <v>0</v>
      </c>
      <c r="L51" s="9">
        <v>0</v>
      </c>
      <c r="M51" s="9">
        <v>1</v>
      </c>
      <c r="N51" s="9">
        <v>0</v>
      </c>
      <c r="O51" s="9">
        <v>1</v>
      </c>
      <c r="P51" s="9">
        <v>0</v>
      </c>
      <c r="Q51" s="9">
        <v>0</v>
      </c>
      <c r="R51" s="9">
        <v>2</v>
      </c>
      <c r="S51" s="9">
        <v>0</v>
      </c>
      <c r="T51" s="10">
        <f t="shared" si="6"/>
        <v>4</v>
      </c>
    </row>
    <row r="52" spans="1:20" ht="30" customHeight="1" x14ac:dyDescent="0.25">
      <c r="A52" s="3" t="s">
        <v>11</v>
      </c>
      <c r="B52" s="4" t="str">
        <f t="shared" ref="B52:G53" si="8">B51</f>
        <v>ГБОУ СОШ №537</v>
      </c>
      <c r="C52" s="5">
        <f t="shared" si="8"/>
        <v>11537</v>
      </c>
      <c r="D52" s="5" t="str">
        <f t="shared" si="8"/>
        <v>СОШ</v>
      </c>
      <c r="E52" s="11" t="str">
        <f t="shared" si="8"/>
        <v>5б</v>
      </c>
      <c r="F52" s="7">
        <f t="shared" si="8"/>
        <v>59</v>
      </c>
      <c r="G52" s="7">
        <f t="shared" si="8"/>
        <v>51</v>
      </c>
      <c r="H52" s="8">
        <f t="shared" si="4"/>
        <v>11537050</v>
      </c>
      <c r="I52" s="9">
        <v>0</v>
      </c>
      <c r="J52" s="9">
        <v>1</v>
      </c>
      <c r="K52" s="9">
        <v>0</v>
      </c>
      <c r="L52" s="9">
        <v>1</v>
      </c>
      <c r="M52" s="9">
        <v>0</v>
      </c>
      <c r="N52" s="9">
        <v>1</v>
      </c>
      <c r="O52" s="9">
        <v>0</v>
      </c>
      <c r="P52" s="9">
        <v>0</v>
      </c>
      <c r="Q52" s="9">
        <v>1</v>
      </c>
      <c r="R52" s="9">
        <v>0</v>
      </c>
      <c r="S52" s="9">
        <v>0</v>
      </c>
      <c r="T52" s="10">
        <f t="shared" si="6"/>
        <v>4</v>
      </c>
    </row>
    <row r="53" spans="1:20" ht="30" customHeight="1" x14ac:dyDescent="0.25">
      <c r="A53" s="3" t="s">
        <v>11</v>
      </c>
      <c r="B53" s="4" t="str">
        <f t="shared" si="8"/>
        <v>ГБОУ СОШ №537</v>
      </c>
      <c r="C53" s="5">
        <f t="shared" si="8"/>
        <v>11537</v>
      </c>
      <c r="D53" s="5" t="str">
        <f t="shared" si="8"/>
        <v>СОШ</v>
      </c>
      <c r="E53" s="11" t="str">
        <f t="shared" si="8"/>
        <v>5б</v>
      </c>
      <c r="F53" s="7">
        <f t="shared" si="8"/>
        <v>59</v>
      </c>
      <c r="G53" s="7">
        <f t="shared" si="8"/>
        <v>51</v>
      </c>
      <c r="H53" s="8">
        <f t="shared" si="4"/>
        <v>11537051</v>
      </c>
      <c r="I53" s="9">
        <v>0</v>
      </c>
      <c r="J53" s="9">
        <v>1</v>
      </c>
      <c r="K53" s="9">
        <v>0</v>
      </c>
      <c r="L53" s="9">
        <v>2</v>
      </c>
      <c r="M53" s="9">
        <v>0</v>
      </c>
      <c r="N53" s="9">
        <v>1</v>
      </c>
      <c r="O53" s="9">
        <v>0</v>
      </c>
      <c r="P53" s="9">
        <v>0</v>
      </c>
      <c r="Q53" s="9">
        <v>0</v>
      </c>
      <c r="R53" s="9">
        <v>0</v>
      </c>
      <c r="S53" s="9">
        <v>1</v>
      </c>
      <c r="T53" s="10">
        <f t="shared" si="6"/>
        <v>5</v>
      </c>
    </row>
    <row r="54" spans="1:20" s="58" customFormat="1" x14ac:dyDescent="0.25">
      <c r="A54" s="58" t="s">
        <v>118</v>
      </c>
      <c r="I54" s="58">
        <v>2</v>
      </c>
      <c r="J54" s="58">
        <v>2</v>
      </c>
      <c r="K54" s="58">
        <v>1</v>
      </c>
      <c r="L54" s="58">
        <v>2</v>
      </c>
      <c r="M54" s="58">
        <v>2</v>
      </c>
      <c r="N54" s="58">
        <v>1</v>
      </c>
      <c r="O54" s="58">
        <v>1</v>
      </c>
      <c r="P54" s="58">
        <v>2</v>
      </c>
      <c r="Q54" s="58">
        <v>2</v>
      </c>
      <c r="R54" s="58">
        <v>2</v>
      </c>
      <c r="S54" s="58">
        <v>2</v>
      </c>
      <c r="T54" s="58">
        <f>SUM(I54:S54)</f>
        <v>19</v>
      </c>
    </row>
    <row r="55" spans="1:20" x14ac:dyDescent="0.25">
      <c r="B55" s="4" t="s">
        <v>61</v>
      </c>
      <c r="C55" s="7">
        <v>59</v>
      </c>
      <c r="D55" s="7">
        <v>51</v>
      </c>
      <c r="I55" s="79">
        <f>SUM(I3:I53)/(51*I54)</f>
        <v>0.43137254901960786</v>
      </c>
      <c r="J55" s="79">
        <f t="shared" ref="J55:T55" si="9">SUM(J3:J53)/(51*J54)</f>
        <v>0.5490196078431373</v>
      </c>
      <c r="K55" s="79">
        <f t="shared" si="9"/>
        <v>0.76470588235294112</v>
      </c>
      <c r="L55" s="79">
        <f t="shared" si="9"/>
        <v>0.90196078431372551</v>
      </c>
      <c r="M55" s="79">
        <f t="shared" si="9"/>
        <v>0.6470588235294118</v>
      </c>
      <c r="N55" s="79">
        <f t="shared" si="9"/>
        <v>0.80392156862745101</v>
      </c>
      <c r="O55" s="79">
        <f t="shared" si="9"/>
        <v>0.56862745098039214</v>
      </c>
      <c r="P55" s="79">
        <f t="shared" si="9"/>
        <v>0.76470588235294112</v>
      </c>
      <c r="Q55" s="79">
        <f t="shared" si="9"/>
        <v>0.58823529411764708</v>
      </c>
      <c r="R55" s="79">
        <f t="shared" si="9"/>
        <v>0.59803921568627449</v>
      </c>
      <c r="S55" s="79">
        <f t="shared" si="9"/>
        <v>0.74509803921568629</v>
      </c>
      <c r="T55" s="79">
        <f t="shared" si="9"/>
        <v>0.66253869969040247</v>
      </c>
    </row>
  </sheetData>
  <mergeCells count="9">
    <mergeCell ref="G1:G2"/>
    <mergeCell ref="H1:H2"/>
    <mergeCell ref="T1:T2"/>
    <mergeCell ref="A1:A2"/>
    <mergeCell ref="B1:B2"/>
    <mergeCell ref="C1:C2"/>
    <mergeCell ref="D1:D2"/>
    <mergeCell ref="E1:E2"/>
    <mergeCell ref="F1:F2"/>
  </mergeCells>
  <dataValidations count="4">
    <dataValidation type="list" allowBlank="1" showInputMessage="1" showErrorMessage="1" sqref="I3:J53 P3:S53 L3:M53">
      <formula1>балл2</formula1>
    </dataValidation>
    <dataValidation allowBlank="1" showErrorMessage="1" sqref="E3:G53 C55:D55"/>
    <dataValidation type="list" allowBlank="1" showInputMessage="1" showErrorMessage="1" sqref="K3:K53 N3:O53">
      <formula1>балл1</formula1>
    </dataValidation>
    <dataValidation type="list" allowBlank="1" showInputMessage="1" showErrorMessage="1" sqref="B3">
      <formula1>Название</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32"/>
  <dimension ref="A1:Y55"/>
  <sheetViews>
    <sheetView zoomScale="70" zoomScaleNormal="70" workbookViewId="0">
      <selection activeCell="W1" sqref="W1:Y22"/>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s>
  <sheetData>
    <row r="1" spans="1:25" ht="59.25" customHeight="1"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c r="W1" s="58" t="s">
        <v>158</v>
      </c>
      <c r="X1" s="58" t="s">
        <v>159</v>
      </c>
      <c r="Y1" s="58" t="s">
        <v>160</v>
      </c>
    </row>
    <row r="2" spans="1:25" ht="44.25" customHeight="1"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COUNTIF(T$3:T$53,W2)</f>
        <v>0</v>
      </c>
      <c r="Y2" s="83">
        <f>X2/$X$22</f>
        <v>0</v>
      </c>
    </row>
    <row r="3" spans="1:25" ht="30" customHeight="1" x14ac:dyDescent="0.25">
      <c r="A3" s="3" t="s">
        <v>11</v>
      </c>
      <c r="B3" s="4" t="s">
        <v>62</v>
      </c>
      <c r="C3" s="5">
        <f>VLOOKUP(B3,[29]Списки!$C$1:$E$70,2,FALSE)</f>
        <v>11543</v>
      </c>
      <c r="D3" s="5" t="str">
        <f>VLOOKUP(B3,[29]Списки!$C$1:$E$70,3,FALSE)</f>
        <v>СОШ</v>
      </c>
      <c r="E3" s="6" t="s">
        <v>15</v>
      </c>
      <c r="F3" s="7">
        <v>53</v>
      </c>
      <c r="G3" s="7">
        <v>51</v>
      </c>
      <c r="H3" s="8">
        <f>C3*1000+1</f>
        <v>11543001</v>
      </c>
      <c r="I3" s="9">
        <v>2</v>
      </c>
      <c r="J3" s="9">
        <v>2</v>
      </c>
      <c r="K3" s="9">
        <v>1</v>
      </c>
      <c r="L3" s="9">
        <v>1</v>
      </c>
      <c r="M3" s="9">
        <v>2</v>
      </c>
      <c r="N3" s="9">
        <v>1</v>
      </c>
      <c r="O3" s="9">
        <v>1</v>
      </c>
      <c r="P3" s="9">
        <v>1</v>
      </c>
      <c r="Q3" s="9">
        <v>2</v>
      </c>
      <c r="R3" s="9">
        <v>1</v>
      </c>
      <c r="S3" s="9">
        <v>2</v>
      </c>
      <c r="T3" s="10">
        <f>IF(COUNTBLANK(I3:S3)&gt;=1,"Не писал",SUM(I3:S3))</f>
        <v>16</v>
      </c>
      <c r="W3" s="76">
        <v>1</v>
      </c>
      <c r="X3" s="76">
        <f t="shared" ref="X3:X21" si="0">COUNTIF(T$3:T$53,W3)</f>
        <v>0</v>
      </c>
      <c r="Y3" s="83">
        <f t="shared" ref="Y3:Y21" si="1">X3/$X$22</f>
        <v>0</v>
      </c>
    </row>
    <row r="4" spans="1:25" ht="30" customHeight="1" x14ac:dyDescent="0.25">
      <c r="A4" s="3" t="s">
        <v>11</v>
      </c>
      <c r="B4" s="4" t="str">
        <f t="shared" ref="B4:G19" si="2">B3</f>
        <v>ГБОУ СОШ №543</v>
      </c>
      <c r="C4" s="5">
        <f t="shared" si="2"/>
        <v>11543</v>
      </c>
      <c r="D4" s="5" t="str">
        <f t="shared" si="2"/>
        <v>СОШ</v>
      </c>
      <c r="E4" s="11" t="str">
        <f t="shared" si="2"/>
        <v>5а</v>
      </c>
      <c r="F4" s="7">
        <f t="shared" si="2"/>
        <v>53</v>
      </c>
      <c r="G4" s="7">
        <f t="shared" si="2"/>
        <v>51</v>
      </c>
      <c r="H4" s="8">
        <f>H3+1</f>
        <v>11543002</v>
      </c>
      <c r="I4" s="9">
        <v>1</v>
      </c>
      <c r="J4" s="9">
        <v>2</v>
      </c>
      <c r="K4" s="9">
        <v>1</v>
      </c>
      <c r="L4" s="9">
        <v>2</v>
      </c>
      <c r="M4" s="9">
        <v>2</v>
      </c>
      <c r="N4" s="9">
        <v>1</v>
      </c>
      <c r="O4" s="9">
        <v>1</v>
      </c>
      <c r="P4" s="9">
        <v>1</v>
      </c>
      <c r="Q4" s="9">
        <v>2</v>
      </c>
      <c r="R4" s="9">
        <v>2</v>
      </c>
      <c r="S4" s="9">
        <v>2</v>
      </c>
      <c r="T4" s="10">
        <f t="shared" ref="T4:T53" si="3">IF(COUNTBLANK(I4:S4)&gt;=1,"Не писал",SUM(I4:S4))</f>
        <v>17</v>
      </c>
      <c r="W4" s="76">
        <v>2</v>
      </c>
      <c r="X4" s="76">
        <f t="shared" si="0"/>
        <v>0</v>
      </c>
      <c r="Y4" s="83">
        <f t="shared" si="1"/>
        <v>0</v>
      </c>
    </row>
    <row r="5" spans="1:25" ht="30" customHeight="1" x14ac:dyDescent="0.25">
      <c r="A5" s="3" t="s">
        <v>11</v>
      </c>
      <c r="B5" s="4" t="str">
        <f t="shared" si="2"/>
        <v>ГБОУ СОШ №543</v>
      </c>
      <c r="C5" s="5">
        <f t="shared" si="2"/>
        <v>11543</v>
      </c>
      <c r="D5" s="5" t="str">
        <f t="shared" si="2"/>
        <v>СОШ</v>
      </c>
      <c r="E5" s="11" t="str">
        <f t="shared" si="2"/>
        <v>5а</v>
      </c>
      <c r="F5" s="7">
        <f t="shared" si="2"/>
        <v>53</v>
      </c>
      <c r="G5" s="7">
        <f t="shared" si="2"/>
        <v>51</v>
      </c>
      <c r="H5" s="8">
        <f t="shared" ref="H5:H53" si="4">H4+1</f>
        <v>11543003</v>
      </c>
      <c r="I5" s="9">
        <v>1</v>
      </c>
      <c r="J5" s="9">
        <v>2</v>
      </c>
      <c r="K5" s="9">
        <v>1</v>
      </c>
      <c r="L5" s="9">
        <v>2</v>
      </c>
      <c r="M5" s="9">
        <v>2</v>
      </c>
      <c r="N5" s="9">
        <v>1</v>
      </c>
      <c r="O5" s="9">
        <v>1</v>
      </c>
      <c r="P5" s="9">
        <v>1</v>
      </c>
      <c r="Q5" s="9">
        <v>2</v>
      </c>
      <c r="R5" s="9">
        <v>1</v>
      </c>
      <c r="S5" s="9">
        <v>2</v>
      </c>
      <c r="T5" s="10">
        <f t="shared" si="3"/>
        <v>16</v>
      </c>
      <c r="W5" s="76">
        <v>3</v>
      </c>
      <c r="X5" s="76">
        <f t="shared" si="0"/>
        <v>0</v>
      </c>
      <c r="Y5" s="83">
        <f t="shared" si="1"/>
        <v>0</v>
      </c>
    </row>
    <row r="6" spans="1:25" ht="30" customHeight="1" x14ac:dyDescent="0.25">
      <c r="A6" s="3" t="s">
        <v>11</v>
      </c>
      <c r="B6" s="4" t="str">
        <f t="shared" si="2"/>
        <v>ГБОУ СОШ №543</v>
      </c>
      <c r="C6" s="5">
        <f t="shared" si="2"/>
        <v>11543</v>
      </c>
      <c r="D6" s="5" t="str">
        <f t="shared" si="2"/>
        <v>СОШ</v>
      </c>
      <c r="E6" s="11" t="str">
        <f t="shared" si="2"/>
        <v>5а</v>
      </c>
      <c r="F6" s="7">
        <f t="shared" si="2"/>
        <v>53</v>
      </c>
      <c r="G6" s="7">
        <f t="shared" si="2"/>
        <v>51</v>
      </c>
      <c r="H6" s="8">
        <f t="shared" si="4"/>
        <v>11543004</v>
      </c>
      <c r="I6" s="9">
        <v>2</v>
      </c>
      <c r="J6" s="9">
        <v>2</v>
      </c>
      <c r="K6" s="9">
        <v>1</v>
      </c>
      <c r="L6" s="9">
        <v>2</v>
      </c>
      <c r="M6" s="9">
        <v>2</v>
      </c>
      <c r="N6" s="9">
        <v>1</v>
      </c>
      <c r="O6" s="9">
        <v>1</v>
      </c>
      <c r="P6" s="9">
        <v>1</v>
      </c>
      <c r="Q6" s="9">
        <v>2</v>
      </c>
      <c r="R6" s="9">
        <v>1</v>
      </c>
      <c r="S6" s="9">
        <v>2</v>
      </c>
      <c r="T6" s="10">
        <f t="shared" si="3"/>
        <v>17</v>
      </c>
      <c r="W6" s="76">
        <v>4</v>
      </c>
      <c r="X6" s="76">
        <f t="shared" si="0"/>
        <v>0</v>
      </c>
      <c r="Y6" s="83">
        <f t="shared" si="1"/>
        <v>0</v>
      </c>
    </row>
    <row r="7" spans="1:25" ht="30" customHeight="1" x14ac:dyDescent="0.25">
      <c r="A7" s="3" t="s">
        <v>11</v>
      </c>
      <c r="B7" s="4" t="str">
        <f t="shared" si="2"/>
        <v>ГБОУ СОШ №543</v>
      </c>
      <c r="C7" s="5">
        <f t="shared" si="2"/>
        <v>11543</v>
      </c>
      <c r="D7" s="5" t="str">
        <f t="shared" si="2"/>
        <v>СОШ</v>
      </c>
      <c r="E7" s="11" t="str">
        <f t="shared" si="2"/>
        <v>5а</v>
      </c>
      <c r="F7" s="7">
        <f t="shared" si="2"/>
        <v>53</v>
      </c>
      <c r="G7" s="7">
        <f t="shared" si="2"/>
        <v>51</v>
      </c>
      <c r="H7" s="8">
        <f t="shared" si="4"/>
        <v>11543005</v>
      </c>
      <c r="I7" s="9">
        <v>1</v>
      </c>
      <c r="J7" s="9">
        <v>2</v>
      </c>
      <c r="K7" s="9">
        <v>0</v>
      </c>
      <c r="L7" s="9">
        <v>2</v>
      </c>
      <c r="M7" s="9">
        <v>2</v>
      </c>
      <c r="N7" s="9">
        <v>1</v>
      </c>
      <c r="O7" s="9">
        <v>1</v>
      </c>
      <c r="P7" s="9">
        <v>1</v>
      </c>
      <c r="Q7" s="9">
        <v>2</v>
      </c>
      <c r="R7" s="9">
        <v>1</v>
      </c>
      <c r="S7" s="9">
        <v>1</v>
      </c>
      <c r="T7" s="10">
        <f t="shared" si="3"/>
        <v>14</v>
      </c>
      <c r="W7" s="76">
        <v>5</v>
      </c>
      <c r="X7" s="76">
        <f t="shared" si="0"/>
        <v>1</v>
      </c>
      <c r="Y7" s="83">
        <f t="shared" si="1"/>
        <v>1.9607843137254902E-2</v>
      </c>
    </row>
    <row r="8" spans="1:25" ht="30" customHeight="1" x14ac:dyDescent="0.25">
      <c r="A8" s="3" t="s">
        <v>11</v>
      </c>
      <c r="B8" s="4" t="str">
        <f t="shared" si="2"/>
        <v>ГБОУ СОШ №543</v>
      </c>
      <c r="C8" s="5">
        <f t="shared" si="2"/>
        <v>11543</v>
      </c>
      <c r="D8" s="5" t="str">
        <f t="shared" si="2"/>
        <v>СОШ</v>
      </c>
      <c r="E8" s="11" t="str">
        <f t="shared" si="2"/>
        <v>5а</v>
      </c>
      <c r="F8" s="7">
        <f t="shared" si="2"/>
        <v>53</v>
      </c>
      <c r="G8" s="7">
        <f t="shared" si="2"/>
        <v>51</v>
      </c>
      <c r="H8" s="8">
        <f t="shared" si="4"/>
        <v>11543006</v>
      </c>
      <c r="I8" s="9">
        <v>2</v>
      </c>
      <c r="J8" s="9">
        <v>1</v>
      </c>
      <c r="K8" s="9">
        <v>1</v>
      </c>
      <c r="L8" s="9">
        <v>2</v>
      </c>
      <c r="M8" s="9">
        <v>2</v>
      </c>
      <c r="N8" s="9">
        <v>0</v>
      </c>
      <c r="O8" s="9">
        <v>1</v>
      </c>
      <c r="P8" s="9">
        <v>1</v>
      </c>
      <c r="Q8" s="9">
        <v>1</v>
      </c>
      <c r="R8" s="9">
        <v>1</v>
      </c>
      <c r="S8" s="9">
        <v>2</v>
      </c>
      <c r="T8" s="10">
        <f t="shared" si="3"/>
        <v>14</v>
      </c>
      <c r="W8" s="76">
        <v>6</v>
      </c>
      <c r="X8" s="76">
        <f t="shared" si="0"/>
        <v>0</v>
      </c>
      <c r="Y8" s="83">
        <f t="shared" si="1"/>
        <v>0</v>
      </c>
    </row>
    <row r="9" spans="1:25" ht="30" customHeight="1" x14ac:dyDescent="0.25">
      <c r="A9" s="3" t="s">
        <v>11</v>
      </c>
      <c r="B9" s="4" t="str">
        <f t="shared" si="2"/>
        <v>ГБОУ СОШ №543</v>
      </c>
      <c r="C9" s="5">
        <f t="shared" si="2"/>
        <v>11543</v>
      </c>
      <c r="D9" s="5" t="str">
        <f t="shared" si="2"/>
        <v>СОШ</v>
      </c>
      <c r="E9" s="11" t="str">
        <f t="shared" si="2"/>
        <v>5а</v>
      </c>
      <c r="F9" s="7">
        <f t="shared" si="2"/>
        <v>53</v>
      </c>
      <c r="G9" s="7">
        <f t="shared" si="2"/>
        <v>51</v>
      </c>
      <c r="H9" s="8">
        <f t="shared" si="4"/>
        <v>11543007</v>
      </c>
      <c r="I9" s="9">
        <v>0</v>
      </c>
      <c r="J9" s="9">
        <v>2</v>
      </c>
      <c r="K9" s="9">
        <v>1</v>
      </c>
      <c r="L9" s="9">
        <v>2</v>
      </c>
      <c r="M9" s="9">
        <v>2</v>
      </c>
      <c r="N9" s="9">
        <v>1</v>
      </c>
      <c r="O9" s="9">
        <v>1</v>
      </c>
      <c r="P9" s="9">
        <v>1</v>
      </c>
      <c r="Q9" s="9">
        <v>0</v>
      </c>
      <c r="R9" s="9">
        <v>2</v>
      </c>
      <c r="S9" s="9">
        <v>2</v>
      </c>
      <c r="T9" s="10">
        <f t="shared" si="3"/>
        <v>14</v>
      </c>
      <c r="W9" s="76">
        <v>7</v>
      </c>
      <c r="X9" s="76">
        <f t="shared" si="0"/>
        <v>2</v>
      </c>
      <c r="Y9" s="83">
        <f t="shared" si="1"/>
        <v>3.9215686274509803E-2</v>
      </c>
    </row>
    <row r="10" spans="1:25" ht="30" customHeight="1" x14ac:dyDescent="0.25">
      <c r="A10" s="3" t="s">
        <v>11</v>
      </c>
      <c r="B10" s="4" t="str">
        <f t="shared" si="2"/>
        <v>ГБОУ СОШ №543</v>
      </c>
      <c r="C10" s="5">
        <f t="shared" si="2"/>
        <v>11543</v>
      </c>
      <c r="D10" s="5" t="str">
        <f t="shared" si="2"/>
        <v>СОШ</v>
      </c>
      <c r="E10" s="11" t="str">
        <f t="shared" si="2"/>
        <v>5а</v>
      </c>
      <c r="F10" s="7">
        <f t="shared" si="2"/>
        <v>53</v>
      </c>
      <c r="G10" s="7">
        <f t="shared" si="2"/>
        <v>51</v>
      </c>
      <c r="H10" s="8">
        <f t="shared" si="4"/>
        <v>11543008</v>
      </c>
      <c r="I10" s="9">
        <v>2</v>
      </c>
      <c r="J10" s="9">
        <v>1</v>
      </c>
      <c r="K10" s="9">
        <v>0</v>
      </c>
      <c r="L10" s="9">
        <v>2</v>
      </c>
      <c r="M10" s="9">
        <v>2</v>
      </c>
      <c r="N10" s="9">
        <v>1</v>
      </c>
      <c r="O10" s="9">
        <v>1</v>
      </c>
      <c r="P10" s="9">
        <v>1</v>
      </c>
      <c r="Q10" s="9">
        <v>1</v>
      </c>
      <c r="R10" s="9">
        <v>0</v>
      </c>
      <c r="S10" s="9">
        <v>1</v>
      </c>
      <c r="T10" s="10">
        <f t="shared" si="3"/>
        <v>12</v>
      </c>
      <c r="W10" s="76">
        <v>8</v>
      </c>
      <c r="X10" s="76">
        <f t="shared" si="0"/>
        <v>8</v>
      </c>
      <c r="Y10" s="83">
        <f t="shared" si="1"/>
        <v>0.15686274509803921</v>
      </c>
    </row>
    <row r="11" spans="1:25" ht="30" customHeight="1" x14ac:dyDescent="0.25">
      <c r="A11" s="3" t="s">
        <v>11</v>
      </c>
      <c r="B11" s="4" t="str">
        <f t="shared" si="2"/>
        <v>ГБОУ СОШ №543</v>
      </c>
      <c r="C11" s="5">
        <f t="shared" si="2"/>
        <v>11543</v>
      </c>
      <c r="D11" s="5" t="str">
        <f t="shared" si="2"/>
        <v>СОШ</v>
      </c>
      <c r="E11" s="11" t="str">
        <f t="shared" si="2"/>
        <v>5а</v>
      </c>
      <c r="F11" s="7">
        <f t="shared" si="2"/>
        <v>53</v>
      </c>
      <c r="G11" s="7">
        <f t="shared" si="2"/>
        <v>51</v>
      </c>
      <c r="H11" s="8">
        <f t="shared" si="4"/>
        <v>11543009</v>
      </c>
      <c r="I11" s="9">
        <v>1</v>
      </c>
      <c r="J11" s="9">
        <v>2</v>
      </c>
      <c r="K11" s="9">
        <v>1</v>
      </c>
      <c r="L11" s="9">
        <v>2</v>
      </c>
      <c r="M11" s="9">
        <v>2</v>
      </c>
      <c r="N11" s="9">
        <v>1</v>
      </c>
      <c r="O11" s="9">
        <v>1</v>
      </c>
      <c r="P11" s="9">
        <v>2</v>
      </c>
      <c r="Q11" s="9">
        <v>1</v>
      </c>
      <c r="R11" s="9">
        <v>0</v>
      </c>
      <c r="S11" s="9">
        <v>2</v>
      </c>
      <c r="T11" s="10">
        <f t="shared" si="3"/>
        <v>15</v>
      </c>
      <c r="W11" s="76">
        <v>9</v>
      </c>
      <c r="X11" s="76">
        <f t="shared" si="0"/>
        <v>7</v>
      </c>
      <c r="Y11" s="83">
        <f t="shared" si="1"/>
        <v>0.13725490196078433</v>
      </c>
    </row>
    <row r="12" spans="1:25" ht="30" customHeight="1" x14ac:dyDescent="0.25">
      <c r="A12" s="3" t="s">
        <v>11</v>
      </c>
      <c r="B12" s="4" t="str">
        <f t="shared" si="2"/>
        <v>ГБОУ СОШ №543</v>
      </c>
      <c r="C12" s="5">
        <f t="shared" si="2"/>
        <v>11543</v>
      </c>
      <c r="D12" s="5" t="str">
        <f t="shared" si="2"/>
        <v>СОШ</v>
      </c>
      <c r="E12" s="11" t="str">
        <f t="shared" si="2"/>
        <v>5а</v>
      </c>
      <c r="F12" s="7">
        <f t="shared" si="2"/>
        <v>53</v>
      </c>
      <c r="G12" s="7">
        <f t="shared" si="2"/>
        <v>51</v>
      </c>
      <c r="H12" s="8">
        <f t="shared" si="4"/>
        <v>11543010</v>
      </c>
      <c r="I12" s="9">
        <v>0</v>
      </c>
      <c r="J12" s="9">
        <v>1</v>
      </c>
      <c r="K12" s="9">
        <v>0</v>
      </c>
      <c r="L12" s="9">
        <v>1</v>
      </c>
      <c r="M12" s="9">
        <v>1</v>
      </c>
      <c r="N12" s="9">
        <v>1</v>
      </c>
      <c r="O12" s="9">
        <v>0</v>
      </c>
      <c r="P12" s="9">
        <v>1</v>
      </c>
      <c r="Q12" s="9">
        <v>2</v>
      </c>
      <c r="R12" s="9">
        <v>0</v>
      </c>
      <c r="S12" s="9">
        <v>1</v>
      </c>
      <c r="T12" s="10">
        <f t="shared" si="3"/>
        <v>8</v>
      </c>
      <c r="W12" s="76">
        <v>10</v>
      </c>
      <c r="X12" s="76">
        <f t="shared" si="0"/>
        <v>4</v>
      </c>
      <c r="Y12" s="83">
        <f t="shared" si="1"/>
        <v>7.8431372549019607E-2</v>
      </c>
    </row>
    <row r="13" spans="1:25" ht="30" customHeight="1" x14ac:dyDescent="0.25">
      <c r="A13" s="3" t="s">
        <v>11</v>
      </c>
      <c r="B13" s="4" t="str">
        <f t="shared" si="2"/>
        <v>ГБОУ СОШ №543</v>
      </c>
      <c r="C13" s="5">
        <f t="shared" si="2"/>
        <v>11543</v>
      </c>
      <c r="D13" s="5" t="str">
        <f t="shared" si="2"/>
        <v>СОШ</v>
      </c>
      <c r="E13" s="11" t="str">
        <f t="shared" si="2"/>
        <v>5а</v>
      </c>
      <c r="F13" s="7">
        <f t="shared" si="2"/>
        <v>53</v>
      </c>
      <c r="G13" s="7">
        <f t="shared" si="2"/>
        <v>51</v>
      </c>
      <c r="H13" s="8">
        <f t="shared" si="4"/>
        <v>11543011</v>
      </c>
      <c r="I13" s="9">
        <v>1</v>
      </c>
      <c r="J13" s="9">
        <v>1</v>
      </c>
      <c r="K13" s="9">
        <v>1</v>
      </c>
      <c r="L13" s="9">
        <v>2</v>
      </c>
      <c r="M13" s="9">
        <v>1</v>
      </c>
      <c r="N13" s="9">
        <v>1</v>
      </c>
      <c r="O13" s="9">
        <v>1</v>
      </c>
      <c r="P13" s="9">
        <v>1</v>
      </c>
      <c r="Q13" s="9">
        <v>0</v>
      </c>
      <c r="R13" s="9">
        <v>0</v>
      </c>
      <c r="S13" s="9">
        <v>1</v>
      </c>
      <c r="T13" s="10">
        <f t="shared" si="3"/>
        <v>10</v>
      </c>
      <c r="W13" s="76">
        <v>11</v>
      </c>
      <c r="X13" s="76">
        <f t="shared" si="0"/>
        <v>6</v>
      </c>
      <c r="Y13" s="83">
        <f t="shared" si="1"/>
        <v>0.11764705882352941</v>
      </c>
    </row>
    <row r="14" spans="1:25" ht="30" customHeight="1" x14ac:dyDescent="0.25">
      <c r="A14" s="3" t="s">
        <v>11</v>
      </c>
      <c r="B14" s="4" t="str">
        <f t="shared" si="2"/>
        <v>ГБОУ СОШ №543</v>
      </c>
      <c r="C14" s="5">
        <f t="shared" si="2"/>
        <v>11543</v>
      </c>
      <c r="D14" s="5" t="str">
        <f t="shared" si="2"/>
        <v>СОШ</v>
      </c>
      <c r="E14" s="11" t="str">
        <f t="shared" si="2"/>
        <v>5а</v>
      </c>
      <c r="F14" s="7">
        <f t="shared" si="2"/>
        <v>53</v>
      </c>
      <c r="G14" s="7">
        <f t="shared" si="2"/>
        <v>51</v>
      </c>
      <c r="H14" s="8">
        <f t="shared" si="4"/>
        <v>11543012</v>
      </c>
      <c r="I14" s="9">
        <v>1</v>
      </c>
      <c r="J14" s="9">
        <v>1</v>
      </c>
      <c r="K14" s="9">
        <v>1</v>
      </c>
      <c r="L14" s="9">
        <v>2</v>
      </c>
      <c r="M14" s="9">
        <v>2</v>
      </c>
      <c r="N14" s="9">
        <v>1</v>
      </c>
      <c r="O14" s="9">
        <v>1</v>
      </c>
      <c r="P14" s="9">
        <v>2</v>
      </c>
      <c r="Q14" s="9">
        <v>1</v>
      </c>
      <c r="R14" s="9">
        <v>0</v>
      </c>
      <c r="S14" s="9">
        <v>2</v>
      </c>
      <c r="T14" s="10">
        <f t="shared" si="3"/>
        <v>14</v>
      </c>
      <c r="W14" s="76">
        <v>12</v>
      </c>
      <c r="X14" s="76">
        <f t="shared" si="0"/>
        <v>4</v>
      </c>
      <c r="Y14" s="83">
        <f t="shared" si="1"/>
        <v>7.8431372549019607E-2</v>
      </c>
    </row>
    <row r="15" spans="1:25" ht="30" customHeight="1" x14ac:dyDescent="0.25">
      <c r="A15" s="3" t="s">
        <v>11</v>
      </c>
      <c r="B15" s="4" t="str">
        <f t="shared" si="2"/>
        <v>ГБОУ СОШ №543</v>
      </c>
      <c r="C15" s="5">
        <f t="shared" si="2"/>
        <v>11543</v>
      </c>
      <c r="D15" s="5" t="str">
        <f t="shared" si="2"/>
        <v>СОШ</v>
      </c>
      <c r="E15" s="11" t="str">
        <f t="shared" si="2"/>
        <v>5а</v>
      </c>
      <c r="F15" s="7">
        <f t="shared" si="2"/>
        <v>53</v>
      </c>
      <c r="G15" s="7">
        <f t="shared" si="2"/>
        <v>51</v>
      </c>
      <c r="H15" s="8">
        <f t="shared" si="4"/>
        <v>11543013</v>
      </c>
      <c r="I15" s="9">
        <v>1</v>
      </c>
      <c r="J15" s="9">
        <v>1</v>
      </c>
      <c r="K15" s="9">
        <v>1</v>
      </c>
      <c r="L15" s="9">
        <v>2</v>
      </c>
      <c r="M15" s="9">
        <v>1</v>
      </c>
      <c r="N15" s="9">
        <v>0</v>
      </c>
      <c r="O15" s="9">
        <v>1</v>
      </c>
      <c r="P15" s="9">
        <v>0</v>
      </c>
      <c r="Q15" s="9">
        <v>1</v>
      </c>
      <c r="R15" s="9">
        <v>1</v>
      </c>
      <c r="S15" s="9">
        <v>2</v>
      </c>
      <c r="T15" s="10">
        <f t="shared" si="3"/>
        <v>11</v>
      </c>
      <c r="W15" s="76">
        <v>13</v>
      </c>
      <c r="X15" s="76">
        <f t="shared" si="0"/>
        <v>5</v>
      </c>
      <c r="Y15" s="83">
        <f t="shared" si="1"/>
        <v>9.8039215686274508E-2</v>
      </c>
    </row>
    <row r="16" spans="1:25" ht="30" customHeight="1" x14ac:dyDescent="0.25">
      <c r="A16" s="3" t="s">
        <v>11</v>
      </c>
      <c r="B16" s="4" t="str">
        <f t="shared" si="2"/>
        <v>ГБОУ СОШ №543</v>
      </c>
      <c r="C16" s="5">
        <f t="shared" si="2"/>
        <v>11543</v>
      </c>
      <c r="D16" s="5" t="str">
        <f t="shared" si="2"/>
        <v>СОШ</v>
      </c>
      <c r="E16" s="11" t="str">
        <f t="shared" si="2"/>
        <v>5а</v>
      </c>
      <c r="F16" s="7">
        <f t="shared" si="2"/>
        <v>53</v>
      </c>
      <c r="G16" s="7">
        <f t="shared" si="2"/>
        <v>51</v>
      </c>
      <c r="H16" s="8">
        <f t="shared" si="4"/>
        <v>11543014</v>
      </c>
      <c r="I16" s="9">
        <v>1</v>
      </c>
      <c r="J16" s="9">
        <v>2</v>
      </c>
      <c r="K16" s="9">
        <v>1</v>
      </c>
      <c r="L16" s="9">
        <v>2</v>
      </c>
      <c r="M16" s="9">
        <v>2</v>
      </c>
      <c r="N16" s="9">
        <v>1</v>
      </c>
      <c r="O16" s="9">
        <v>1</v>
      </c>
      <c r="P16" s="9">
        <v>2</v>
      </c>
      <c r="Q16" s="9">
        <v>1</v>
      </c>
      <c r="R16" s="9">
        <v>1</v>
      </c>
      <c r="S16" s="9">
        <v>1</v>
      </c>
      <c r="T16" s="10">
        <v>11</v>
      </c>
      <c r="W16" s="76">
        <v>14</v>
      </c>
      <c r="X16" s="76">
        <f t="shared" si="0"/>
        <v>7</v>
      </c>
      <c r="Y16" s="83">
        <f t="shared" si="1"/>
        <v>0.13725490196078433</v>
      </c>
    </row>
    <row r="17" spans="1:25" ht="30" customHeight="1" x14ac:dyDescent="0.25">
      <c r="A17" s="3" t="s">
        <v>11</v>
      </c>
      <c r="B17" s="4" t="str">
        <f t="shared" si="2"/>
        <v>ГБОУ СОШ №543</v>
      </c>
      <c r="C17" s="5">
        <f t="shared" si="2"/>
        <v>11543</v>
      </c>
      <c r="D17" s="5" t="str">
        <f t="shared" si="2"/>
        <v>СОШ</v>
      </c>
      <c r="E17" s="11" t="str">
        <f t="shared" si="2"/>
        <v>5а</v>
      </c>
      <c r="F17" s="7">
        <f t="shared" si="2"/>
        <v>53</v>
      </c>
      <c r="G17" s="7">
        <f t="shared" si="2"/>
        <v>51</v>
      </c>
      <c r="H17" s="8">
        <f t="shared" si="4"/>
        <v>11543015</v>
      </c>
      <c r="I17" s="9">
        <v>1</v>
      </c>
      <c r="J17" s="9">
        <v>1</v>
      </c>
      <c r="K17" s="9">
        <v>1</v>
      </c>
      <c r="L17" s="9">
        <v>2</v>
      </c>
      <c r="M17" s="9">
        <v>1</v>
      </c>
      <c r="N17" s="9">
        <v>0</v>
      </c>
      <c r="O17" s="9">
        <v>1</v>
      </c>
      <c r="P17" s="9">
        <v>0</v>
      </c>
      <c r="Q17" s="9">
        <v>1</v>
      </c>
      <c r="R17" s="9">
        <v>2</v>
      </c>
      <c r="S17" s="9">
        <v>1</v>
      </c>
      <c r="T17" s="10">
        <v>10</v>
      </c>
      <c r="W17" s="76">
        <v>15</v>
      </c>
      <c r="X17" s="76">
        <f t="shared" si="0"/>
        <v>2</v>
      </c>
      <c r="Y17" s="83">
        <f t="shared" si="1"/>
        <v>3.9215686274509803E-2</v>
      </c>
    </row>
    <row r="18" spans="1:25" ht="30" customHeight="1" x14ac:dyDescent="0.25">
      <c r="A18" s="3" t="s">
        <v>11</v>
      </c>
      <c r="B18" s="4" t="str">
        <f t="shared" si="2"/>
        <v>ГБОУ СОШ №543</v>
      </c>
      <c r="C18" s="5">
        <f t="shared" si="2"/>
        <v>11543</v>
      </c>
      <c r="D18" s="5" t="str">
        <f t="shared" si="2"/>
        <v>СОШ</v>
      </c>
      <c r="E18" s="11" t="str">
        <f t="shared" si="2"/>
        <v>5а</v>
      </c>
      <c r="F18" s="7">
        <f t="shared" si="2"/>
        <v>53</v>
      </c>
      <c r="G18" s="7">
        <f t="shared" si="2"/>
        <v>51</v>
      </c>
      <c r="H18" s="8">
        <f t="shared" si="4"/>
        <v>11543016</v>
      </c>
      <c r="I18" s="9">
        <v>0</v>
      </c>
      <c r="J18" s="9">
        <v>1</v>
      </c>
      <c r="K18" s="9">
        <v>0</v>
      </c>
      <c r="L18" s="9">
        <v>2</v>
      </c>
      <c r="M18" s="9">
        <v>1</v>
      </c>
      <c r="N18" s="9">
        <v>1</v>
      </c>
      <c r="O18" s="9">
        <v>0</v>
      </c>
      <c r="P18" s="9">
        <v>1</v>
      </c>
      <c r="Q18" s="9">
        <v>1</v>
      </c>
      <c r="R18" s="9">
        <v>1</v>
      </c>
      <c r="S18" s="9">
        <v>1</v>
      </c>
      <c r="T18" s="10">
        <f t="shared" si="3"/>
        <v>9</v>
      </c>
      <c r="W18" s="76">
        <v>16</v>
      </c>
      <c r="X18" s="76">
        <f t="shared" si="0"/>
        <v>3</v>
      </c>
      <c r="Y18" s="83">
        <f t="shared" si="1"/>
        <v>5.8823529411764705E-2</v>
      </c>
    </row>
    <row r="19" spans="1:25" ht="30" customHeight="1" x14ac:dyDescent="0.25">
      <c r="A19" s="3" t="s">
        <v>11</v>
      </c>
      <c r="B19" s="4" t="str">
        <f t="shared" si="2"/>
        <v>ГБОУ СОШ №543</v>
      </c>
      <c r="C19" s="5">
        <f t="shared" si="2"/>
        <v>11543</v>
      </c>
      <c r="D19" s="5" t="str">
        <f t="shared" si="2"/>
        <v>СОШ</v>
      </c>
      <c r="E19" s="11" t="str">
        <f t="shared" si="2"/>
        <v>5а</v>
      </c>
      <c r="F19" s="7">
        <f t="shared" si="2"/>
        <v>53</v>
      </c>
      <c r="G19" s="7">
        <f t="shared" si="2"/>
        <v>51</v>
      </c>
      <c r="H19" s="8">
        <f t="shared" si="4"/>
        <v>11543017</v>
      </c>
      <c r="I19" s="9">
        <v>2</v>
      </c>
      <c r="J19" s="9">
        <v>1</v>
      </c>
      <c r="K19" s="9">
        <v>0</v>
      </c>
      <c r="L19" s="9">
        <v>2</v>
      </c>
      <c r="M19" s="9">
        <v>1</v>
      </c>
      <c r="N19" s="9">
        <v>0</v>
      </c>
      <c r="O19" s="9">
        <v>0</v>
      </c>
      <c r="P19" s="9">
        <v>1</v>
      </c>
      <c r="Q19" s="9">
        <v>1</v>
      </c>
      <c r="R19" s="9">
        <v>0</v>
      </c>
      <c r="S19" s="9">
        <v>1</v>
      </c>
      <c r="T19" s="10">
        <f t="shared" si="3"/>
        <v>9</v>
      </c>
      <c r="W19" s="76">
        <v>17</v>
      </c>
      <c r="X19" s="76">
        <f t="shared" si="0"/>
        <v>2</v>
      </c>
      <c r="Y19" s="83">
        <f t="shared" si="1"/>
        <v>3.9215686274509803E-2</v>
      </c>
    </row>
    <row r="20" spans="1:25" ht="30" customHeight="1" x14ac:dyDescent="0.25">
      <c r="A20" s="3" t="s">
        <v>11</v>
      </c>
      <c r="B20" s="4" t="str">
        <f t="shared" ref="B20:G35" si="5">B19</f>
        <v>ГБОУ СОШ №543</v>
      </c>
      <c r="C20" s="5">
        <f t="shared" si="5"/>
        <v>11543</v>
      </c>
      <c r="D20" s="5" t="str">
        <f t="shared" si="5"/>
        <v>СОШ</v>
      </c>
      <c r="E20" s="11" t="str">
        <f t="shared" si="5"/>
        <v>5а</v>
      </c>
      <c r="F20" s="7">
        <f t="shared" si="5"/>
        <v>53</v>
      </c>
      <c r="G20" s="7">
        <f t="shared" si="5"/>
        <v>51</v>
      </c>
      <c r="H20" s="8">
        <f t="shared" si="4"/>
        <v>11543018</v>
      </c>
      <c r="I20" s="9">
        <v>0</v>
      </c>
      <c r="J20" s="9">
        <v>2</v>
      </c>
      <c r="K20" s="9">
        <v>0</v>
      </c>
      <c r="L20" s="9">
        <v>2</v>
      </c>
      <c r="M20" s="9">
        <v>1</v>
      </c>
      <c r="N20" s="9">
        <v>0</v>
      </c>
      <c r="O20" s="9">
        <v>0</v>
      </c>
      <c r="P20" s="9">
        <v>1</v>
      </c>
      <c r="Q20" s="9">
        <v>0</v>
      </c>
      <c r="R20" s="9">
        <v>0</v>
      </c>
      <c r="S20" s="9">
        <v>1</v>
      </c>
      <c r="T20" s="10">
        <f t="shared" si="3"/>
        <v>7</v>
      </c>
      <c r="W20" s="76">
        <v>18</v>
      </c>
      <c r="X20" s="76">
        <f t="shared" si="0"/>
        <v>0</v>
      </c>
      <c r="Y20" s="83">
        <f t="shared" si="1"/>
        <v>0</v>
      </c>
    </row>
    <row r="21" spans="1:25" ht="30" customHeight="1" x14ac:dyDescent="0.25">
      <c r="A21" s="3" t="s">
        <v>11</v>
      </c>
      <c r="B21" s="4" t="str">
        <f t="shared" si="5"/>
        <v>ГБОУ СОШ №543</v>
      </c>
      <c r="C21" s="5">
        <f t="shared" si="5"/>
        <v>11543</v>
      </c>
      <c r="D21" s="5" t="str">
        <f t="shared" si="5"/>
        <v>СОШ</v>
      </c>
      <c r="E21" s="11" t="str">
        <f t="shared" si="5"/>
        <v>5а</v>
      </c>
      <c r="F21" s="7">
        <f t="shared" si="5"/>
        <v>53</v>
      </c>
      <c r="G21" s="7">
        <f t="shared" si="5"/>
        <v>51</v>
      </c>
      <c r="H21" s="8">
        <f t="shared" si="4"/>
        <v>11543019</v>
      </c>
      <c r="I21" s="9">
        <v>1</v>
      </c>
      <c r="J21" s="9">
        <v>0</v>
      </c>
      <c r="K21" s="9">
        <v>0</v>
      </c>
      <c r="L21" s="9">
        <v>2</v>
      </c>
      <c r="M21" s="9">
        <v>2</v>
      </c>
      <c r="N21" s="9">
        <v>1</v>
      </c>
      <c r="O21" s="9">
        <v>1</v>
      </c>
      <c r="P21" s="9">
        <v>1</v>
      </c>
      <c r="Q21" s="9">
        <v>1</v>
      </c>
      <c r="R21" s="9">
        <v>1</v>
      </c>
      <c r="S21" s="9">
        <v>2</v>
      </c>
      <c r="T21" s="10">
        <f t="shared" si="3"/>
        <v>12</v>
      </c>
      <c r="W21" s="76">
        <v>19</v>
      </c>
      <c r="X21" s="76">
        <f t="shared" si="0"/>
        <v>0</v>
      </c>
      <c r="Y21" s="83">
        <f t="shared" si="1"/>
        <v>0</v>
      </c>
    </row>
    <row r="22" spans="1:25" ht="30" customHeight="1" x14ac:dyDescent="0.25">
      <c r="A22" s="3" t="s">
        <v>11</v>
      </c>
      <c r="B22" s="4" t="str">
        <f t="shared" si="5"/>
        <v>ГБОУ СОШ №543</v>
      </c>
      <c r="C22" s="5">
        <f t="shared" si="5"/>
        <v>11543</v>
      </c>
      <c r="D22" s="5" t="str">
        <f t="shared" si="5"/>
        <v>СОШ</v>
      </c>
      <c r="E22" s="11" t="str">
        <f t="shared" si="5"/>
        <v>5а</v>
      </c>
      <c r="F22" s="7">
        <f t="shared" si="5"/>
        <v>53</v>
      </c>
      <c r="G22" s="7">
        <f t="shared" si="5"/>
        <v>51</v>
      </c>
      <c r="H22" s="8">
        <f t="shared" si="4"/>
        <v>11543020</v>
      </c>
      <c r="I22" s="9">
        <v>0</v>
      </c>
      <c r="J22" s="9">
        <v>1</v>
      </c>
      <c r="K22" s="9">
        <v>1</v>
      </c>
      <c r="L22" s="9">
        <v>2</v>
      </c>
      <c r="M22" s="9">
        <v>1</v>
      </c>
      <c r="N22" s="9">
        <v>0</v>
      </c>
      <c r="O22" s="9">
        <v>1</v>
      </c>
      <c r="P22" s="9">
        <v>1</v>
      </c>
      <c r="Q22" s="9">
        <v>1</v>
      </c>
      <c r="R22" s="9">
        <v>1</v>
      </c>
      <c r="S22" s="9">
        <v>1</v>
      </c>
      <c r="T22" s="10">
        <f t="shared" si="3"/>
        <v>10</v>
      </c>
      <c r="W22" s="58"/>
      <c r="X22" s="90">
        <f>SUM(X2:X21)</f>
        <v>51</v>
      </c>
      <c r="Y22" s="91"/>
    </row>
    <row r="23" spans="1:25" ht="30" customHeight="1" x14ac:dyDescent="0.25">
      <c r="A23" s="3" t="s">
        <v>11</v>
      </c>
      <c r="B23" s="4" t="str">
        <f t="shared" si="5"/>
        <v>ГБОУ СОШ №543</v>
      </c>
      <c r="C23" s="5">
        <f t="shared" si="5"/>
        <v>11543</v>
      </c>
      <c r="D23" s="5" t="str">
        <f t="shared" si="5"/>
        <v>СОШ</v>
      </c>
      <c r="E23" s="11" t="str">
        <f t="shared" si="5"/>
        <v>5а</v>
      </c>
      <c r="F23" s="7">
        <f t="shared" si="5"/>
        <v>53</v>
      </c>
      <c r="G23" s="7">
        <f t="shared" si="5"/>
        <v>51</v>
      </c>
      <c r="H23" s="8">
        <f t="shared" si="4"/>
        <v>11543021</v>
      </c>
      <c r="I23" s="9">
        <v>0</v>
      </c>
      <c r="J23" s="9">
        <v>1</v>
      </c>
      <c r="K23" s="9">
        <v>0</v>
      </c>
      <c r="L23" s="9">
        <v>2</v>
      </c>
      <c r="M23" s="9">
        <v>2</v>
      </c>
      <c r="N23" s="9">
        <v>1</v>
      </c>
      <c r="O23" s="9">
        <v>1</v>
      </c>
      <c r="P23" s="9">
        <v>2</v>
      </c>
      <c r="Q23" s="9">
        <v>2</v>
      </c>
      <c r="R23" s="9">
        <v>1</v>
      </c>
      <c r="S23" s="9">
        <v>1</v>
      </c>
      <c r="T23" s="10">
        <f t="shared" si="3"/>
        <v>13</v>
      </c>
    </row>
    <row r="24" spans="1:25" ht="30" customHeight="1" x14ac:dyDescent="0.25">
      <c r="A24" s="3" t="s">
        <v>11</v>
      </c>
      <c r="B24" s="4" t="str">
        <f t="shared" si="5"/>
        <v>ГБОУ СОШ №543</v>
      </c>
      <c r="C24" s="5">
        <f t="shared" si="5"/>
        <v>11543</v>
      </c>
      <c r="D24" s="5" t="str">
        <f t="shared" si="5"/>
        <v>СОШ</v>
      </c>
      <c r="E24" s="11" t="str">
        <f t="shared" si="5"/>
        <v>5а</v>
      </c>
      <c r="F24" s="7">
        <f t="shared" si="5"/>
        <v>53</v>
      </c>
      <c r="G24" s="7">
        <f t="shared" si="5"/>
        <v>51</v>
      </c>
      <c r="H24" s="8">
        <f t="shared" si="4"/>
        <v>11543022</v>
      </c>
      <c r="I24" s="9">
        <v>2</v>
      </c>
      <c r="J24" s="9">
        <v>2</v>
      </c>
      <c r="K24" s="9">
        <v>0</v>
      </c>
      <c r="L24" s="9">
        <v>2</v>
      </c>
      <c r="M24" s="9">
        <v>2</v>
      </c>
      <c r="N24" s="9">
        <v>1</v>
      </c>
      <c r="O24" s="9">
        <v>0</v>
      </c>
      <c r="P24" s="9">
        <v>2</v>
      </c>
      <c r="Q24" s="9">
        <v>2</v>
      </c>
      <c r="R24" s="9">
        <v>1</v>
      </c>
      <c r="S24" s="9">
        <v>2</v>
      </c>
      <c r="T24" s="10">
        <f t="shared" si="3"/>
        <v>16</v>
      </c>
    </row>
    <row r="25" spans="1:25" ht="30" customHeight="1" x14ac:dyDescent="0.25">
      <c r="A25" s="3" t="s">
        <v>11</v>
      </c>
      <c r="B25" s="4" t="str">
        <f t="shared" si="5"/>
        <v>ГБОУ СОШ №543</v>
      </c>
      <c r="C25" s="5">
        <f t="shared" si="5"/>
        <v>11543</v>
      </c>
      <c r="D25" s="5" t="str">
        <f t="shared" si="5"/>
        <v>СОШ</v>
      </c>
      <c r="E25" s="11" t="str">
        <f t="shared" si="5"/>
        <v>5а</v>
      </c>
      <c r="F25" s="7">
        <f t="shared" si="5"/>
        <v>53</v>
      </c>
      <c r="G25" s="7">
        <f t="shared" si="5"/>
        <v>51</v>
      </c>
      <c r="H25" s="8">
        <f t="shared" si="4"/>
        <v>11543023</v>
      </c>
      <c r="I25" s="9">
        <v>1</v>
      </c>
      <c r="J25" s="9">
        <v>1</v>
      </c>
      <c r="K25" s="9">
        <v>0</v>
      </c>
      <c r="L25" s="9">
        <v>2</v>
      </c>
      <c r="M25" s="9">
        <v>2</v>
      </c>
      <c r="N25" s="9">
        <v>0</v>
      </c>
      <c r="O25" s="9">
        <v>1</v>
      </c>
      <c r="P25" s="9">
        <v>1</v>
      </c>
      <c r="Q25" s="9">
        <v>1</v>
      </c>
      <c r="R25" s="9">
        <v>1</v>
      </c>
      <c r="S25" s="9">
        <v>2</v>
      </c>
      <c r="T25" s="10">
        <f t="shared" si="3"/>
        <v>12</v>
      </c>
    </row>
    <row r="26" spans="1:25" ht="30" customHeight="1" x14ac:dyDescent="0.25">
      <c r="A26" s="3" t="s">
        <v>11</v>
      </c>
      <c r="B26" s="4" t="str">
        <f t="shared" si="5"/>
        <v>ГБОУ СОШ №543</v>
      </c>
      <c r="C26" s="5">
        <f t="shared" si="5"/>
        <v>11543</v>
      </c>
      <c r="D26" s="5" t="str">
        <f t="shared" si="5"/>
        <v>СОШ</v>
      </c>
      <c r="E26" s="11" t="str">
        <f t="shared" si="5"/>
        <v>5а</v>
      </c>
      <c r="F26" s="7">
        <f t="shared" si="5"/>
        <v>53</v>
      </c>
      <c r="G26" s="7">
        <f t="shared" si="5"/>
        <v>51</v>
      </c>
      <c r="H26" s="8">
        <f t="shared" si="4"/>
        <v>11543024</v>
      </c>
      <c r="I26" s="9">
        <v>1</v>
      </c>
      <c r="J26" s="9">
        <v>1</v>
      </c>
      <c r="K26" s="9">
        <v>0</v>
      </c>
      <c r="L26" s="9">
        <v>1</v>
      </c>
      <c r="M26" s="9">
        <v>2</v>
      </c>
      <c r="N26" s="9">
        <v>0</v>
      </c>
      <c r="O26" s="9">
        <v>0</v>
      </c>
      <c r="P26" s="9">
        <v>1</v>
      </c>
      <c r="Q26" s="9">
        <v>0</v>
      </c>
      <c r="R26" s="9">
        <v>1</v>
      </c>
      <c r="S26" s="9">
        <v>1</v>
      </c>
      <c r="T26" s="10">
        <f t="shared" si="3"/>
        <v>8</v>
      </c>
    </row>
    <row r="27" spans="1:25" ht="30" customHeight="1" x14ac:dyDescent="0.25">
      <c r="A27" s="3" t="s">
        <v>11</v>
      </c>
      <c r="B27" s="4" t="str">
        <f t="shared" si="5"/>
        <v>ГБОУ СОШ №543</v>
      </c>
      <c r="C27" s="5">
        <f t="shared" si="5"/>
        <v>11543</v>
      </c>
      <c r="D27" s="5" t="str">
        <f t="shared" si="5"/>
        <v>СОШ</v>
      </c>
      <c r="E27" s="11" t="str">
        <f t="shared" si="5"/>
        <v>5а</v>
      </c>
      <c r="F27" s="7">
        <f t="shared" si="5"/>
        <v>53</v>
      </c>
      <c r="G27" s="7">
        <f t="shared" si="5"/>
        <v>51</v>
      </c>
      <c r="H27" s="8">
        <f t="shared" si="4"/>
        <v>11543025</v>
      </c>
      <c r="I27" s="9">
        <v>1</v>
      </c>
      <c r="J27" s="9">
        <v>2</v>
      </c>
      <c r="K27" s="9">
        <v>1</v>
      </c>
      <c r="L27" s="9">
        <v>2</v>
      </c>
      <c r="M27" s="9">
        <v>2</v>
      </c>
      <c r="N27" s="9">
        <v>0</v>
      </c>
      <c r="O27" s="9">
        <v>1</v>
      </c>
      <c r="P27" s="9">
        <v>2</v>
      </c>
      <c r="Q27" s="9">
        <v>1</v>
      </c>
      <c r="R27" s="9">
        <v>0</v>
      </c>
      <c r="S27" s="9">
        <v>2</v>
      </c>
      <c r="T27" s="10">
        <v>11</v>
      </c>
      <c r="U27" s="40"/>
    </row>
    <row r="28" spans="1:25" ht="30" customHeight="1" x14ac:dyDescent="0.25">
      <c r="A28" s="3" t="s">
        <v>11</v>
      </c>
      <c r="B28" s="4" t="str">
        <f t="shared" si="5"/>
        <v>ГБОУ СОШ №543</v>
      </c>
      <c r="C28" s="5">
        <f t="shared" si="5"/>
        <v>11543</v>
      </c>
      <c r="D28" s="5" t="str">
        <f t="shared" si="5"/>
        <v>СОШ</v>
      </c>
      <c r="E28" s="11" t="str">
        <f t="shared" si="5"/>
        <v>5а</v>
      </c>
      <c r="F28" s="7">
        <f t="shared" si="5"/>
        <v>53</v>
      </c>
      <c r="G28" s="7">
        <f t="shared" si="5"/>
        <v>51</v>
      </c>
      <c r="H28" s="8">
        <f t="shared" si="4"/>
        <v>11543026</v>
      </c>
      <c r="I28" s="9">
        <v>2</v>
      </c>
      <c r="J28" s="9">
        <v>1</v>
      </c>
      <c r="K28" s="9">
        <v>1</v>
      </c>
      <c r="L28" s="9">
        <v>2</v>
      </c>
      <c r="M28" s="9">
        <v>1</v>
      </c>
      <c r="N28" s="9">
        <v>0</v>
      </c>
      <c r="O28" s="9">
        <v>1</v>
      </c>
      <c r="P28" s="9">
        <v>2</v>
      </c>
      <c r="Q28" s="9">
        <v>2</v>
      </c>
      <c r="R28" s="9">
        <v>0</v>
      </c>
      <c r="S28" s="9">
        <v>2</v>
      </c>
      <c r="T28" s="10">
        <f t="shared" si="3"/>
        <v>14</v>
      </c>
    </row>
    <row r="29" spans="1:25" ht="30" customHeight="1" x14ac:dyDescent="0.25">
      <c r="A29" s="3" t="s">
        <v>11</v>
      </c>
      <c r="B29" s="4" t="str">
        <f t="shared" si="5"/>
        <v>ГБОУ СОШ №543</v>
      </c>
      <c r="C29" s="5">
        <f t="shared" si="5"/>
        <v>11543</v>
      </c>
      <c r="D29" s="5" t="str">
        <f t="shared" si="5"/>
        <v>СОШ</v>
      </c>
      <c r="E29" s="11" t="str">
        <f t="shared" si="5"/>
        <v>5а</v>
      </c>
      <c r="F29" s="7">
        <f t="shared" si="5"/>
        <v>53</v>
      </c>
      <c r="G29" s="7">
        <f t="shared" si="5"/>
        <v>51</v>
      </c>
      <c r="H29" s="8">
        <f t="shared" si="4"/>
        <v>11543027</v>
      </c>
      <c r="I29" s="9">
        <v>2</v>
      </c>
      <c r="J29" s="9">
        <v>1</v>
      </c>
      <c r="K29" s="9">
        <v>0</v>
      </c>
      <c r="L29" s="9">
        <v>2</v>
      </c>
      <c r="M29" s="9">
        <v>0</v>
      </c>
      <c r="N29" s="9">
        <v>1</v>
      </c>
      <c r="O29" s="9">
        <v>1</v>
      </c>
      <c r="P29" s="9">
        <v>1</v>
      </c>
      <c r="Q29" s="9">
        <v>2</v>
      </c>
      <c r="R29" s="9">
        <v>1</v>
      </c>
      <c r="S29" s="9">
        <v>2</v>
      </c>
      <c r="T29" s="10">
        <f t="shared" si="3"/>
        <v>13</v>
      </c>
    </row>
    <row r="30" spans="1:25" ht="30" customHeight="1" x14ac:dyDescent="0.25">
      <c r="A30" s="3" t="s">
        <v>11</v>
      </c>
      <c r="B30" s="4" t="str">
        <f t="shared" si="5"/>
        <v>ГБОУ СОШ №543</v>
      </c>
      <c r="C30" s="5">
        <f t="shared" si="5"/>
        <v>11543</v>
      </c>
      <c r="D30" s="5" t="str">
        <f t="shared" si="5"/>
        <v>СОШ</v>
      </c>
      <c r="E30" s="11" t="str">
        <f t="shared" si="5"/>
        <v>5а</v>
      </c>
      <c r="F30" s="7">
        <f t="shared" si="5"/>
        <v>53</v>
      </c>
      <c r="G30" s="7">
        <f t="shared" si="5"/>
        <v>51</v>
      </c>
      <c r="H30" s="8">
        <f t="shared" si="4"/>
        <v>11543028</v>
      </c>
      <c r="I30" s="9">
        <v>1</v>
      </c>
      <c r="J30" s="9">
        <v>2</v>
      </c>
      <c r="K30" s="9">
        <v>1</v>
      </c>
      <c r="L30" s="9">
        <v>2</v>
      </c>
      <c r="M30" s="9">
        <v>2</v>
      </c>
      <c r="N30" s="9">
        <v>0</v>
      </c>
      <c r="O30" s="9">
        <v>0</v>
      </c>
      <c r="P30" s="9">
        <v>1</v>
      </c>
      <c r="Q30" s="9">
        <v>1</v>
      </c>
      <c r="R30" s="9">
        <v>0</v>
      </c>
      <c r="S30" s="9">
        <v>1</v>
      </c>
      <c r="T30" s="10">
        <f t="shared" si="3"/>
        <v>11</v>
      </c>
    </row>
    <row r="31" spans="1:25" ht="30" customHeight="1" x14ac:dyDescent="0.25">
      <c r="A31" s="3" t="s">
        <v>11</v>
      </c>
      <c r="B31" s="4" t="str">
        <f t="shared" si="5"/>
        <v>ГБОУ СОШ №543</v>
      </c>
      <c r="C31" s="5">
        <f t="shared" si="5"/>
        <v>11543</v>
      </c>
      <c r="D31" s="5" t="str">
        <f t="shared" si="5"/>
        <v>СОШ</v>
      </c>
      <c r="E31" s="11" t="str">
        <f t="shared" si="5"/>
        <v>5а</v>
      </c>
      <c r="F31" s="7">
        <f t="shared" si="5"/>
        <v>53</v>
      </c>
      <c r="G31" s="7">
        <f t="shared" si="5"/>
        <v>51</v>
      </c>
      <c r="H31" s="8">
        <f t="shared" si="4"/>
        <v>11543029</v>
      </c>
      <c r="I31" s="9">
        <v>2</v>
      </c>
      <c r="J31" s="9">
        <v>2</v>
      </c>
      <c r="K31" s="9">
        <v>0</v>
      </c>
      <c r="L31" s="9">
        <v>2</v>
      </c>
      <c r="M31" s="9">
        <v>2</v>
      </c>
      <c r="N31" s="9">
        <v>1</v>
      </c>
      <c r="O31" s="9">
        <v>0</v>
      </c>
      <c r="P31" s="9">
        <v>1</v>
      </c>
      <c r="Q31" s="9">
        <v>0</v>
      </c>
      <c r="R31" s="9">
        <v>2</v>
      </c>
      <c r="S31" s="9">
        <v>1</v>
      </c>
      <c r="T31" s="10">
        <f t="shared" si="3"/>
        <v>13</v>
      </c>
    </row>
    <row r="32" spans="1:25" ht="30" customHeight="1" x14ac:dyDescent="0.25">
      <c r="A32" s="3" t="s">
        <v>11</v>
      </c>
      <c r="B32" s="4" t="str">
        <f t="shared" si="5"/>
        <v>ГБОУ СОШ №543</v>
      </c>
      <c r="C32" s="5">
        <f t="shared" si="5"/>
        <v>11543</v>
      </c>
      <c r="D32" s="5" t="str">
        <f t="shared" si="5"/>
        <v>СОШ</v>
      </c>
      <c r="E32" s="11" t="str">
        <f t="shared" si="5"/>
        <v>5а</v>
      </c>
      <c r="F32" s="7">
        <f t="shared" si="5"/>
        <v>53</v>
      </c>
      <c r="G32" s="7">
        <f t="shared" si="5"/>
        <v>51</v>
      </c>
      <c r="H32" s="8">
        <f t="shared" si="4"/>
        <v>11543030</v>
      </c>
      <c r="I32" s="9">
        <v>1</v>
      </c>
      <c r="J32" s="9">
        <v>1</v>
      </c>
      <c r="K32" s="9">
        <v>0</v>
      </c>
      <c r="L32" s="9">
        <v>2</v>
      </c>
      <c r="M32" s="9">
        <v>1</v>
      </c>
      <c r="N32" s="9">
        <v>0</v>
      </c>
      <c r="O32" s="9">
        <v>0</v>
      </c>
      <c r="P32" s="9">
        <v>1</v>
      </c>
      <c r="Q32" s="9">
        <v>1</v>
      </c>
      <c r="R32" s="9">
        <v>1</v>
      </c>
      <c r="S32" s="9">
        <v>1</v>
      </c>
      <c r="T32" s="10">
        <f t="shared" si="3"/>
        <v>9</v>
      </c>
    </row>
    <row r="33" spans="1:20" ht="30" customHeight="1" x14ac:dyDescent="0.25">
      <c r="A33" s="3" t="s">
        <v>11</v>
      </c>
      <c r="B33" s="4" t="str">
        <f t="shared" si="5"/>
        <v>ГБОУ СОШ №543</v>
      </c>
      <c r="C33" s="5">
        <f t="shared" si="5"/>
        <v>11543</v>
      </c>
      <c r="D33" s="5" t="str">
        <f t="shared" si="5"/>
        <v>СОШ</v>
      </c>
      <c r="E33" s="11" t="str">
        <f t="shared" si="5"/>
        <v>5а</v>
      </c>
      <c r="F33" s="7">
        <f t="shared" si="5"/>
        <v>53</v>
      </c>
      <c r="G33" s="7">
        <f t="shared" si="5"/>
        <v>51</v>
      </c>
      <c r="H33" s="8">
        <f t="shared" si="4"/>
        <v>11543031</v>
      </c>
      <c r="I33" s="9">
        <v>1</v>
      </c>
      <c r="J33" s="9">
        <v>1</v>
      </c>
      <c r="K33" s="9">
        <v>1</v>
      </c>
      <c r="L33" s="9">
        <v>0</v>
      </c>
      <c r="M33" s="9">
        <v>1</v>
      </c>
      <c r="N33" s="9">
        <v>1</v>
      </c>
      <c r="O33" s="9">
        <v>0</v>
      </c>
      <c r="P33" s="9">
        <v>1</v>
      </c>
      <c r="Q33" s="9">
        <v>0</v>
      </c>
      <c r="R33" s="9">
        <v>1</v>
      </c>
      <c r="S33" s="9">
        <v>1</v>
      </c>
      <c r="T33" s="10">
        <f t="shared" si="3"/>
        <v>8</v>
      </c>
    </row>
    <row r="34" spans="1:20" ht="30" customHeight="1" x14ac:dyDescent="0.25">
      <c r="A34" s="3" t="s">
        <v>11</v>
      </c>
      <c r="B34" s="4" t="str">
        <f t="shared" si="5"/>
        <v>ГБОУ СОШ №543</v>
      </c>
      <c r="C34" s="5">
        <f t="shared" si="5"/>
        <v>11543</v>
      </c>
      <c r="D34" s="5" t="str">
        <f t="shared" si="5"/>
        <v>СОШ</v>
      </c>
      <c r="E34" s="11" t="str">
        <f t="shared" si="5"/>
        <v>5а</v>
      </c>
      <c r="F34" s="7">
        <f t="shared" si="5"/>
        <v>53</v>
      </c>
      <c r="G34" s="7">
        <f t="shared" si="5"/>
        <v>51</v>
      </c>
      <c r="H34" s="8">
        <f t="shared" si="4"/>
        <v>11543032</v>
      </c>
      <c r="I34" s="9">
        <v>1</v>
      </c>
      <c r="J34" s="9">
        <v>0</v>
      </c>
      <c r="K34" s="9">
        <v>1</v>
      </c>
      <c r="L34" s="9">
        <v>2</v>
      </c>
      <c r="M34" s="9">
        <v>1</v>
      </c>
      <c r="N34" s="9">
        <v>0</v>
      </c>
      <c r="O34" s="9">
        <v>0</v>
      </c>
      <c r="P34" s="9">
        <v>1</v>
      </c>
      <c r="Q34" s="9">
        <v>0</v>
      </c>
      <c r="R34" s="9">
        <v>1</v>
      </c>
      <c r="S34" s="9">
        <v>1</v>
      </c>
      <c r="T34" s="10">
        <f t="shared" si="3"/>
        <v>8</v>
      </c>
    </row>
    <row r="35" spans="1:20" ht="30" customHeight="1" x14ac:dyDescent="0.25">
      <c r="A35" s="3" t="s">
        <v>11</v>
      </c>
      <c r="B35" s="4" t="str">
        <f t="shared" si="5"/>
        <v>ГБОУ СОШ №543</v>
      </c>
      <c r="C35" s="5">
        <f t="shared" si="5"/>
        <v>11543</v>
      </c>
      <c r="D35" s="5" t="str">
        <f t="shared" si="5"/>
        <v>СОШ</v>
      </c>
      <c r="E35" s="11" t="str">
        <f t="shared" si="5"/>
        <v>5а</v>
      </c>
      <c r="F35" s="7">
        <f t="shared" si="5"/>
        <v>53</v>
      </c>
      <c r="G35" s="7">
        <f t="shared" si="5"/>
        <v>51</v>
      </c>
      <c r="H35" s="8">
        <f t="shared" si="4"/>
        <v>11543033</v>
      </c>
      <c r="I35" s="9">
        <v>2</v>
      </c>
      <c r="J35" s="9">
        <v>2</v>
      </c>
      <c r="K35" s="9">
        <v>1</v>
      </c>
      <c r="L35" s="9">
        <v>2</v>
      </c>
      <c r="M35" s="9">
        <v>1</v>
      </c>
      <c r="N35" s="9">
        <v>0</v>
      </c>
      <c r="O35" s="9">
        <v>0</v>
      </c>
      <c r="P35" s="9">
        <v>1</v>
      </c>
      <c r="Q35" s="9">
        <v>2</v>
      </c>
      <c r="R35" s="9">
        <v>1</v>
      </c>
      <c r="S35" s="9">
        <v>1</v>
      </c>
      <c r="T35" s="10">
        <f t="shared" si="3"/>
        <v>13</v>
      </c>
    </row>
    <row r="36" spans="1:20" ht="30" customHeight="1" x14ac:dyDescent="0.25">
      <c r="A36" s="3" t="s">
        <v>11</v>
      </c>
      <c r="B36" s="4" t="str">
        <f t="shared" ref="B36:G51" si="6">B35</f>
        <v>ГБОУ СОШ №543</v>
      </c>
      <c r="C36" s="5">
        <f t="shared" si="6"/>
        <v>11543</v>
      </c>
      <c r="D36" s="5" t="str">
        <f t="shared" si="6"/>
        <v>СОШ</v>
      </c>
      <c r="E36" s="11" t="str">
        <f t="shared" si="6"/>
        <v>5а</v>
      </c>
      <c r="F36" s="7">
        <f t="shared" si="6"/>
        <v>53</v>
      </c>
      <c r="G36" s="7">
        <f t="shared" si="6"/>
        <v>51</v>
      </c>
      <c r="H36" s="8">
        <f t="shared" si="4"/>
        <v>11543034</v>
      </c>
      <c r="I36" s="9">
        <v>1</v>
      </c>
      <c r="J36" s="9">
        <v>0</v>
      </c>
      <c r="K36" s="9">
        <v>1</v>
      </c>
      <c r="L36" s="9">
        <v>2</v>
      </c>
      <c r="M36" s="9">
        <v>0</v>
      </c>
      <c r="N36" s="9">
        <v>0</v>
      </c>
      <c r="O36" s="9">
        <v>0</v>
      </c>
      <c r="P36" s="9">
        <v>0</v>
      </c>
      <c r="Q36" s="9">
        <v>1</v>
      </c>
      <c r="R36" s="9">
        <v>2</v>
      </c>
      <c r="S36" s="9">
        <v>2</v>
      </c>
      <c r="T36" s="10">
        <f t="shared" si="3"/>
        <v>9</v>
      </c>
    </row>
    <row r="37" spans="1:20" ht="30" customHeight="1" x14ac:dyDescent="0.25">
      <c r="A37" s="3" t="s">
        <v>11</v>
      </c>
      <c r="B37" s="4" t="str">
        <f t="shared" si="6"/>
        <v>ГБОУ СОШ №543</v>
      </c>
      <c r="C37" s="5">
        <f t="shared" si="6"/>
        <v>11543</v>
      </c>
      <c r="D37" s="5" t="str">
        <f t="shared" si="6"/>
        <v>СОШ</v>
      </c>
      <c r="E37" s="11" t="str">
        <f t="shared" si="6"/>
        <v>5а</v>
      </c>
      <c r="F37" s="7">
        <f t="shared" si="6"/>
        <v>53</v>
      </c>
      <c r="G37" s="7">
        <f t="shared" si="6"/>
        <v>51</v>
      </c>
      <c r="H37" s="8">
        <f t="shared" si="4"/>
        <v>11543035</v>
      </c>
      <c r="I37" s="9">
        <v>0</v>
      </c>
      <c r="J37" s="9">
        <v>1</v>
      </c>
      <c r="K37" s="9">
        <v>0</v>
      </c>
      <c r="L37" s="9">
        <v>1</v>
      </c>
      <c r="M37" s="9">
        <v>2</v>
      </c>
      <c r="N37" s="9">
        <v>0</v>
      </c>
      <c r="O37" s="9">
        <v>0</v>
      </c>
      <c r="P37" s="9">
        <v>1</v>
      </c>
      <c r="Q37" s="9">
        <v>1</v>
      </c>
      <c r="R37" s="9">
        <v>2</v>
      </c>
      <c r="S37" s="9">
        <v>1</v>
      </c>
      <c r="T37" s="10">
        <f t="shared" si="3"/>
        <v>9</v>
      </c>
    </row>
    <row r="38" spans="1:20" ht="30" customHeight="1" x14ac:dyDescent="0.25">
      <c r="A38" s="3" t="s">
        <v>11</v>
      </c>
      <c r="B38" s="4" t="str">
        <f t="shared" si="6"/>
        <v>ГБОУ СОШ №543</v>
      </c>
      <c r="C38" s="5">
        <f t="shared" si="6"/>
        <v>11543</v>
      </c>
      <c r="D38" s="5" t="str">
        <f t="shared" si="6"/>
        <v>СОШ</v>
      </c>
      <c r="E38" s="11" t="str">
        <f t="shared" si="6"/>
        <v>5а</v>
      </c>
      <c r="F38" s="7">
        <f t="shared" si="6"/>
        <v>53</v>
      </c>
      <c r="G38" s="7">
        <f t="shared" si="6"/>
        <v>51</v>
      </c>
      <c r="H38" s="8">
        <f t="shared" si="4"/>
        <v>11543036</v>
      </c>
      <c r="I38" s="9">
        <v>1</v>
      </c>
      <c r="J38" s="9">
        <v>1</v>
      </c>
      <c r="K38" s="9">
        <v>1</v>
      </c>
      <c r="L38" s="9">
        <v>0</v>
      </c>
      <c r="M38" s="9">
        <v>1</v>
      </c>
      <c r="N38" s="9">
        <v>0</v>
      </c>
      <c r="O38" s="9">
        <v>1</v>
      </c>
      <c r="P38" s="9">
        <v>0</v>
      </c>
      <c r="Q38" s="9">
        <v>1</v>
      </c>
      <c r="R38" s="9">
        <v>0</v>
      </c>
      <c r="S38" s="9">
        <v>2</v>
      </c>
      <c r="T38" s="10">
        <f t="shared" si="3"/>
        <v>8</v>
      </c>
    </row>
    <row r="39" spans="1:20" ht="30" customHeight="1" x14ac:dyDescent="0.25">
      <c r="A39" s="3" t="s">
        <v>11</v>
      </c>
      <c r="B39" s="4" t="str">
        <f t="shared" si="6"/>
        <v>ГБОУ СОШ №543</v>
      </c>
      <c r="C39" s="5">
        <f t="shared" si="6"/>
        <v>11543</v>
      </c>
      <c r="D39" s="5" t="str">
        <f t="shared" si="6"/>
        <v>СОШ</v>
      </c>
      <c r="E39" s="11" t="str">
        <f t="shared" si="6"/>
        <v>5а</v>
      </c>
      <c r="F39" s="7">
        <f t="shared" si="6"/>
        <v>53</v>
      </c>
      <c r="G39" s="7">
        <f t="shared" si="6"/>
        <v>51</v>
      </c>
      <c r="H39" s="8">
        <f t="shared" si="4"/>
        <v>11543037</v>
      </c>
      <c r="I39" s="9">
        <v>1</v>
      </c>
      <c r="J39" s="9">
        <v>2</v>
      </c>
      <c r="K39" s="9">
        <v>1</v>
      </c>
      <c r="L39" s="9">
        <v>2</v>
      </c>
      <c r="M39" s="9">
        <v>1</v>
      </c>
      <c r="N39" s="9">
        <v>0</v>
      </c>
      <c r="O39" s="9">
        <v>1</v>
      </c>
      <c r="P39" s="9">
        <v>1</v>
      </c>
      <c r="Q39" s="9">
        <v>1</v>
      </c>
      <c r="R39" s="9">
        <v>1</v>
      </c>
      <c r="S39" s="9">
        <v>2</v>
      </c>
      <c r="T39" s="10">
        <f t="shared" si="3"/>
        <v>13</v>
      </c>
    </row>
    <row r="40" spans="1:20" ht="30" customHeight="1" x14ac:dyDescent="0.25">
      <c r="A40" s="3" t="s">
        <v>11</v>
      </c>
      <c r="B40" s="4" t="str">
        <f t="shared" si="6"/>
        <v>ГБОУ СОШ №543</v>
      </c>
      <c r="C40" s="5">
        <f t="shared" si="6"/>
        <v>11543</v>
      </c>
      <c r="D40" s="5" t="str">
        <f t="shared" si="6"/>
        <v>СОШ</v>
      </c>
      <c r="E40" s="11" t="str">
        <f t="shared" si="6"/>
        <v>5а</v>
      </c>
      <c r="F40" s="7">
        <f t="shared" si="6"/>
        <v>53</v>
      </c>
      <c r="G40" s="7">
        <f t="shared" si="6"/>
        <v>51</v>
      </c>
      <c r="H40" s="8">
        <f t="shared" si="4"/>
        <v>11543038</v>
      </c>
      <c r="I40" s="9">
        <v>0</v>
      </c>
      <c r="J40" s="9">
        <v>2</v>
      </c>
      <c r="K40" s="9">
        <v>0</v>
      </c>
      <c r="L40" s="9">
        <v>2</v>
      </c>
      <c r="M40" s="9">
        <v>1</v>
      </c>
      <c r="N40" s="9">
        <v>1</v>
      </c>
      <c r="O40" s="9">
        <v>0</v>
      </c>
      <c r="P40" s="9">
        <v>1</v>
      </c>
      <c r="Q40" s="9">
        <v>1</v>
      </c>
      <c r="R40" s="9">
        <v>0</v>
      </c>
      <c r="S40" s="9">
        <v>2</v>
      </c>
      <c r="T40" s="10">
        <f t="shared" si="3"/>
        <v>10</v>
      </c>
    </row>
    <row r="41" spans="1:20" ht="30" customHeight="1" x14ac:dyDescent="0.25">
      <c r="A41" s="3" t="s">
        <v>11</v>
      </c>
      <c r="B41" s="4" t="str">
        <f t="shared" si="6"/>
        <v>ГБОУ СОШ №543</v>
      </c>
      <c r="C41" s="5">
        <f t="shared" si="6"/>
        <v>11543</v>
      </c>
      <c r="D41" s="5" t="str">
        <f t="shared" si="6"/>
        <v>СОШ</v>
      </c>
      <c r="E41" s="11" t="str">
        <f t="shared" si="6"/>
        <v>5а</v>
      </c>
      <c r="F41" s="7">
        <f t="shared" si="6"/>
        <v>53</v>
      </c>
      <c r="G41" s="7">
        <f t="shared" si="6"/>
        <v>51</v>
      </c>
      <c r="H41" s="8">
        <f t="shared" si="4"/>
        <v>11543039</v>
      </c>
      <c r="I41" s="9">
        <v>1</v>
      </c>
      <c r="J41" s="9">
        <v>2</v>
      </c>
      <c r="K41" s="9">
        <v>1</v>
      </c>
      <c r="L41" s="9">
        <v>2</v>
      </c>
      <c r="M41" s="9">
        <v>1</v>
      </c>
      <c r="N41" s="9">
        <v>1</v>
      </c>
      <c r="O41" s="9">
        <v>0</v>
      </c>
      <c r="P41" s="9">
        <v>1</v>
      </c>
      <c r="Q41" s="9">
        <v>2</v>
      </c>
      <c r="R41" s="9">
        <v>2</v>
      </c>
      <c r="S41" s="9">
        <v>1</v>
      </c>
      <c r="T41" s="10">
        <f t="shared" si="3"/>
        <v>14</v>
      </c>
    </row>
    <row r="42" spans="1:20" ht="30" customHeight="1" x14ac:dyDescent="0.25">
      <c r="A42" s="3" t="s">
        <v>11</v>
      </c>
      <c r="B42" s="4" t="str">
        <f t="shared" si="6"/>
        <v>ГБОУ СОШ №543</v>
      </c>
      <c r="C42" s="5">
        <f t="shared" si="6"/>
        <v>11543</v>
      </c>
      <c r="D42" s="5" t="str">
        <f t="shared" si="6"/>
        <v>СОШ</v>
      </c>
      <c r="E42" s="11" t="str">
        <f t="shared" si="6"/>
        <v>5а</v>
      </c>
      <c r="F42" s="7">
        <f t="shared" si="6"/>
        <v>53</v>
      </c>
      <c r="G42" s="7">
        <f t="shared" si="6"/>
        <v>51</v>
      </c>
      <c r="H42" s="8">
        <f t="shared" si="4"/>
        <v>11543040</v>
      </c>
      <c r="I42" s="9">
        <v>0</v>
      </c>
      <c r="J42" s="9">
        <v>1</v>
      </c>
      <c r="K42" s="9">
        <v>0</v>
      </c>
      <c r="L42" s="9">
        <v>1</v>
      </c>
      <c r="M42" s="9">
        <v>2</v>
      </c>
      <c r="N42" s="9">
        <v>1</v>
      </c>
      <c r="O42" s="9">
        <v>0</v>
      </c>
      <c r="P42" s="9">
        <v>1</v>
      </c>
      <c r="Q42" s="9">
        <v>0</v>
      </c>
      <c r="R42" s="9">
        <v>1</v>
      </c>
      <c r="S42" s="9">
        <v>1</v>
      </c>
      <c r="T42" s="10">
        <f t="shared" si="3"/>
        <v>8</v>
      </c>
    </row>
    <row r="43" spans="1:20" ht="30" customHeight="1" x14ac:dyDescent="0.25">
      <c r="A43" s="3" t="s">
        <v>11</v>
      </c>
      <c r="B43" s="4" t="str">
        <f t="shared" si="6"/>
        <v>ГБОУ СОШ №543</v>
      </c>
      <c r="C43" s="5">
        <f t="shared" si="6"/>
        <v>11543</v>
      </c>
      <c r="D43" s="5" t="str">
        <f t="shared" si="6"/>
        <v>СОШ</v>
      </c>
      <c r="E43" s="11" t="str">
        <f t="shared" si="6"/>
        <v>5а</v>
      </c>
      <c r="F43" s="7">
        <f t="shared" si="6"/>
        <v>53</v>
      </c>
      <c r="G43" s="7">
        <f t="shared" si="6"/>
        <v>51</v>
      </c>
      <c r="H43" s="8">
        <f t="shared" si="4"/>
        <v>11543041</v>
      </c>
      <c r="I43" s="9">
        <v>2</v>
      </c>
      <c r="J43" s="9">
        <v>2</v>
      </c>
      <c r="K43" s="9">
        <v>1</v>
      </c>
      <c r="L43" s="9">
        <v>2</v>
      </c>
      <c r="M43" s="9">
        <v>2</v>
      </c>
      <c r="N43" s="9">
        <v>1</v>
      </c>
      <c r="O43" s="9">
        <v>0</v>
      </c>
      <c r="P43" s="9">
        <v>1</v>
      </c>
      <c r="Q43" s="9">
        <v>1</v>
      </c>
      <c r="R43" s="9">
        <v>1</v>
      </c>
      <c r="S43" s="9">
        <v>1</v>
      </c>
      <c r="T43" s="10">
        <f t="shared" si="3"/>
        <v>14</v>
      </c>
    </row>
    <row r="44" spans="1:20" ht="30" customHeight="1" x14ac:dyDescent="0.25">
      <c r="A44" s="3" t="s">
        <v>11</v>
      </c>
      <c r="B44" s="4" t="str">
        <f t="shared" si="6"/>
        <v>ГБОУ СОШ №543</v>
      </c>
      <c r="C44" s="5">
        <f t="shared" si="6"/>
        <v>11543</v>
      </c>
      <c r="D44" s="5" t="str">
        <f t="shared" si="6"/>
        <v>СОШ</v>
      </c>
      <c r="E44" s="11" t="str">
        <f t="shared" si="6"/>
        <v>5а</v>
      </c>
      <c r="F44" s="7">
        <f t="shared" si="6"/>
        <v>53</v>
      </c>
      <c r="G44" s="7">
        <f t="shared" si="6"/>
        <v>51</v>
      </c>
      <c r="H44" s="8">
        <f t="shared" si="4"/>
        <v>11543042</v>
      </c>
      <c r="I44" s="9">
        <v>1</v>
      </c>
      <c r="J44" s="9">
        <v>1</v>
      </c>
      <c r="K44" s="9">
        <v>1</v>
      </c>
      <c r="L44" s="9">
        <v>2</v>
      </c>
      <c r="M44" s="9">
        <v>0</v>
      </c>
      <c r="N44" s="9">
        <v>0</v>
      </c>
      <c r="O44" s="9">
        <v>0</v>
      </c>
      <c r="P44" s="9">
        <v>1</v>
      </c>
      <c r="Q44" s="9">
        <v>1</v>
      </c>
      <c r="R44" s="9">
        <v>1</v>
      </c>
      <c r="S44" s="9">
        <v>1</v>
      </c>
      <c r="T44" s="10">
        <f t="shared" si="3"/>
        <v>9</v>
      </c>
    </row>
    <row r="45" spans="1:20" ht="30" customHeight="1" x14ac:dyDescent="0.25">
      <c r="A45" s="3" t="s">
        <v>11</v>
      </c>
      <c r="B45" s="4" t="str">
        <f t="shared" si="6"/>
        <v>ГБОУ СОШ №543</v>
      </c>
      <c r="C45" s="5">
        <f t="shared" si="6"/>
        <v>11543</v>
      </c>
      <c r="D45" s="5" t="str">
        <f t="shared" si="6"/>
        <v>СОШ</v>
      </c>
      <c r="E45" s="11" t="str">
        <f t="shared" si="6"/>
        <v>5а</v>
      </c>
      <c r="F45" s="7">
        <f t="shared" si="6"/>
        <v>53</v>
      </c>
      <c r="G45" s="7">
        <f t="shared" si="6"/>
        <v>51</v>
      </c>
      <c r="H45" s="8">
        <f t="shared" si="4"/>
        <v>11543043</v>
      </c>
      <c r="I45" s="9">
        <v>0</v>
      </c>
      <c r="J45" s="9">
        <v>0</v>
      </c>
      <c r="K45" s="9">
        <v>0</v>
      </c>
      <c r="L45" s="9">
        <v>2</v>
      </c>
      <c r="M45" s="9">
        <v>1</v>
      </c>
      <c r="N45" s="9">
        <v>0</v>
      </c>
      <c r="O45" s="9">
        <v>0</v>
      </c>
      <c r="P45" s="9">
        <v>1</v>
      </c>
      <c r="Q45" s="9">
        <v>1</v>
      </c>
      <c r="R45" s="9">
        <v>1</v>
      </c>
      <c r="S45" s="9">
        <v>2</v>
      </c>
      <c r="T45" s="10">
        <f t="shared" si="3"/>
        <v>8</v>
      </c>
    </row>
    <row r="46" spans="1:20" ht="30" customHeight="1" x14ac:dyDescent="0.25">
      <c r="A46" s="3" t="s">
        <v>11</v>
      </c>
      <c r="B46" s="4" t="str">
        <f t="shared" si="6"/>
        <v>ГБОУ СОШ №543</v>
      </c>
      <c r="C46" s="5">
        <f t="shared" si="6"/>
        <v>11543</v>
      </c>
      <c r="D46" s="5" t="str">
        <f t="shared" si="6"/>
        <v>СОШ</v>
      </c>
      <c r="E46" s="11" t="str">
        <f t="shared" si="6"/>
        <v>5а</v>
      </c>
      <c r="F46" s="7">
        <f t="shared" si="6"/>
        <v>53</v>
      </c>
      <c r="G46" s="7">
        <f t="shared" si="6"/>
        <v>51</v>
      </c>
      <c r="H46" s="8">
        <f t="shared" si="4"/>
        <v>11543044</v>
      </c>
      <c r="I46" s="9">
        <v>0</v>
      </c>
      <c r="J46" s="9">
        <v>1</v>
      </c>
      <c r="K46" s="9">
        <v>0</v>
      </c>
      <c r="L46" s="9">
        <v>1</v>
      </c>
      <c r="M46" s="9">
        <v>1</v>
      </c>
      <c r="N46" s="9">
        <v>0</v>
      </c>
      <c r="O46" s="9">
        <v>1</v>
      </c>
      <c r="P46" s="9">
        <v>1</v>
      </c>
      <c r="Q46" s="9">
        <v>0</v>
      </c>
      <c r="R46" s="9">
        <v>0</v>
      </c>
      <c r="S46" s="9">
        <v>2</v>
      </c>
      <c r="T46" s="10">
        <f t="shared" si="3"/>
        <v>7</v>
      </c>
    </row>
    <row r="47" spans="1:20" ht="30" customHeight="1" x14ac:dyDescent="0.25">
      <c r="A47" s="3" t="s">
        <v>11</v>
      </c>
      <c r="B47" s="4" t="str">
        <f t="shared" si="6"/>
        <v>ГБОУ СОШ №543</v>
      </c>
      <c r="C47" s="5">
        <f t="shared" si="6"/>
        <v>11543</v>
      </c>
      <c r="D47" s="5" t="str">
        <f t="shared" si="6"/>
        <v>СОШ</v>
      </c>
      <c r="E47" s="11" t="str">
        <f t="shared" si="6"/>
        <v>5а</v>
      </c>
      <c r="F47" s="7">
        <f t="shared" si="6"/>
        <v>53</v>
      </c>
      <c r="G47" s="7">
        <f t="shared" si="6"/>
        <v>51</v>
      </c>
      <c r="H47" s="8">
        <f t="shared" si="4"/>
        <v>11543045</v>
      </c>
      <c r="I47" s="9">
        <v>1</v>
      </c>
      <c r="J47" s="9">
        <v>1</v>
      </c>
      <c r="K47" s="9">
        <v>1</v>
      </c>
      <c r="L47" s="9">
        <v>1</v>
      </c>
      <c r="M47" s="9">
        <v>1</v>
      </c>
      <c r="N47" s="9">
        <v>0</v>
      </c>
      <c r="O47" s="9">
        <v>0</v>
      </c>
      <c r="P47" s="9">
        <v>0</v>
      </c>
      <c r="Q47" s="9">
        <v>1</v>
      </c>
      <c r="R47" s="9">
        <v>2</v>
      </c>
      <c r="S47" s="9">
        <v>1</v>
      </c>
      <c r="T47" s="10">
        <f t="shared" si="3"/>
        <v>9</v>
      </c>
    </row>
    <row r="48" spans="1:20" ht="30" customHeight="1" x14ac:dyDescent="0.25">
      <c r="A48" s="3" t="s">
        <v>11</v>
      </c>
      <c r="B48" s="4" t="str">
        <f t="shared" si="6"/>
        <v>ГБОУ СОШ №543</v>
      </c>
      <c r="C48" s="5">
        <f t="shared" si="6"/>
        <v>11543</v>
      </c>
      <c r="D48" s="5" t="str">
        <f t="shared" si="6"/>
        <v>СОШ</v>
      </c>
      <c r="E48" s="11" t="str">
        <f t="shared" si="6"/>
        <v>5а</v>
      </c>
      <c r="F48" s="7">
        <f t="shared" si="6"/>
        <v>53</v>
      </c>
      <c r="G48" s="7">
        <f t="shared" si="6"/>
        <v>51</v>
      </c>
      <c r="H48" s="8">
        <f t="shared" si="4"/>
        <v>11543046</v>
      </c>
      <c r="I48" s="9">
        <v>2</v>
      </c>
      <c r="J48" s="9">
        <v>2</v>
      </c>
      <c r="K48" s="9">
        <v>0</v>
      </c>
      <c r="L48" s="9">
        <v>2</v>
      </c>
      <c r="M48" s="9">
        <v>1</v>
      </c>
      <c r="N48" s="9">
        <v>1</v>
      </c>
      <c r="O48" s="9">
        <v>1</v>
      </c>
      <c r="P48" s="9">
        <v>1</v>
      </c>
      <c r="Q48" s="9">
        <v>2</v>
      </c>
      <c r="R48" s="9">
        <v>2</v>
      </c>
      <c r="S48" s="9">
        <v>1</v>
      </c>
      <c r="T48" s="10">
        <f t="shared" si="3"/>
        <v>15</v>
      </c>
    </row>
    <row r="49" spans="1:20" ht="30" customHeight="1" x14ac:dyDescent="0.25">
      <c r="A49" s="3" t="s">
        <v>11</v>
      </c>
      <c r="B49" s="4" t="str">
        <f t="shared" si="6"/>
        <v>ГБОУ СОШ №543</v>
      </c>
      <c r="C49" s="5">
        <f t="shared" si="6"/>
        <v>11543</v>
      </c>
      <c r="D49" s="5" t="str">
        <f t="shared" si="6"/>
        <v>СОШ</v>
      </c>
      <c r="E49" s="11" t="str">
        <f t="shared" si="6"/>
        <v>5а</v>
      </c>
      <c r="F49" s="7">
        <f t="shared" si="6"/>
        <v>53</v>
      </c>
      <c r="G49" s="7">
        <f t="shared" si="6"/>
        <v>51</v>
      </c>
      <c r="H49" s="8">
        <f t="shared" si="4"/>
        <v>11543047</v>
      </c>
      <c r="I49" s="9">
        <v>1</v>
      </c>
      <c r="J49" s="9">
        <v>2</v>
      </c>
      <c r="K49" s="9">
        <v>0</v>
      </c>
      <c r="L49" s="9">
        <v>2</v>
      </c>
      <c r="M49" s="9">
        <v>2</v>
      </c>
      <c r="N49" s="9">
        <v>1</v>
      </c>
      <c r="O49" s="9">
        <v>0</v>
      </c>
      <c r="P49" s="9">
        <v>1</v>
      </c>
      <c r="Q49" s="9">
        <v>0</v>
      </c>
      <c r="R49" s="9">
        <v>0</v>
      </c>
      <c r="S49" s="9">
        <v>2</v>
      </c>
      <c r="T49" s="10">
        <f t="shared" si="3"/>
        <v>11</v>
      </c>
    </row>
    <row r="50" spans="1:20" ht="30" customHeight="1" x14ac:dyDescent="0.25">
      <c r="A50" s="3" t="s">
        <v>11</v>
      </c>
      <c r="B50" s="4" t="str">
        <f t="shared" si="6"/>
        <v>ГБОУ СОШ №543</v>
      </c>
      <c r="C50" s="5">
        <f t="shared" si="6"/>
        <v>11543</v>
      </c>
      <c r="D50" s="5" t="str">
        <f t="shared" si="6"/>
        <v>СОШ</v>
      </c>
      <c r="E50" s="11" t="str">
        <f t="shared" si="6"/>
        <v>5а</v>
      </c>
      <c r="F50" s="7">
        <f t="shared" si="6"/>
        <v>53</v>
      </c>
      <c r="G50" s="7">
        <f t="shared" si="6"/>
        <v>51</v>
      </c>
      <c r="H50" s="8">
        <f t="shared" si="4"/>
        <v>11543048</v>
      </c>
      <c r="I50" s="9">
        <v>1</v>
      </c>
      <c r="J50" s="9">
        <v>0</v>
      </c>
      <c r="K50" s="9">
        <v>0</v>
      </c>
      <c r="L50" s="9">
        <v>2</v>
      </c>
      <c r="M50" s="9">
        <v>1</v>
      </c>
      <c r="N50" s="9">
        <v>0</v>
      </c>
      <c r="O50" s="9">
        <v>0</v>
      </c>
      <c r="P50" s="9">
        <v>0</v>
      </c>
      <c r="Q50" s="9">
        <v>1</v>
      </c>
      <c r="R50" s="9">
        <v>1</v>
      </c>
      <c r="S50" s="9">
        <v>2</v>
      </c>
      <c r="T50" s="10">
        <f t="shared" si="3"/>
        <v>8</v>
      </c>
    </row>
    <row r="51" spans="1:20" ht="30" customHeight="1" x14ac:dyDescent="0.25">
      <c r="A51" s="3" t="s">
        <v>11</v>
      </c>
      <c r="B51" s="4" t="str">
        <f t="shared" si="6"/>
        <v>ГБОУ СОШ №543</v>
      </c>
      <c r="C51" s="5">
        <f t="shared" si="6"/>
        <v>11543</v>
      </c>
      <c r="D51" s="5" t="str">
        <f t="shared" si="6"/>
        <v>СОШ</v>
      </c>
      <c r="E51" s="11" t="str">
        <f t="shared" si="6"/>
        <v>5а</v>
      </c>
      <c r="F51" s="7">
        <f t="shared" si="6"/>
        <v>53</v>
      </c>
      <c r="G51" s="7">
        <f t="shared" si="6"/>
        <v>51</v>
      </c>
      <c r="H51" s="8">
        <f t="shared" si="4"/>
        <v>11543049</v>
      </c>
      <c r="I51" s="9">
        <v>1</v>
      </c>
      <c r="J51" s="9">
        <v>2</v>
      </c>
      <c r="K51" s="9">
        <v>1</v>
      </c>
      <c r="L51" s="9">
        <v>2</v>
      </c>
      <c r="M51" s="9">
        <v>2</v>
      </c>
      <c r="N51" s="9">
        <v>0</v>
      </c>
      <c r="O51" s="9">
        <v>0</v>
      </c>
      <c r="P51" s="9">
        <v>1</v>
      </c>
      <c r="Q51" s="9">
        <v>1</v>
      </c>
      <c r="R51" s="9">
        <v>1</v>
      </c>
      <c r="S51" s="9">
        <v>1</v>
      </c>
      <c r="T51" s="10">
        <f t="shared" si="3"/>
        <v>12</v>
      </c>
    </row>
    <row r="52" spans="1:20" ht="30" customHeight="1" x14ac:dyDescent="0.25">
      <c r="A52" s="3" t="s">
        <v>11</v>
      </c>
      <c r="B52" s="4" t="str">
        <f t="shared" ref="B52:G53" si="7">B51</f>
        <v>ГБОУ СОШ №543</v>
      </c>
      <c r="C52" s="5">
        <f t="shared" si="7"/>
        <v>11543</v>
      </c>
      <c r="D52" s="5" t="str">
        <f t="shared" si="7"/>
        <v>СОШ</v>
      </c>
      <c r="E52" s="11" t="str">
        <f t="shared" si="7"/>
        <v>5а</v>
      </c>
      <c r="F52" s="7">
        <f t="shared" si="7"/>
        <v>53</v>
      </c>
      <c r="G52" s="7">
        <f t="shared" si="7"/>
        <v>51</v>
      </c>
      <c r="H52" s="8">
        <f t="shared" si="4"/>
        <v>11543050</v>
      </c>
      <c r="I52" s="9">
        <v>0</v>
      </c>
      <c r="J52" s="9">
        <v>1</v>
      </c>
      <c r="K52" s="9">
        <v>0</v>
      </c>
      <c r="L52" s="9">
        <v>2</v>
      </c>
      <c r="M52" s="9">
        <v>1</v>
      </c>
      <c r="N52" s="9">
        <v>0</v>
      </c>
      <c r="O52" s="9">
        <v>0</v>
      </c>
      <c r="P52" s="9">
        <v>0</v>
      </c>
      <c r="Q52" s="9">
        <v>0</v>
      </c>
      <c r="R52" s="9">
        <v>0</v>
      </c>
      <c r="S52" s="9">
        <v>1</v>
      </c>
      <c r="T52" s="10">
        <f t="shared" si="3"/>
        <v>5</v>
      </c>
    </row>
    <row r="53" spans="1:20" ht="30" customHeight="1" x14ac:dyDescent="0.25">
      <c r="A53" s="3" t="s">
        <v>11</v>
      </c>
      <c r="B53" s="4" t="str">
        <f t="shared" si="7"/>
        <v>ГБОУ СОШ №543</v>
      </c>
      <c r="C53" s="5">
        <f t="shared" si="7"/>
        <v>11543</v>
      </c>
      <c r="D53" s="5" t="str">
        <f t="shared" si="7"/>
        <v>СОШ</v>
      </c>
      <c r="E53" s="11" t="str">
        <f t="shared" si="7"/>
        <v>5а</v>
      </c>
      <c r="F53" s="7">
        <f t="shared" si="7"/>
        <v>53</v>
      </c>
      <c r="G53" s="7">
        <f t="shared" si="7"/>
        <v>51</v>
      </c>
      <c r="H53" s="8">
        <f t="shared" si="4"/>
        <v>11543051</v>
      </c>
      <c r="I53" s="9">
        <v>0</v>
      </c>
      <c r="J53" s="9">
        <v>1</v>
      </c>
      <c r="K53" s="9">
        <v>0</v>
      </c>
      <c r="L53" s="9">
        <v>2</v>
      </c>
      <c r="M53" s="9">
        <v>2</v>
      </c>
      <c r="N53" s="9">
        <v>0</v>
      </c>
      <c r="O53" s="9">
        <v>1</v>
      </c>
      <c r="P53" s="9">
        <v>1</v>
      </c>
      <c r="Q53" s="9">
        <v>1</v>
      </c>
      <c r="R53" s="9">
        <v>1</v>
      </c>
      <c r="S53" s="9">
        <v>2</v>
      </c>
      <c r="T53" s="10">
        <f t="shared" si="3"/>
        <v>11</v>
      </c>
    </row>
    <row r="54" spans="1:20" s="58" customFormat="1" x14ac:dyDescent="0.25">
      <c r="A54" s="58" t="s">
        <v>118</v>
      </c>
      <c r="I54" s="58">
        <v>2</v>
      </c>
      <c r="J54" s="58">
        <v>2</v>
      </c>
      <c r="K54" s="58">
        <v>1</v>
      </c>
      <c r="L54" s="58">
        <v>2</v>
      </c>
      <c r="M54" s="58">
        <v>2</v>
      </c>
      <c r="N54" s="58">
        <v>1</v>
      </c>
      <c r="O54" s="58">
        <v>1</v>
      </c>
      <c r="P54" s="58">
        <v>2</v>
      </c>
      <c r="Q54" s="58">
        <v>2</v>
      </c>
      <c r="R54" s="58">
        <v>2</v>
      </c>
      <c r="S54" s="58">
        <v>2</v>
      </c>
      <c r="T54" s="58">
        <f>SUM(I54:S54)</f>
        <v>19</v>
      </c>
    </row>
    <row r="55" spans="1:20" x14ac:dyDescent="0.25">
      <c r="B55" s="4" t="s">
        <v>62</v>
      </c>
      <c r="C55" s="7">
        <v>53</v>
      </c>
      <c r="D55" s="7">
        <v>51</v>
      </c>
      <c r="I55" s="79">
        <f>SUM(I3:I53)/(51*I54)</f>
        <v>0.49019607843137253</v>
      </c>
      <c r="J55" s="79">
        <f t="shared" ref="J55:T55" si="8">SUM(J3:J53)/(51*J54)</f>
        <v>0.65686274509803921</v>
      </c>
      <c r="K55" s="79">
        <f t="shared" si="8"/>
        <v>0.52941176470588236</v>
      </c>
      <c r="L55" s="79">
        <f t="shared" si="8"/>
        <v>0.89215686274509809</v>
      </c>
      <c r="M55" s="79">
        <f t="shared" si="8"/>
        <v>0.71568627450980393</v>
      </c>
      <c r="N55" s="79">
        <f t="shared" si="8"/>
        <v>0.49019607843137253</v>
      </c>
      <c r="O55" s="79">
        <f t="shared" si="8"/>
        <v>0.50980392156862742</v>
      </c>
      <c r="P55" s="79">
        <f t="shared" si="8"/>
        <v>0.5</v>
      </c>
      <c r="Q55" s="79">
        <f t="shared" si="8"/>
        <v>0.51960784313725494</v>
      </c>
      <c r="R55" s="79">
        <f t="shared" si="8"/>
        <v>0.44117647058823528</v>
      </c>
      <c r="S55" s="79">
        <f t="shared" si="8"/>
        <v>0.73529411764705888</v>
      </c>
      <c r="T55" s="79">
        <f t="shared" si="8"/>
        <v>0.59339525283797734</v>
      </c>
    </row>
  </sheetData>
  <mergeCells count="9">
    <mergeCell ref="G1:G2"/>
    <mergeCell ref="H1:H2"/>
    <mergeCell ref="T1:T2"/>
    <mergeCell ref="A1:A2"/>
    <mergeCell ref="B1:B2"/>
    <mergeCell ref="C1:C2"/>
    <mergeCell ref="D1:D2"/>
    <mergeCell ref="E1:E2"/>
    <mergeCell ref="F1:F2"/>
  </mergeCells>
  <dataValidations count="4">
    <dataValidation type="list" allowBlank="1" showInputMessage="1" showErrorMessage="1" sqref="P3:S53 L3:M53 I3:J53">
      <formula1>балл2</formula1>
    </dataValidation>
    <dataValidation allowBlank="1" showErrorMessage="1" sqref="E3:G53 C55:D55"/>
    <dataValidation type="list" allowBlank="1" showInputMessage="1" showErrorMessage="1" sqref="N3:O53 K3:K53">
      <formula1>балл1</formula1>
    </dataValidation>
    <dataValidation type="list" allowBlank="1" showInputMessage="1" showErrorMessage="1" sqref="B3">
      <formula1>Название</formula1>
    </dataValidation>
  </dataValidations>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dimension ref="A1:Y113"/>
  <sheetViews>
    <sheetView zoomScale="70" zoomScaleNormal="70" workbookViewId="0">
      <selection activeCell="W1" sqref="W1:Y22"/>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 min="257" max="257" width="16.5703125" customWidth="1"/>
    <col min="258" max="258" width="18.7109375" customWidth="1"/>
    <col min="259" max="259" width="9.42578125" customWidth="1"/>
    <col min="260" max="260" width="10.140625" customWidth="1"/>
    <col min="261" max="261" width="13.85546875" customWidth="1"/>
    <col min="262" max="262" width="12.42578125" customWidth="1"/>
    <col min="263" max="263" width="15" customWidth="1"/>
    <col min="264" max="264" width="12.42578125" customWidth="1"/>
    <col min="265" max="275" width="5.7109375" customWidth="1"/>
    <col min="513" max="513" width="16.5703125" customWidth="1"/>
    <col min="514" max="514" width="18.7109375" customWidth="1"/>
    <col min="515" max="515" width="9.42578125" customWidth="1"/>
    <col min="516" max="516" width="10.140625" customWidth="1"/>
    <col min="517" max="517" width="13.85546875" customWidth="1"/>
    <col min="518" max="518" width="12.42578125" customWidth="1"/>
    <col min="519" max="519" width="15" customWidth="1"/>
    <col min="520" max="520" width="12.42578125" customWidth="1"/>
    <col min="521" max="531" width="5.7109375" customWidth="1"/>
    <col min="769" max="769" width="16.5703125" customWidth="1"/>
    <col min="770" max="770" width="18.7109375" customWidth="1"/>
    <col min="771" max="771" width="9.42578125" customWidth="1"/>
    <col min="772" max="772" width="10.140625" customWidth="1"/>
    <col min="773" max="773" width="13.85546875" customWidth="1"/>
    <col min="774" max="774" width="12.42578125" customWidth="1"/>
    <col min="775" max="775" width="15" customWidth="1"/>
    <col min="776" max="776" width="12.42578125" customWidth="1"/>
    <col min="777" max="787" width="5.7109375" customWidth="1"/>
    <col min="1025" max="1025" width="16.5703125" customWidth="1"/>
    <col min="1026" max="1026" width="18.7109375" customWidth="1"/>
    <col min="1027" max="1027" width="9.42578125" customWidth="1"/>
    <col min="1028" max="1028" width="10.140625" customWidth="1"/>
    <col min="1029" max="1029" width="13.85546875" customWidth="1"/>
    <col min="1030" max="1030" width="12.42578125" customWidth="1"/>
    <col min="1031" max="1031" width="15" customWidth="1"/>
    <col min="1032" max="1032" width="12.42578125" customWidth="1"/>
    <col min="1033" max="1043" width="5.7109375" customWidth="1"/>
    <col min="1281" max="1281" width="16.5703125" customWidth="1"/>
    <col min="1282" max="1282" width="18.7109375" customWidth="1"/>
    <col min="1283" max="1283" width="9.42578125" customWidth="1"/>
    <col min="1284" max="1284" width="10.140625" customWidth="1"/>
    <col min="1285" max="1285" width="13.85546875" customWidth="1"/>
    <col min="1286" max="1286" width="12.42578125" customWidth="1"/>
    <col min="1287" max="1287" width="15" customWidth="1"/>
    <col min="1288" max="1288" width="12.42578125" customWidth="1"/>
    <col min="1289" max="1299" width="5.7109375" customWidth="1"/>
    <col min="1537" max="1537" width="16.5703125" customWidth="1"/>
    <col min="1538" max="1538" width="18.7109375" customWidth="1"/>
    <col min="1539" max="1539" width="9.42578125" customWidth="1"/>
    <col min="1540" max="1540" width="10.140625" customWidth="1"/>
    <col min="1541" max="1541" width="13.85546875" customWidth="1"/>
    <col min="1542" max="1542" width="12.42578125" customWidth="1"/>
    <col min="1543" max="1543" width="15" customWidth="1"/>
    <col min="1544" max="1544" width="12.42578125" customWidth="1"/>
    <col min="1545" max="1555" width="5.7109375" customWidth="1"/>
    <col min="1793" max="1793" width="16.5703125" customWidth="1"/>
    <col min="1794" max="1794" width="18.7109375" customWidth="1"/>
    <col min="1795" max="1795" width="9.42578125" customWidth="1"/>
    <col min="1796" max="1796" width="10.140625" customWidth="1"/>
    <col min="1797" max="1797" width="13.85546875" customWidth="1"/>
    <col min="1798" max="1798" width="12.42578125" customWidth="1"/>
    <col min="1799" max="1799" width="15" customWidth="1"/>
    <col min="1800" max="1800" width="12.42578125" customWidth="1"/>
    <col min="1801" max="1811" width="5.7109375" customWidth="1"/>
    <col min="2049" max="2049" width="16.5703125" customWidth="1"/>
    <col min="2050" max="2050" width="18.7109375" customWidth="1"/>
    <col min="2051" max="2051" width="9.42578125" customWidth="1"/>
    <col min="2052" max="2052" width="10.140625" customWidth="1"/>
    <col min="2053" max="2053" width="13.85546875" customWidth="1"/>
    <col min="2054" max="2054" width="12.42578125" customWidth="1"/>
    <col min="2055" max="2055" width="15" customWidth="1"/>
    <col min="2056" max="2056" width="12.42578125" customWidth="1"/>
    <col min="2057" max="2067" width="5.7109375" customWidth="1"/>
    <col min="2305" max="2305" width="16.5703125" customWidth="1"/>
    <col min="2306" max="2306" width="18.7109375" customWidth="1"/>
    <col min="2307" max="2307" width="9.42578125" customWidth="1"/>
    <col min="2308" max="2308" width="10.140625" customWidth="1"/>
    <col min="2309" max="2309" width="13.85546875" customWidth="1"/>
    <col min="2310" max="2310" width="12.42578125" customWidth="1"/>
    <col min="2311" max="2311" width="15" customWidth="1"/>
    <col min="2312" max="2312" width="12.42578125" customWidth="1"/>
    <col min="2313" max="2323" width="5.7109375" customWidth="1"/>
    <col min="2561" max="2561" width="16.5703125" customWidth="1"/>
    <col min="2562" max="2562" width="18.7109375" customWidth="1"/>
    <col min="2563" max="2563" width="9.42578125" customWidth="1"/>
    <col min="2564" max="2564" width="10.140625" customWidth="1"/>
    <col min="2565" max="2565" width="13.85546875" customWidth="1"/>
    <col min="2566" max="2566" width="12.42578125" customWidth="1"/>
    <col min="2567" max="2567" width="15" customWidth="1"/>
    <col min="2568" max="2568" width="12.42578125" customWidth="1"/>
    <col min="2569" max="2579" width="5.7109375" customWidth="1"/>
    <col min="2817" max="2817" width="16.5703125" customWidth="1"/>
    <col min="2818" max="2818" width="18.7109375" customWidth="1"/>
    <col min="2819" max="2819" width="9.42578125" customWidth="1"/>
    <col min="2820" max="2820" width="10.140625" customWidth="1"/>
    <col min="2821" max="2821" width="13.85546875" customWidth="1"/>
    <col min="2822" max="2822" width="12.42578125" customWidth="1"/>
    <col min="2823" max="2823" width="15" customWidth="1"/>
    <col min="2824" max="2824" width="12.42578125" customWidth="1"/>
    <col min="2825" max="2835" width="5.7109375" customWidth="1"/>
    <col min="3073" max="3073" width="16.5703125" customWidth="1"/>
    <col min="3074" max="3074" width="18.7109375" customWidth="1"/>
    <col min="3075" max="3075" width="9.42578125" customWidth="1"/>
    <col min="3076" max="3076" width="10.140625" customWidth="1"/>
    <col min="3077" max="3077" width="13.85546875" customWidth="1"/>
    <col min="3078" max="3078" width="12.42578125" customWidth="1"/>
    <col min="3079" max="3079" width="15" customWidth="1"/>
    <col min="3080" max="3080" width="12.42578125" customWidth="1"/>
    <col min="3081" max="3091" width="5.7109375" customWidth="1"/>
    <col min="3329" max="3329" width="16.5703125" customWidth="1"/>
    <col min="3330" max="3330" width="18.7109375" customWidth="1"/>
    <col min="3331" max="3331" width="9.42578125" customWidth="1"/>
    <col min="3332" max="3332" width="10.140625" customWidth="1"/>
    <col min="3333" max="3333" width="13.85546875" customWidth="1"/>
    <col min="3334" max="3334" width="12.42578125" customWidth="1"/>
    <col min="3335" max="3335" width="15" customWidth="1"/>
    <col min="3336" max="3336" width="12.42578125" customWidth="1"/>
    <col min="3337" max="3347" width="5.7109375" customWidth="1"/>
    <col min="3585" max="3585" width="16.5703125" customWidth="1"/>
    <col min="3586" max="3586" width="18.7109375" customWidth="1"/>
    <col min="3587" max="3587" width="9.42578125" customWidth="1"/>
    <col min="3588" max="3588" width="10.140625" customWidth="1"/>
    <col min="3589" max="3589" width="13.85546875" customWidth="1"/>
    <col min="3590" max="3590" width="12.42578125" customWidth="1"/>
    <col min="3591" max="3591" width="15" customWidth="1"/>
    <col min="3592" max="3592" width="12.42578125" customWidth="1"/>
    <col min="3593" max="3603" width="5.7109375" customWidth="1"/>
    <col min="3841" max="3841" width="16.5703125" customWidth="1"/>
    <col min="3842" max="3842" width="18.7109375" customWidth="1"/>
    <col min="3843" max="3843" width="9.42578125" customWidth="1"/>
    <col min="3844" max="3844" width="10.140625" customWidth="1"/>
    <col min="3845" max="3845" width="13.85546875" customWidth="1"/>
    <col min="3846" max="3846" width="12.42578125" customWidth="1"/>
    <col min="3847" max="3847" width="15" customWidth="1"/>
    <col min="3848" max="3848" width="12.42578125" customWidth="1"/>
    <col min="3849" max="3859" width="5.7109375" customWidth="1"/>
    <col min="4097" max="4097" width="16.5703125" customWidth="1"/>
    <col min="4098" max="4098" width="18.7109375" customWidth="1"/>
    <col min="4099" max="4099" width="9.42578125" customWidth="1"/>
    <col min="4100" max="4100" width="10.140625" customWidth="1"/>
    <col min="4101" max="4101" width="13.85546875" customWidth="1"/>
    <col min="4102" max="4102" width="12.42578125" customWidth="1"/>
    <col min="4103" max="4103" width="15" customWidth="1"/>
    <col min="4104" max="4104" width="12.42578125" customWidth="1"/>
    <col min="4105" max="4115" width="5.7109375" customWidth="1"/>
    <col min="4353" max="4353" width="16.5703125" customWidth="1"/>
    <col min="4354" max="4354" width="18.7109375" customWidth="1"/>
    <col min="4355" max="4355" width="9.42578125" customWidth="1"/>
    <col min="4356" max="4356" width="10.140625" customWidth="1"/>
    <col min="4357" max="4357" width="13.85546875" customWidth="1"/>
    <col min="4358" max="4358" width="12.42578125" customWidth="1"/>
    <col min="4359" max="4359" width="15" customWidth="1"/>
    <col min="4360" max="4360" width="12.42578125" customWidth="1"/>
    <col min="4361" max="4371" width="5.7109375" customWidth="1"/>
    <col min="4609" max="4609" width="16.5703125" customWidth="1"/>
    <col min="4610" max="4610" width="18.7109375" customWidth="1"/>
    <col min="4611" max="4611" width="9.42578125" customWidth="1"/>
    <col min="4612" max="4612" width="10.140625" customWidth="1"/>
    <col min="4613" max="4613" width="13.85546875" customWidth="1"/>
    <col min="4614" max="4614" width="12.42578125" customWidth="1"/>
    <col min="4615" max="4615" width="15" customWidth="1"/>
    <col min="4616" max="4616" width="12.42578125" customWidth="1"/>
    <col min="4617" max="4627" width="5.7109375" customWidth="1"/>
    <col min="4865" max="4865" width="16.5703125" customWidth="1"/>
    <col min="4866" max="4866" width="18.7109375" customWidth="1"/>
    <col min="4867" max="4867" width="9.42578125" customWidth="1"/>
    <col min="4868" max="4868" width="10.140625" customWidth="1"/>
    <col min="4869" max="4869" width="13.85546875" customWidth="1"/>
    <col min="4870" max="4870" width="12.42578125" customWidth="1"/>
    <col min="4871" max="4871" width="15" customWidth="1"/>
    <col min="4872" max="4872" width="12.42578125" customWidth="1"/>
    <col min="4873" max="4883" width="5.7109375" customWidth="1"/>
    <col min="5121" max="5121" width="16.5703125" customWidth="1"/>
    <col min="5122" max="5122" width="18.7109375" customWidth="1"/>
    <col min="5123" max="5123" width="9.42578125" customWidth="1"/>
    <col min="5124" max="5124" width="10.140625" customWidth="1"/>
    <col min="5125" max="5125" width="13.85546875" customWidth="1"/>
    <col min="5126" max="5126" width="12.42578125" customWidth="1"/>
    <col min="5127" max="5127" width="15" customWidth="1"/>
    <col min="5128" max="5128" width="12.42578125" customWidth="1"/>
    <col min="5129" max="5139" width="5.7109375" customWidth="1"/>
    <col min="5377" max="5377" width="16.5703125" customWidth="1"/>
    <col min="5378" max="5378" width="18.7109375" customWidth="1"/>
    <col min="5379" max="5379" width="9.42578125" customWidth="1"/>
    <col min="5380" max="5380" width="10.140625" customWidth="1"/>
    <col min="5381" max="5381" width="13.85546875" customWidth="1"/>
    <col min="5382" max="5382" width="12.42578125" customWidth="1"/>
    <col min="5383" max="5383" width="15" customWidth="1"/>
    <col min="5384" max="5384" width="12.42578125" customWidth="1"/>
    <col min="5385" max="5395" width="5.7109375" customWidth="1"/>
    <col min="5633" max="5633" width="16.5703125" customWidth="1"/>
    <col min="5634" max="5634" width="18.7109375" customWidth="1"/>
    <col min="5635" max="5635" width="9.42578125" customWidth="1"/>
    <col min="5636" max="5636" width="10.140625" customWidth="1"/>
    <col min="5637" max="5637" width="13.85546875" customWidth="1"/>
    <col min="5638" max="5638" width="12.42578125" customWidth="1"/>
    <col min="5639" max="5639" width="15" customWidth="1"/>
    <col min="5640" max="5640" width="12.42578125" customWidth="1"/>
    <col min="5641" max="5651" width="5.7109375" customWidth="1"/>
    <col min="5889" max="5889" width="16.5703125" customWidth="1"/>
    <col min="5890" max="5890" width="18.7109375" customWidth="1"/>
    <col min="5891" max="5891" width="9.42578125" customWidth="1"/>
    <col min="5892" max="5892" width="10.140625" customWidth="1"/>
    <col min="5893" max="5893" width="13.85546875" customWidth="1"/>
    <col min="5894" max="5894" width="12.42578125" customWidth="1"/>
    <col min="5895" max="5895" width="15" customWidth="1"/>
    <col min="5896" max="5896" width="12.42578125" customWidth="1"/>
    <col min="5897" max="5907" width="5.7109375" customWidth="1"/>
    <col min="6145" max="6145" width="16.5703125" customWidth="1"/>
    <col min="6146" max="6146" width="18.7109375" customWidth="1"/>
    <col min="6147" max="6147" width="9.42578125" customWidth="1"/>
    <col min="6148" max="6148" width="10.140625" customWidth="1"/>
    <col min="6149" max="6149" width="13.85546875" customWidth="1"/>
    <col min="6150" max="6150" width="12.42578125" customWidth="1"/>
    <col min="6151" max="6151" width="15" customWidth="1"/>
    <col min="6152" max="6152" width="12.42578125" customWidth="1"/>
    <col min="6153" max="6163" width="5.7109375" customWidth="1"/>
    <col min="6401" max="6401" width="16.5703125" customWidth="1"/>
    <col min="6402" max="6402" width="18.7109375" customWidth="1"/>
    <col min="6403" max="6403" width="9.42578125" customWidth="1"/>
    <col min="6404" max="6404" width="10.140625" customWidth="1"/>
    <col min="6405" max="6405" width="13.85546875" customWidth="1"/>
    <col min="6406" max="6406" width="12.42578125" customWidth="1"/>
    <col min="6407" max="6407" width="15" customWidth="1"/>
    <col min="6408" max="6408" width="12.42578125" customWidth="1"/>
    <col min="6409" max="6419" width="5.7109375" customWidth="1"/>
    <col min="6657" max="6657" width="16.5703125" customWidth="1"/>
    <col min="6658" max="6658" width="18.7109375" customWidth="1"/>
    <col min="6659" max="6659" width="9.42578125" customWidth="1"/>
    <col min="6660" max="6660" width="10.140625" customWidth="1"/>
    <col min="6661" max="6661" width="13.85546875" customWidth="1"/>
    <col min="6662" max="6662" width="12.42578125" customWidth="1"/>
    <col min="6663" max="6663" width="15" customWidth="1"/>
    <col min="6664" max="6664" width="12.42578125" customWidth="1"/>
    <col min="6665" max="6675" width="5.7109375" customWidth="1"/>
    <col min="6913" max="6913" width="16.5703125" customWidth="1"/>
    <col min="6914" max="6914" width="18.7109375" customWidth="1"/>
    <col min="6915" max="6915" width="9.42578125" customWidth="1"/>
    <col min="6916" max="6916" width="10.140625" customWidth="1"/>
    <col min="6917" max="6917" width="13.85546875" customWidth="1"/>
    <col min="6918" max="6918" width="12.42578125" customWidth="1"/>
    <col min="6919" max="6919" width="15" customWidth="1"/>
    <col min="6920" max="6920" width="12.42578125" customWidth="1"/>
    <col min="6921" max="6931" width="5.7109375" customWidth="1"/>
    <col min="7169" max="7169" width="16.5703125" customWidth="1"/>
    <col min="7170" max="7170" width="18.7109375" customWidth="1"/>
    <col min="7171" max="7171" width="9.42578125" customWidth="1"/>
    <col min="7172" max="7172" width="10.140625" customWidth="1"/>
    <col min="7173" max="7173" width="13.85546875" customWidth="1"/>
    <col min="7174" max="7174" width="12.42578125" customWidth="1"/>
    <col min="7175" max="7175" width="15" customWidth="1"/>
    <col min="7176" max="7176" width="12.42578125" customWidth="1"/>
    <col min="7177" max="7187" width="5.7109375" customWidth="1"/>
    <col min="7425" max="7425" width="16.5703125" customWidth="1"/>
    <col min="7426" max="7426" width="18.7109375" customWidth="1"/>
    <col min="7427" max="7427" width="9.42578125" customWidth="1"/>
    <col min="7428" max="7428" width="10.140625" customWidth="1"/>
    <col min="7429" max="7429" width="13.85546875" customWidth="1"/>
    <col min="7430" max="7430" width="12.42578125" customWidth="1"/>
    <col min="7431" max="7431" width="15" customWidth="1"/>
    <col min="7432" max="7432" width="12.42578125" customWidth="1"/>
    <col min="7433" max="7443" width="5.7109375" customWidth="1"/>
    <col min="7681" max="7681" width="16.5703125" customWidth="1"/>
    <col min="7682" max="7682" width="18.7109375" customWidth="1"/>
    <col min="7683" max="7683" width="9.42578125" customWidth="1"/>
    <col min="7684" max="7684" width="10.140625" customWidth="1"/>
    <col min="7685" max="7685" width="13.85546875" customWidth="1"/>
    <col min="7686" max="7686" width="12.42578125" customWidth="1"/>
    <col min="7687" max="7687" width="15" customWidth="1"/>
    <col min="7688" max="7688" width="12.42578125" customWidth="1"/>
    <col min="7689" max="7699" width="5.7109375" customWidth="1"/>
    <col min="7937" max="7937" width="16.5703125" customWidth="1"/>
    <col min="7938" max="7938" width="18.7109375" customWidth="1"/>
    <col min="7939" max="7939" width="9.42578125" customWidth="1"/>
    <col min="7940" max="7940" width="10.140625" customWidth="1"/>
    <col min="7941" max="7941" width="13.85546875" customWidth="1"/>
    <col min="7942" max="7942" width="12.42578125" customWidth="1"/>
    <col min="7943" max="7943" width="15" customWidth="1"/>
    <col min="7944" max="7944" width="12.42578125" customWidth="1"/>
    <col min="7945" max="7955" width="5.7109375" customWidth="1"/>
    <col min="8193" max="8193" width="16.5703125" customWidth="1"/>
    <col min="8194" max="8194" width="18.7109375" customWidth="1"/>
    <col min="8195" max="8195" width="9.42578125" customWidth="1"/>
    <col min="8196" max="8196" width="10.140625" customWidth="1"/>
    <col min="8197" max="8197" width="13.85546875" customWidth="1"/>
    <col min="8198" max="8198" width="12.42578125" customWidth="1"/>
    <col min="8199" max="8199" width="15" customWidth="1"/>
    <col min="8200" max="8200" width="12.42578125" customWidth="1"/>
    <col min="8201" max="8211" width="5.7109375" customWidth="1"/>
    <col min="8449" max="8449" width="16.5703125" customWidth="1"/>
    <col min="8450" max="8450" width="18.7109375" customWidth="1"/>
    <col min="8451" max="8451" width="9.42578125" customWidth="1"/>
    <col min="8452" max="8452" width="10.140625" customWidth="1"/>
    <col min="8453" max="8453" width="13.85546875" customWidth="1"/>
    <col min="8454" max="8454" width="12.42578125" customWidth="1"/>
    <col min="8455" max="8455" width="15" customWidth="1"/>
    <col min="8456" max="8456" width="12.42578125" customWidth="1"/>
    <col min="8457" max="8467" width="5.7109375" customWidth="1"/>
    <col min="8705" max="8705" width="16.5703125" customWidth="1"/>
    <col min="8706" max="8706" width="18.7109375" customWidth="1"/>
    <col min="8707" max="8707" width="9.42578125" customWidth="1"/>
    <col min="8708" max="8708" width="10.140625" customWidth="1"/>
    <col min="8709" max="8709" width="13.85546875" customWidth="1"/>
    <col min="8710" max="8710" width="12.42578125" customWidth="1"/>
    <col min="8711" max="8711" width="15" customWidth="1"/>
    <col min="8712" max="8712" width="12.42578125" customWidth="1"/>
    <col min="8713" max="8723" width="5.7109375" customWidth="1"/>
    <col min="8961" max="8961" width="16.5703125" customWidth="1"/>
    <col min="8962" max="8962" width="18.7109375" customWidth="1"/>
    <col min="8963" max="8963" width="9.42578125" customWidth="1"/>
    <col min="8964" max="8964" width="10.140625" customWidth="1"/>
    <col min="8965" max="8965" width="13.85546875" customWidth="1"/>
    <col min="8966" max="8966" width="12.42578125" customWidth="1"/>
    <col min="8967" max="8967" width="15" customWidth="1"/>
    <col min="8968" max="8968" width="12.42578125" customWidth="1"/>
    <col min="8969" max="8979" width="5.7109375" customWidth="1"/>
    <col min="9217" max="9217" width="16.5703125" customWidth="1"/>
    <col min="9218" max="9218" width="18.7109375" customWidth="1"/>
    <col min="9219" max="9219" width="9.42578125" customWidth="1"/>
    <col min="9220" max="9220" width="10.140625" customWidth="1"/>
    <col min="9221" max="9221" width="13.85546875" customWidth="1"/>
    <col min="9222" max="9222" width="12.42578125" customWidth="1"/>
    <col min="9223" max="9223" width="15" customWidth="1"/>
    <col min="9224" max="9224" width="12.42578125" customWidth="1"/>
    <col min="9225" max="9235" width="5.7109375" customWidth="1"/>
    <col min="9473" max="9473" width="16.5703125" customWidth="1"/>
    <col min="9474" max="9474" width="18.7109375" customWidth="1"/>
    <col min="9475" max="9475" width="9.42578125" customWidth="1"/>
    <col min="9476" max="9476" width="10.140625" customWidth="1"/>
    <col min="9477" max="9477" width="13.85546875" customWidth="1"/>
    <col min="9478" max="9478" width="12.42578125" customWidth="1"/>
    <col min="9479" max="9479" width="15" customWidth="1"/>
    <col min="9480" max="9480" width="12.42578125" customWidth="1"/>
    <col min="9481" max="9491" width="5.7109375" customWidth="1"/>
    <col min="9729" max="9729" width="16.5703125" customWidth="1"/>
    <col min="9730" max="9730" width="18.7109375" customWidth="1"/>
    <col min="9731" max="9731" width="9.42578125" customWidth="1"/>
    <col min="9732" max="9732" width="10.140625" customWidth="1"/>
    <col min="9733" max="9733" width="13.85546875" customWidth="1"/>
    <col min="9734" max="9734" width="12.42578125" customWidth="1"/>
    <col min="9735" max="9735" width="15" customWidth="1"/>
    <col min="9736" max="9736" width="12.42578125" customWidth="1"/>
    <col min="9737" max="9747" width="5.7109375" customWidth="1"/>
    <col min="9985" max="9985" width="16.5703125" customWidth="1"/>
    <col min="9986" max="9986" width="18.7109375" customWidth="1"/>
    <col min="9987" max="9987" width="9.42578125" customWidth="1"/>
    <col min="9988" max="9988" width="10.140625" customWidth="1"/>
    <col min="9989" max="9989" width="13.85546875" customWidth="1"/>
    <col min="9990" max="9990" width="12.42578125" customWidth="1"/>
    <col min="9991" max="9991" width="15" customWidth="1"/>
    <col min="9992" max="9992" width="12.42578125" customWidth="1"/>
    <col min="9993" max="10003" width="5.7109375" customWidth="1"/>
    <col min="10241" max="10241" width="16.5703125" customWidth="1"/>
    <col min="10242" max="10242" width="18.7109375" customWidth="1"/>
    <col min="10243" max="10243" width="9.42578125" customWidth="1"/>
    <col min="10244" max="10244" width="10.140625" customWidth="1"/>
    <col min="10245" max="10245" width="13.85546875" customWidth="1"/>
    <col min="10246" max="10246" width="12.42578125" customWidth="1"/>
    <col min="10247" max="10247" width="15" customWidth="1"/>
    <col min="10248" max="10248" width="12.42578125" customWidth="1"/>
    <col min="10249" max="10259" width="5.7109375" customWidth="1"/>
    <col min="10497" max="10497" width="16.5703125" customWidth="1"/>
    <col min="10498" max="10498" width="18.7109375" customWidth="1"/>
    <col min="10499" max="10499" width="9.42578125" customWidth="1"/>
    <col min="10500" max="10500" width="10.140625" customWidth="1"/>
    <col min="10501" max="10501" width="13.85546875" customWidth="1"/>
    <col min="10502" max="10502" width="12.42578125" customWidth="1"/>
    <col min="10503" max="10503" width="15" customWidth="1"/>
    <col min="10504" max="10504" width="12.42578125" customWidth="1"/>
    <col min="10505" max="10515" width="5.7109375" customWidth="1"/>
    <col min="10753" max="10753" width="16.5703125" customWidth="1"/>
    <col min="10754" max="10754" width="18.7109375" customWidth="1"/>
    <col min="10755" max="10755" width="9.42578125" customWidth="1"/>
    <col min="10756" max="10756" width="10.140625" customWidth="1"/>
    <col min="10757" max="10757" width="13.85546875" customWidth="1"/>
    <col min="10758" max="10758" width="12.42578125" customWidth="1"/>
    <col min="10759" max="10759" width="15" customWidth="1"/>
    <col min="10760" max="10760" width="12.42578125" customWidth="1"/>
    <col min="10761" max="10771" width="5.7109375" customWidth="1"/>
    <col min="11009" max="11009" width="16.5703125" customWidth="1"/>
    <col min="11010" max="11010" width="18.7109375" customWidth="1"/>
    <col min="11011" max="11011" width="9.42578125" customWidth="1"/>
    <col min="11012" max="11012" width="10.140625" customWidth="1"/>
    <col min="11013" max="11013" width="13.85546875" customWidth="1"/>
    <col min="11014" max="11014" width="12.42578125" customWidth="1"/>
    <col min="11015" max="11015" width="15" customWidth="1"/>
    <col min="11016" max="11016" width="12.42578125" customWidth="1"/>
    <col min="11017" max="11027" width="5.7109375" customWidth="1"/>
    <col min="11265" max="11265" width="16.5703125" customWidth="1"/>
    <col min="11266" max="11266" width="18.7109375" customWidth="1"/>
    <col min="11267" max="11267" width="9.42578125" customWidth="1"/>
    <col min="11268" max="11268" width="10.140625" customWidth="1"/>
    <col min="11269" max="11269" width="13.85546875" customWidth="1"/>
    <col min="11270" max="11270" width="12.42578125" customWidth="1"/>
    <col min="11271" max="11271" width="15" customWidth="1"/>
    <col min="11272" max="11272" width="12.42578125" customWidth="1"/>
    <col min="11273" max="11283" width="5.7109375" customWidth="1"/>
    <col min="11521" max="11521" width="16.5703125" customWidth="1"/>
    <col min="11522" max="11522" width="18.7109375" customWidth="1"/>
    <col min="11523" max="11523" width="9.42578125" customWidth="1"/>
    <col min="11524" max="11524" width="10.140625" customWidth="1"/>
    <col min="11525" max="11525" width="13.85546875" customWidth="1"/>
    <col min="11526" max="11526" width="12.42578125" customWidth="1"/>
    <col min="11527" max="11527" width="15" customWidth="1"/>
    <col min="11528" max="11528" width="12.42578125" customWidth="1"/>
    <col min="11529" max="11539" width="5.7109375" customWidth="1"/>
    <col min="11777" max="11777" width="16.5703125" customWidth="1"/>
    <col min="11778" max="11778" width="18.7109375" customWidth="1"/>
    <col min="11779" max="11779" width="9.42578125" customWidth="1"/>
    <col min="11780" max="11780" width="10.140625" customWidth="1"/>
    <col min="11781" max="11781" width="13.85546875" customWidth="1"/>
    <col min="11782" max="11782" width="12.42578125" customWidth="1"/>
    <col min="11783" max="11783" width="15" customWidth="1"/>
    <col min="11784" max="11784" width="12.42578125" customWidth="1"/>
    <col min="11785" max="11795" width="5.7109375" customWidth="1"/>
    <col min="12033" max="12033" width="16.5703125" customWidth="1"/>
    <col min="12034" max="12034" width="18.7109375" customWidth="1"/>
    <col min="12035" max="12035" width="9.42578125" customWidth="1"/>
    <col min="12036" max="12036" width="10.140625" customWidth="1"/>
    <col min="12037" max="12037" width="13.85546875" customWidth="1"/>
    <col min="12038" max="12038" width="12.42578125" customWidth="1"/>
    <col min="12039" max="12039" width="15" customWidth="1"/>
    <col min="12040" max="12040" width="12.42578125" customWidth="1"/>
    <col min="12041" max="12051" width="5.7109375" customWidth="1"/>
    <col min="12289" max="12289" width="16.5703125" customWidth="1"/>
    <col min="12290" max="12290" width="18.7109375" customWidth="1"/>
    <col min="12291" max="12291" width="9.42578125" customWidth="1"/>
    <col min="12292" max="12292" width="10.140625" customWidth="1"/>
    <col min="12293" max="12293" width="13.85546875" customWidth="1"/>
    <col min="12294" max="12294" width="12.42578125" customWidth="1"/>
    <col min="12295" max="12295" width="15" customWidth="1"/>
    <col min="12296" max="12296" width="12.42578125" customWidth="1"/>
    <col min="12297" max="12307" width="5.7109375" customWidth="1"/>
    <col min="12545" max="12545" width="16.5703125" customWidth="1"/>
    <col min="12546" max="12546" width="18.7109375" customWidth="1"/>
    <col min="12547" max="12547" width="9.42578125" customWidth="1"/>
    <col min="12548" max="12548" width="10.140625" customWidth="1"/>
    <col min="12549" max="12549" width="13.85546875" customWidth="1"/>
    <col min="12550" max="12550" width="12.42578125" customWidth="1"/>
    <col min="12551" max="12551" width="15" customWidth="1"/>
    <col min="12552" max="12552" width="12.42578125" customWidth="1"/>
    <col min="12553" max="12563" width="5.7109375" customWidth="1"/>
    <col min="12801" max="12801" width="16.5703125" customWidth="1"/>
    <col min="12802" max="12802" width="18.7109375" customWidth="1"/>
    <col min="12803" max="12803" width="9.42578125" customWidth="1"/>
    <col min="12804" max="12804" width="10.140625" customWidth="1"/>
    <col min="12805" max="12805" width="13.85546875" customWidth="1"/>
    <col min="12806" max="12806" width="12.42578125" customWidth="1"/>
    <col min="12807" max="12807" width="15" customWidth="1"/>
    <col min="12808" max="12808" width="12.42578125" customWidth="1"/>
    <col min="12809" max="12819" width="5.7109375" customWidth="1"/>
    <col min="13057" max="13057" width="16.5703125" customWidth="1"/>
    <col min="13058" max="13058" width="18.7109375" customWidth="1"/>
    <col min="13059" max="13059" width="9.42578125" customWidth="1"/>
    <col min="13060" max="13060" width="10.140625" customWidth="1"/>
    <col min="13061" max="13061" width="13.85546875" customWidth="1"/>
    <col min="13062" max="13062" width="12.42578125" customWidth="1"/>
    <col min="13063" max="13063" width="15" customWidth="1"/>
    <col min="13064" max="13064" width="12.42578125" customWidth="1"/>
    <col min="13065" max="13075" width="5.7109375" customWidth="1"/>
    <col min="13313" max="13313" width="16.5703125" customWidth="1"/>
    <col min="13314" max="13314" width="18.7109375" customWidth="1"/>
    <col min="13315" max="13315" width="9.42578125" customWidth="1"/>
    <col min="13316" max="13316" width="10.140625" customWidth="1"/>
    <col min="13317" max="13317" width="13.85546875" customWidth="1"/>
    <col min="13318" max="13318" width="12.42578125" customWidth="1"/>
    <col min="13319" max="13319" width="15" customWidth="1"/>
    <col min="13320" max="13320" width="12.42578125" customWidth="1"/>
    <col min="13321" max="13331" width="5.7109375" customWidth="1"/>
    <col min="13569" max="13569" width="16.5703125" customWidth="1"/>
    <col min="13570" max="13570" width="18.7109375" customWidth="1"/>
    <col min="13571" max="13571" width="9.42578125" customWidth="1"/>
    <col min="13572" max="13572" width="10.140625" customWidth="1"/>
    <col min="13573" max="13573" width="13.85546875" customWidth="1"/>
    <col min="13574" max="13574" width="12.42578125" customWidth="1"/>
    <col min="13575" max="13575" width="15" customWidth="1"/>
    <col min="13576" max="13576" width="12.42578125" customWidth="1"/>
    <col min="13577" max="13587" width="5.7109375" customWidth="1"/>
    <col min="13825" max="13825" width="16.5703125" customWidth="1"/>
    <col min="13826" max="13826" width="18.7109375" customWidth="1"/>
    <col min="13827" max="13827" width="9.42578125" customWidth="1"/>
    <col min="13828" max="13828" width="10.140625" customWidth="1"/>
    <col min="13829" max="13829" width="13.85546875" customWidth="1"/>
    <col min="13830" max="13830" width="12.42578125" customWidth="1"/>
    <col min="13831" max="13831" width="15" customWidth="1"/>
    <col min="13832" max="13832" width="12.42578125" customWidth="1"/>
    <col min="13833" max="13843" width="5.7109375" customWidth="1"/>
    <col min="14081" max="14081" width="16.5703125" customWidth="1"/>
    <col min="14082" max="14082" width="18.7109375" customWidth="1"/>
    <col min="14083" max="14083" width="9.42578125" customWidth="1"/>
    <col min="14084" max="14084" width="10.140625" customWidth="1"/>
    <col min="14085" max="14085" width="13.85546875" customWidth="1"/>
    <col min="14086" max="14086" width="12.42578125" customWidth="1"/>
    <col min="14087" max="14087" width="15" customWidth="1"/>
    <col min="14088" max="14088" width="12.42578125" customWidth="1"/>
    <col min="14089" max="14099" width="5.7109375" customWidth="1"/>
    <col min="14337" max="14337" width="16.5703125" customWidth="1"/>
    <col min="14338" max="14338" width="18.7109375" customWidth="1"/>
    <col min="14339" max="14339" width="9.42578125" customWidth="1"/>
    <col min="14340" max="14340" width="10.140625" customWidth="1"/>
    <col min="14341" max="14341" width="13.85546875" customWidth="1"/>
    <col min="14342" max="14342" width="12.42578125" customWidth="1"/>
    <col min="14343" max="14343" width="15" customWidth="1"/>
    <col min="14344" max="14344" width="12.42578125" customWidth="1"/>
    <col min="14345" max="14355" width="5.7109375" customWidth="1"/>
    <col min="14593" max="14593" width="16.5703125" customWidth="1"/>
    <col min="14594" max="14594" width="18.7109375" customWidth="1"/>
    <col min="14595" max="14595" width="9.42578125" customWidth="1"/>
    <col min="14596" max="14596" width="10.140625" customWidth="1"/>
    <col min="14597" max="14597" width="13.85546875" customWidth="1"/>
    <col min="14598" max="14598" width="12.42578125" customWidth="1"/>
    <col min="14599" max="14599" width="15" customWidth="1"/>
    <col min="14600" max="14600" width="12.42578125" customWidth="1"/>
    <col min="14601" max="14611" width="5.7109375" customWidth="1"/>
    <col min="14849" max="14849" width="16.5703125" customWidth="1"/>
    <col min="14850" max="14850" width="18.7109375" customWidth="1"/>
    <col min="14851" max="14851" width="9.42578125" customWidth="1"/>
    <col min="14852" max="14852" width="10.140625" customWidth="1"/>
    <col min="14853" max="14853" width="13.85546875" customWidth="1"/>
    <col min="14854" max="14854" width="12.42578125" customWidth="1"/>
    <col min="14855" max="14855" width="15" customWidth="1"/>
    <col min="14856" max="14856" width="12.42578125" customWidth="1"/>
    <col min="14857" max="14867" width="5.7109375" customWidth="1"/>
    <col min="15105" max="15105" width="16.5703125" customWidth="1"/>
    <col min="15106" max="15106" width="18.7109375" customWidth="1"/>
    <col min="15107" max="15107" width="9.42578125" customWidth="1"/>
    <col min="15108" max="15108" width="10.140625" customWidth="1"/>
    <col min="15109" max="15109" width="13.85546875" customWidth="1"/>
    <col min="15110" max="15110" width="12.42578125" customWidth="1"/>
    <col min="15111" max="15111" width="15" customWidth="1"/>
    <col min="15112" max="15112" width="12.42578125" customWidth="1"/>
    <col min="15113" max="15123" width="5.7109375" customWidth="1"/>
    <col min="15361" max="15361" width="16.5703125" customWidth="1"/>
    <col min="15362" max="15362" width="18.7109375" customWidth="1"/>
    <col min="15363" max="15363" width="9.42578125" customWidth="1"/>
    <col min="15364" max="15364" width="10.140625" customWidth="1"/>
    <col min="15365" max="15365" width="13.85546875" customWidth="1"/>
    <col min="15366" max="15366" width="12.42578125" customWidth="1"/>
    <col min="15367" max="15367" width="15" customWidth="1"/>
    <col min="15368" max="15368" width="12.42578125" customWidth="1"/>
    <col min="15369" max="15379" width="5.7109375" customWidth="1"/>
    <col min="15617" max="15617" width="16.5703125" customWidth="1"/>
    <col min="15618" max="15618" width="18.7109375" customWidth="1"/>
    <col min="15619" max="15619" width="9.42578125" customWidth="1"/>
    <col min="15620" max="15620" width="10.140625" customWidth="1"/>
    <col min="15621" max="15621" width="13.85546875" customWidth="1"/>
    <col min="15622" max="15622" width="12.42578125" customWidth="1"/>
    <col min="15623" max="15623" width="15" customWidth="1"/>
    <col min="15624" max="15624" width="12.42578125" customWidth="1"/>
    <col min="15625" max="15635" width="5.7109375" customWidth="1"/>
    <col min="15873" max="15873" width="16.5703125" customWidth="1"/>
    <col min="15874" max="15874" width="18.7109375" customWidth="1"/>
    <col min="15875" max="15875" width="9.42578125" customWidth="1"/>
    <col min="15876" max="15876" width="10.140625" customWidth="1"/>
    <col min="15877" max="15877" width="13.85546875" customWidth="1"/>
    <col min="15878" max="15878" width="12.42578125" customWidth="1"/>
    <col min="15879" max="15879" width="15" customWidth="1"/>
    <col min="15880" max="15880" width="12.42578125" customWidth="1"/>
    <col min="15881" max="15891" width="5.7109375" customWidth="1"/>
    <col min="16129" max="16129" width="16.5703125" customWidth="1"/>
    <col min="16130" max="16130" width="18.7109375" customWidth="1"/>
    <col min="16131" max="16131" width="9.42578125" customWidth="1"/>
    <col min="16132" max="16132" width="10.140625" customWidth="1"/>
    <col min="16133" max="16133" width="13.85546875" customWidth="1"/>
    <col min="16134" max="16134" width="12.42578125" customWidth="1"/>
    <col min="16135" max="16135" width="15" customWidth="1"/>
    <col min="16136" max="16136" width="12.42578125" customWidth="1"/>
    <col min="16137" max="16147" width="5.7109375" customWidth="1"/>
  </cols>
  <sheetData>
    <row r="1" spans="1:25" ht="59.25" customHeight="1"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c r="W1" s="58" t="s">
        <v>158</v>
      </c>
      <c r="X1" s="58" t="s">
        <v>159</v>
      </c>
      <c r="Y1" s="58" t="s">
        <v>160</v>
      </c>
    </row>
    <row r="2" spans="1:25" ht="44.25" customHeight="1"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COUNTIF(T$3:T$111,W2)</f>
        <v>0</v>
      </c>
      <c r="Y2" s="83">
        <f>X2/$X$22</f>
        <v>0</v>
      </c>
    </row>
    <row r="3" spans="1:25" ht="30" customHeight="1" x14ac:dyDescent="0.25">
      <c r="A3" s="38" t="s">
        <v>11</v>
      </c>
      <c r="B3" s="4" t="s">
        <v>63</v>
      </c>
      <c r="C3" s="5">
        <f>VLOOKUP(B3,[30]Списки!$C$1:$E$70,2,FALSE)</f>
        <v>11544</v>
      </c>
      <c r="D3" s="5" t="str">
        <f>VLOOKUP(B3,[30]Списки!$C$1:$E$70,3,FALSE)</f>
        <v>СОШ с углуб.</v>
      </c>
      <c r="E3" s="39" t="s">
        <v>15</v>
      </c>
      <c r="F3" s="7">
        <v>128</v>
      </c>
      <c r="G3" s="7">
        <v>109</v>
      </c>
      <c r="H3" s="8">
        <f>C3*1000+1</f>
        <v>11544001</v>
      </c>
      <c r="I3" s="9">
        <v>0</v>
      </c>
      <c r="J3" s="9">
        <v>1</v>
      </c>
      <c r="K3" s="9">
        <v>0</v>
      </c>
      <c r="L3" s="9">
        <v>2</v>
      </c>
      <c r="M3" s="9">
        <v>1</v>
      </c>
      <c r="N3" s="9">
        <v>1</v>
      </c>
      <c r="O3" s="9">
        <v>1</v>
      </c>
      <c r="P3" s="9">
        <v>0</v>
      </c>
      <c r="Q3" s="9">
        <v>2</v>
      </c>
      <c r="R3" s="9">
        <v>1</v>
      </c>
      <c r="S3" s="9">
        <v>1</v>
      </c>
      <c r="T3" s="10">
        <f>IF(COUNTBLANK(I3:S3)&gt;=1,"Не писал",SUM(I3:S3))</f>
        <v>10</v>
      </c>
      <c r="W3" s="76">
        <v>1</v>
      </c>
      <c r="X3" s="76">
        <f t="shared" ref="X3:X21" si="0">COUNTIF(T$3:T$111,W3)</f>
        <v>0</v>
      </c>
      <c r="Y3" s="83">
        <f t="shared" ref="Y3:Y21" si="1">X3/$X$22</f>
        <v>0</v>
      </c>
    </row>
    <row r="4" spans="1:25" ht="30" customHeight="1" x14ac:dyDescent="0.25">
      <c r="A4" s="38" t="s">
        <v>11</v>
      </c>
      <c r="B4" s="4" t="str">
        <f t="shared" ref="B4:G19" si="2">B3</f>
        <v>ГБОУ СОШ №544</v>
      </c>
      <c r="C4" s="5">
        <f t="shared" si="2"/>
        <v>11544</v>
      </c>
      <c r="D4" s="5" t="str">
        <f t="shared" si="2"/>
        <v>СОШ с углуб.</v>
      </c>
      <c r="E4" s="11" t="str">
        <f t="shared" si="2"/>
        <v>5а</v>
      </c>
      <c r="F4" s="7">
        <f t="shared" si="2"/>
        <v>128</v>
      </c>
      <c r="G4" s="7">
        <f t="shared" si="2"/>
        <v>109</v>
      </c>
      <c r="H4" s="8">
        <f>H3+1</f>
        <v>11544002</v>
      </c>
      <c r="I4" s="9">
        <v>0</v>
      </c>
      <c r="J4" s="9">
        <v>2</v>
      </c>
      <c r="K4" s="9">
        <v>1</v>
      </c>
      <c r="L4" s="9">
        <v>2</v>
      </c>
      <c r="M4" s="9">
        <v>1</v>
      </c>
      <c r="N4" s="9">
        <v>1</v>
      </c>
      <c r="O4" s="9">
        <v>1</v>
      </c>
      <c r="P4" s="9">
        <v>2</v>
      </c>
      <c r="Q4" s="9">
        <v>1</v>
      </c>
      <c r="R4" s="9">
        <v>2</v>
      </c>
      <c r="S4" s="9">
        <v>2</v>
      </c>
      <c r="T4" s="10">
        <f t="shared" ref="T4:T26" si="3">IF(COUNTBLANK(I4:S4)&gt;=1,"Не писал",SUM(I4:S4))</f>
        <v>15</v>
      </c>
      <c r="W4" s="76">
        <v>2</v>
      </c>
      <c r="X4" s="76">
        <f t="shared" si="0"/>
        <v>0</v>
      </c>
      <c r="Y4" s="83">
        <f t="shared" si="1"/>
        <v>0</v>
      </c>
    </row>
    <row r="5" spans="1:25" ht="30" customHeight="1" x14ac:dyDescent="0.25">
      <c r="A5" s="38" t="s">
        <v>11</v>
      </c>
      <c r="B5" s="4" t="str">
        <f t="shared" si="2"/>
        <v>ГБОУ СОШ №544</v>
      </c>
      <c r="C5" s="5">
        <f t="shared" si="2"/>
        <v>11544</v>
      </c>
      <c r="D5" s="5" t="str">
        <f t="shared" si="2"/>
        <v>СОШ с углуб.</v>
      </c>
      <c r="E5" s="11" t="str">
        <f t="shared" si="2"/>
        <v>5а</v>
      </c>
      <c r="F5" s="7">
        <f t="shared" si="2"/>
        <v>128</v>
      </c>
      <c r="G5" s="7">
        <f t="shared" si="2"/>
        <v>109</v>
      </c>
      <c r="H5" s="8">
        <f>H4+1</f>
        <v>11544003</v>
      </c>
      <c r="I5" s="9">
        <v>0</v>
      </c>
      <c r="J5" s="9">
        <v>2</v>
      </c>
      <c r="K5" s="9">
        <v>1</v>
      </c>
      <c r="L5" s="9">
        <v>2</v>
      </c>
      <c r="M5" s="9">
        <v>0</v>
      </c>
      <c r="N5" s="9">
        <v>1</v>
      </c>
      <c r="O5" s="9">
        <v>1</v>
      </c>
      <c r="P5" s="9">
        <v>2</v>
      </c>
      <c r="Q5" s="9">
        <v>2</v>
      </c>
      <c r="R5" s="9">
        <v>1</v>
      </c>
      <c r="S5" s="9">
        <v>2</v>
      </c>
      <c r="T5" s="10">
        <f t="shared" si="3"/>
        <v>14</v>
      </c>
      <c r="W5" s="76">
        <v>3</v>
      </c>
      <c r="X5" s="76">
        <f t="shared" si="0"/>
        <v>1</v>
      </c>
      <c r="Y5" s="83">
        <f t="shared" si="1"/>
        <v>9.1743119266055051E-3</v>
      </c>
    </row>
    <row r="6" spans="1:25" ht="30" customHeight="1" x14ac:dyDescent="0.25">
      <c r="A6" s="38" t="s">
        <v>11</v>
      </c>
      <c r="B6" s="4" t="str">
        <f t="shared" si="2"/>
        <v>ГБОУ СОШ №544</v>
      </c>
      <c r="C6" s="5">
        <f t="shared" si="2"/>
        <v>11544</v>
      </c>
      <c r="D6" s="5" t="str">
        <f t="shared" si="2"/>
        <v>СОШ с углуб.</v>
      </c>
      <c r="E6" s="11" t="str">
        <f t="shared" si="2"/>
        <v>5а</v>
      </c>
      <c r="F6" s="7">
        <f t="shared" si="2"/>
        <v>128</v>
      </c>
      <c r="G6" s="7">
        <f t="shared" si="2"/>
        <v>109</v>
      </c>
      <c r="H6" s="8">
        <f t="shared" ref="H6:H52" si="4">H5+1</f>
        <v>11544004</v>
      </c>
      <c r="I6" s="9">
        <v>0</v>
      </c>
      <c r="J6" s="9">
        <v>2</v>
      </c>
      <c r="K6" s="9">
        <v>1</v>
      </c>
      <c r="L6" s="9">
        <v>2</v>
      </c>
      <c r="M6" s="9">
        <v>1</v>
      </c>
      <c r="N6" s="9">
        <v>1</v>
      </c>
      <c r="O6" s="9">
        <v>0</v>
      </c>
      <c r="P6" s="9">
        <v>2</v>
      </c>
      <c r="Q6" s="9">
        <v>1</v>
      </c>
      <c r="R6" s="9">
        <v>1</v>
      </c>
      <c r="S6" s="9">
        <v>1</v>
      </c>
      <c r="T6" s="10">
        <f t="shared" si="3"/>
        <v>12</v>
      </c>
      <c r="W6" s="76">
        <v>4</v>
      </c>
      <c r="X6" s="76">
        <f t="shared" si="0"/>
        <v>2</v>
      </c>
      <c r="Y6" s="83">
        <f t="shared" si="1"/>
        <v>1.834862385321101E-2</v>
      </c>
    </row>
    <row r="7" spans="1:25" ht="30" customHeight="1" x14ac:dyDescent="0.25">
      <c r="A7" s="38" t="s">
        <v>11</v>
      </c>
      <c r="B7" s="4" t="str">
        <f t="shared" si="2"/>
        <v>ГБОУ СОШ №544</v>
      </c>
      <c r="C7" s="5">
        <f t="shared" si="2"/>
        <v>11544</v>
      </c>
      <c r="D7" s="5" t="str">
        <f t="shared" si="2"/>
        <v>СОШ с углуб.</v>
      </c>
      <c r="E7" s="11" t="str">
        <f t="shared" si="2"/>
        <v>5а</v>
      </c>
      <c r="F7" s="7">
        <f t="shared" si="2"/>
        <v>128</v>
      </c>
      <c r="G7" s="7">
        <f t="shared" si="2"/>
        <v>109</v>
      </c>
      <c r="H7" s="8">
        <f t="shared" si="4"/>
        <v>11544005</v>
      </c>
      <c r="I7" s="9">
        <v>0</v>
      </c>
      <c r="J7" s="9">
        <v>1</v>
      </c>
      <c r="K7" s="9">
        <v>1</v>
      </c>
      <c r="L7" s="9">
        <v>2</v>
      </c>
      <c r="M7" s="9">
        <v>2</v>
      </c>
      <c r="N7" s="9">
        <v>1</v>
      </c>
      <c r="O7" s="9">
        <v>0</v>
      </c>
      <c r="P7" s="9">
        <v>2</v>
      </c>
      <c r="Q7" s="9">
        <v>2</v>
      </c>
      <c r="R7" s="9">
        <v>1</v>
      </c>
      <c r="S7" s="9">
        <v>1</v>
      </c>
      <c r="T7" s="10">
        <f t="shared" si="3"/>
        <v>13</v>
      </c>
      <c r="W7" s="76">
        <v>5</v>
      </c>
      <c r="X7" s="76">
        <f t="shared" si="0"/>
        <v>1</v>
      </c>
      <c r="Y7" s="83">
        <f t="shared" si="1"/>
        <v>9.1743119266055051E-3</v>
      </c>
    </row>
    <row r="8" spans="1:25" ht="30" customHeight="1" x14ac:dyDescent="0.25">
      <c r="A8" s="38" t="s">
        <v>11</v>
      </c>
      <c r="B8" s="4" t="str">
        <f t="shared" si="2"/>
        <v>ГБОУ СОШ №544</v>
      </c>
      <c r="C8" s="5">
        <f t="shared" si="2"/>
        <v>11544</v>
      </c>
      <c r="D8" s="5" t="str">
        <f t="shared" si="2"/>
        <v>СОШ с углуб.</v>
      </c>
      <c r="E8" s="11" t="str">
        <f t="shared" si="2"/>
        <v>5а</v>
      </c>
      <c r="F8" s="7">
        <f t="shared" si="2"/>
        <v>128</v>
      </c>
      <c r="G8" s="7">
        <f t="shared" si="2"/>
        <v>109</v>
      </c>
      <c r="H8" s="8">
        <f t="shared" si="4"/>
        <v>11544006</v>
      </c>
      <c r="I8" s="9">
        <v>0</v>
      </c>
      <c r="J8" s="9">
        <v>2</v>
      </c>
      <c r="K8" s="9">
        <v>1</v>
      </c>
      <c r="L8" s="9">
        <v>2</v>
      </c>
      <c r="M8" s="9">
        <v>0</v>
      </c>
      <c r="N8" s="9">
        <v>1</v>
      </c>
      <c r="O8" s="9">
        <v>1</v>
      </c>
      <c r="P8" s="9">
        <v>2</v>
      </c>
      <c r="Q8" s="9">
        <v>2</v>
      </c>
      <c r="R8" s="9">
        <v>1</v>
      </c>
      <c r="S8" s="9">
        <v>1</v>
      </c>
      <c r="T8" s="10">
        <f t="shared" si="3"/>
        <v>13</v>
      </c>
      <c r="W8" s="76">
        <v>6</v>
      </c>
      <c r="X8" s="76">
        <f t="shared" si="0"/>
        <v>6</v>
      </c>
      <c r="Y8" s="83">
        <f t="shared" si="1"/>
        <v>5.5045871559633031E-2</v>
      </c>
    </row>
    <row r="9" spans="1:25" ht="30" customHeight="1" x14ac:dyDescent="0.25">
      <c r="A9" s="38" t="s">
        <v>11</v>
      </c>
      <c r="B9" s="4" t="str">
        <f t="shared" si="2"/>
        <v>ГБОУ СОШ №544</v>
      </c>
      <c r="C9" s="5">
        <f t="shared" si="2"/>
        <v>11544</v>
      </c>
      <c r="D9" s="5" t="str">
        <f t="shared" si="2"/>
        <v>СОШ с углуб.</v>
      </c>
      <c r="E9" s="11" t="str">
        <f t="shared" si="2"/>
        <v>5а</v>
      </c>
      <c r="F9" s="7">
        <f t="shared" si="2"/>
        <v>128</v>
      </c>
      <c r="G9" s="7">
        <f t="shared" si="2"/>
        <v>109</v>
      </c>
      <c r="H9" s="8">
        <f t="shared" si="4"/>
        <v>11544007</v>
      </c>
      <c r="I9" s="9">
        <v>0</v>
      </c>
      <c r="J9" s="9">
        <v>0</v>
      </c>
      <c r="K9" s="9">
        <v>1</v>
      </c>
      <c r="L9" s="9">
        <v>2</v>
      </c>
      <c r="M9" s="9">
        <v>1</v>
      </c>
      <c r="N9" s="9">
        <v>1</v>
      </c>
      <c r="O9" s="9">
        <v>1</v>
      </c>
      <c r="P9" s="9">
        <v>2</v>
      </c>
      <c r="Q9" s="9">
        <v>1</v>
      </c>
      <c r="R9" s="9">
        <v>2</v>
      </c>
      <c r="S9" s="9">
        <v>1</v>
      </c>
      <c r="T9" s="10">
        <f t="shared" si="3"/>
        <v>12</v>
      </c>
      <c r="W9" s="76">
        <v>7</v>
      </c>
      <c r="X9" s="76">
        <f t="shared" si="0"/>
        <v>7</v>
      </c>
      <c r="Y9" s="83">
        <f t="shared" si="1"/>
        <v>6.4220183486238536E-2</v>
      </c>
    </row>
    <row r="10" spans="1:25" ht="30" customHeight="1" x14ac:dyDescent="0.25">
      <c r="A10" s="38" t="s">
        <v>11</v>
      </c>
      <c r="B10" s="4" t="str">
        <f t="shared" si="2"/>
        <v>ГБОУ СОШ №544</v>
      </c>
      <c r="C10" s="5">
        <f t="shared" si="2"/>
        <v>11544</v>
      </c>
      <c r="D10" s="5" t="str">
        <f t="shared" si="2"/>
        <v>СОШ с углуб.</v>
      </c>
      <c r="E10" s="11" t="str">
        <f t="shared" si="2"/>
        <v>5а</v>
      </c>
      <c r="F10" s="7">
        <f t="shared" si="2"/>
        <v>128</v>
      </c>
      <c r="G10" s="7">
        <f t="shared" si="2"/>
        <v>109</v>
      </c>
      <c r="H10" s="8">
        <f t="shared" si="4"/>
        <v>11544008</v>
      </c>
      <c r="I10" s="9">
        <v>0</v>
      </c>
      <c r="J10" s="9">
        <v>2</v>
      </c>
      <c r="K10" s="9">
        <v>1</v>
      </c>
      <c r="L10" s="9">
        <v>2</v>
      </c>
      <c r="M10" s="9">
        <v>0</v>
      </c>
      <c r="N10" s="9">
        <v>1</v>
      </c>
      <c r="O10" s="9">
        <v>1</v>
      </c>
      <c r="P10" s="9">
        <v>2</v>
      </c>
      <c r="Q10" s="9">
        <v>0</v>
      </c>
      <c r="R10" s="9">
        <v>2</v>
      </c>
      <c r="S10" s="9">
        <v>1</v>
      </c>
      <c r="T10" s="10">
        <f t="shared" si="3"/>
        <v>12</v>
      </c>
      <c r="W10" s="76">
        <v>8</v>
      </c>
      <c r="X10" s="76">
        <f t="shared" si="0"/>
        <v>3</v>
      </c>
      <c r="Y10" s="83">
        <f t="shared" si="1"/>
        <v>2.7522935779816515E-2</v>
      </c>
    </row>
    <row r="11" spans="1:25" ht="30" customHeight="1" x14ac:dyDescent="0.25">
      <c r="A11" s="38" t="s">
        <v>11</v>
      </c>
      <c r="B11" s="4" t="str">
        <f t="shared" si="2"/>
        <v>ГБОУ СОШ №544</v>
      </c>
      <c r="C11" s="5">
        <f t="shared" si="2"/>
        <v>11544</v>
      </c>
      <c r="D11" s="5" t="str">
        <f t="shared" si="2"/>
        <v>СОШ с углуб.</v>
      </c>
      <c r="E11" s="11" t="str">
        <f t="shared" si="2"/>
        <v>5а</v>
      </c>
      <c r="F11" s="7">
        <f t="shared" si="2"/>
        <v>128</v>
      </c>
      <c r="G11" s="7">
        <f t="shared" si="2"/>
        <v>109</v>
      </c>
      <c r="H11" s="8">
        <f t="shared" si="4"/>
        <v>11544009</v>
      </c>
      <c r="I11" s="9">
        <v>0</v>
      </c>
      <c r="J11" s="9">
        <v>2</v>
      </c>
      <c r="K11" s="9">
        <v>0</v>
      </c>
      <c r="L11" s="9">
        <v>2</v>
      </c>
      <c r="M11" s="9">
        <v>1</v>
      </c>
      <c r="N11" s="9">
        <v>1</v>
      </c>
      <c r="O11" s="9">
        <v>1</v>
      </c>
      <c r="P11" s="9">
        <v>2</v>
      </c>
      <c r="Q11" s="9">
        <v>2</v>
      </c>
      <c r="R11" s="9">
        <v>0</v>
      </c>
      <c r="S11" s="9">
        <v>1</v>
      </c>
      <c r="T11" s="10">
        <f t="shared" si="3"/>
        <v>12</v>
      </c>
      <c r="W11" s="76">
        <v>9</v>
      </c>
      <c r="X11" s="76">
        <f t="shared" si="0"/>
        <v>11</v>
      </c>
      <c r="Y11" s="83">
        <f t="shared" si="1"/>
        <v>0.10091743119266056</v>
      </c>
    </row>
    <row r="12" spans="1:25" ht="30" customHeight="1" x14ac:dyDescent="0.25">
      <c r="A12" s="38" t="s">
        <v>11</v>
      </c>
      <c r="B12" s="4" t="str">
        <f t="shared" si="2"/>
        <v>ГБОУ СОШ №544</v>
      </c>
      <c r="C12" s="5">
        <f t="shared" si="2"/>
        <v>11544</v>
      </c>
      <c r="D12" s="5" t="str">
        <f t="shared" si="2"/>
        <v>СОШ с углуб.</v>
      </c>
      <c r="E12" s="11" t="str">
        <f t="shared" si="2"/>
        <v>5а</v>
      </c>
      <c r="F12" s="7">
        <f t="shared" si="2"/>
        <v>128</v>
      </c>
      <c r="G12" s="7">
        <f t="shared" si="2"/>
        <v>109</v>
      </c>
      <c r="H12" s="8">
        <f t="shared" si="4"/>
        <v>11544010</v>
      </c>
      <c r="I12" s="9">
        <v>0</v>
      </c>
      <c r="J12" s="9">
        <v>2</v>
      </c>
      <c r="K12" s="9">
        <v>0</v>
      </c>
      <c r="L12" s="9">
        <v>2</v>
      </c>
      <c r="M12" s="9">
        <v>2</v>
      </c>
      <c r="N12" s="9">
        <v>1</v>
      </c>
      <c r="O12" s="9">
        <v>1</v>
      </c>
      <c r="P12" s="9">
        <v>2</v>
      </c>
      <c r="Q12" s="9">
        <v>2</v>
      </c>
      <c r="R12" s="9">
        <v>1</v>
      </c>
      <c r="S12" s="9">
        <v>1</v>
      </c>
      <c r="T12" s="10">
        <f t="shared" si="3"/>
        <v>14</v>
      </c>
      <c r="W12" s="76">
        <v>10</v>
      </c>
      <c r="X12" s="76">
        <f t="shared" si="0"/>
        <v>9</v>
      </c>
      <c r="Y12" s="83">
        <f t="shared" si="1"/>
        <v>8.2568807339449546E-2</v>
      </c>
    </row>
    <row r="13" spans="1:25" ht="30" customHeight="1" x14ac:dyDescent="0.25">
      <c r="A13" s="38" t="s">
        <v>11</v>
      </c>
      <c r="B13" s="4" t="str">
        <f t="shared" si="2"/>
        <v>ГБОУ СОШ №544</v>
      </c>
      <c r="C13" s="5">
        <f t="shared" si="2"/>
        <v>11544</v>
      </c>
      <c r="D13" s="5" t="str">
        <f t="shared" si="2"/>
        <v>СОШ с углуб.</v>
      </c>
      <c r="E13" s="11" t="str">
        <f t="shared" si="2"/>
        <v>5а</v>
      </c>
      <c r="F13" s="7">
        <f t="shared" si="2"/>
        <v>128</v>
      </c>
      <c r="G13" s="7">
        <f t="shared" si="2"/>
        <v>109</v>
      </c>
      <c r="H13" s="8">
        <f t="shared" si="4"/>
        <v>11544011</v>
      </c>
      <c r="I13" s="9">
        <v>0</v>
      </c>
      <c r="J13" s="9">
        <v>2</v>
      </c>
      <c r="K13" s="9">
        <v>1</v>
      </c>
      <c r="L13" s="9">
        <v>2</v>
      </c>
      <c r="M13" s="9">
        <v>1</v>
      </c>
      <c r="N13" s="9">
        <v>1</v>
      </c>
      <c r="O13" s="9">
        <v>1</v>
      </c>
      <c r="P13" s="9">
        <v>2</v>
      </c>
      <c r="Q13" s="9">
        <v>1</v>
      </c>
      <c r="R13" s="9">
        <v>2</v>
      </c>
      <c r="S13" s="9">
        <v>1</v>
      </c>
      <c r="T13" s="10">
        <f t="shared" si="3"/>
        <v>14</v>
      </c>
      <c r="W13" s="76">
        <v>11</v>
      </c>
      <c r="X13" s="76">
        <f t="shared" si="0"/>
        <v>14</v>
      </c>
      <c r="Y13" s="83">
        <f t="shared" si="1"/>
        <v>0.12844036697247707</v>
      </c>
    </row>
    <row r="14" spans="1:25" ht="30" customHeight="1" x14ac:dyDescent="0.25">
      <c r="A14" s="38" t="s">
        <v>11</v>
      </c>
      <c r="B14" s="4" t="str">
        <f t="shared" si="2"/>
        <v>ГБОУ СОШ №544</v>
      </c>
      <c r="C14" s="5">
        <f t="shared" si="2"/>
        <v>11544</v>
      </c>
      <c r="D14" s="5" t="str">
        <f t="shared" si="2"/>
        <v>СОШ с углуб.</v>
      </c>
      <c r="E14" s="11" t="str">
        <f t="shared" si="2"/>
        <v>5а</v>
      </c>
      <c r="F14" s="7">
        <f t="shared" si="2"/>
        <v>128</v>
      </c>
      <c r="G14" s="7">
        <f t="shared" si="2"/>
        <v>109</v>
      </c>
      <c r="H14" s="8">
        <f t="shared" si="4"/>
        <v>11544012</v>
      </c>
      <c r="I14" s="9">
        <v>0</v>
      </c>
      <c r="J14" s="9">
        <v>1</v>
      </c>
      <c r="K14" s="9">
        <v>1</v>
      </c>
      <c r="L14" s="9">
        <v>2</v>
      </c>
      <c r="M14" s="9">
        <v>0</v>
      </c>
      <c r="N14" s="9">
        <v>1</v>
      </c>
      <c r="O14" s="9">
        <v>1</v>
      </c>
      <c r="P14" s="9">
        <v>2</v>
      </c>
      <c r="Q14" s="9">
        <v>1</v>
      </c>
      <c r="R14" s="9">
        <v>2</v>
      </c>
      <c r="S14" s="9">
        <v>2</v>
      </c>
      <c r="T14" s="10">
        <f t="shared" si="3"/>
        <v>13</v>
      </c>
      <c r="W14" s="76">
        <v>12</v>
      </c>
      <c r="X14" s="76">
        <f t="shared" si="0"/>
        <v>16</v>
      </c>
      <c r="Y14" s="83">
        <f t="shared" si="1"/>
        <v>0.14678899082568808</v>
      </c>
    </row>
    <row r="15" spans="1:25" ht="30" customHeight="1" x14ac:dyDescent="0.25">
      <c r="A15" s="38" t="s">
        <v>11</v>
      </c>
      <c r="B15" s="4" t="str">
        <f t="shared" si="2"/>
        <v>ГБОУ СОШ №544</v>
      </c>
      <c r="C15" s="5">
        <f t="shared" si="2"/>
        <v>11544</v>
      </c>
      <c r="D15" s="5" t="str">
        <f t="shared" si="2"/>
        <v>СОШ с углуб.</v>
      </c>
      <c r="E15" s="11" t="str">
        <f t="shared" si="2"/>
        <v>5а</v>
      </c>
      <c r="F15" s="7">
        <f t="shared" si="2"/>
        <v>128</v>
      </c>
      <c r="G15" s="7">
        <f t="shared" si="2"/>
        <v>109</v>
      </c>
      <c r="H15" s="8">
        <f t="shared" si="4"/>
        <v>11544013</v>
      </c>
      <c r="I15" s="9">
        <v>0</v>
      </c>
      <c r="J15" s="9">
        <v>2</v>
      </c>
      <c r="K15" s="9">
        <v>1</v>
      </c>
      <c r="L15" s="9">
        <v>2</v>
      </c>
      <c r="M15" s="9">
        <v>1</v>
      </c>
      <c r="N15" s="9">
        <v>0</v>
      </c>
      <c r="O15" s="9">
        <v>1</v>
      </c>
      <c r="P15" s="9">
        <v>2</v>
      </c>
      <c r="Q15" s="9">
        <v>0</v>
      </c>
      <c r="R15" s="9">
        <v>0</v>
      </c>
      <c r="S15" s="9">
        <v>1</v>
      </c>
      <c r="T15" s="10">
        <v>10</v>
      </c>
      <c r="W15" s="76">
        <v>13</v>
      </c>
      <c r="X15" s="76">
        <f t="shared" si="0"/>
        <v>10</v>
      </c>
      <c r="Y15" s="83">
        <f t="shared" si="1"/>
        <v>9.1743119266055051E-2</v>
      </c>
    </row>
    <row r="16" spans="1:25" ht="30" customHeight="1" x14ac:dyDescent="0.25">
      <c r="A16" s="38" t="s">
        <v>11</v>
      </c>
      <c r="B16" s="4" t="str">
        <f t="shared" si="2"/>
        <v>ГБОУ СОШ №544</v>
      </c>
      <c r="C16" s="5">
        <f t="shared" si="2"/>
        <v>11544</v>
      </c>
      <c r="D16" s="5" t="str">
        <f t="shared" si="2"/>
        <v>СОШ с углуб.</v>
      </c>
      <c r="E16" s="11" t="str">
        <f t="shared" si="2"/>
        <v>5а</v>
      </c>
      <c r="F16" s="7">
        <f t="shared" si="2"/>
        <v>128</v>
      </c>
      <c r="G16" s="7">
        <f t="shared" si="2"/>
        <v>109</v>
      </c>
      <c r="H16" s="8">
        <f t="shared" si="4"/>
        <v>11544014</v>
      </c>
      <c r="I16" s="9">
        <v>0</v>
      </c>
      <c r="J16" s="9">
        <v>1</v>
      </c>
      <c r="K16" s="9">
        <v>0</v>
      </c>
      <c r="L16" s="9">
        <v>2</v>
      </c>
      <c r="M16" s="9">
        <v>1</v>
      </c>
      <c r="N16" s="9">
        <v>1</v>
      </c>
      <c r="O16" s="9">
        <v>1</v>
      </c>
      <c r="P16" s="9">
        <v>2</v>
      </c>
      <c r="Q16" s="9">
        <v>1</v>
      </c>
      <c r="R16" s="9">
        <v>2</v>
      </c>
      <c r="S16" s="9">
        <v>0</v>
      </c>
      <c r="T16" s="10">
        <f t="shared" si="3"/>
        <v>11</v>
      </c>
      <c r="W16" s="76">
        <v>14</v>
      </c>
      <c r="X16" s="76">
        <f t="shared" si="0"/>
        <v>14</v>
      </c>
      <c r="Y16" s="83">
        <f t="shared" si="1"/>
        <v>0.12844036697247707</v>
      </c>
    </row>
    <row r="17" spans="1:25" ht="30" customHeight="1" x14ac:dyDescent="0.25">
      <c r="A17" s="38" t="s">
        <v>11</v>
      </c>
      <c r="B17" s="4" t="str">
        <f t="shared" si="2"/>
        <v>ГБОУ СОШ №544</v>
      </c>
      <c r="C17" s="5">
        <f t="shared" si="2"/>
        <v>11544</v>
      </c>
      <c r="D17" s="5" t="str">
        <f t="shared" si="2"/>
        <v>СОШ с углуб.</v>
      </c>
      <c r="E17" s="11" t="str">
        <f t="shared" si="2"/>
        <v>5а</v>
      </c>
      <c r="F17" s="7">
        <f t="shared" si="2"/>
        <v>128</v>
      </c>
      <c r="G17" s="7">
        <f t="shared" si="2"/>
        <v>109</v>
      </c>
      <c r="H17" s="8">
        <f t="shared" si="4"/>
        <v>11544015</v>
      </c>
      <c r="I17" s="9">
        <v>0</v>
      </c>
      <c r="J17" s="9">
        <v>2</v>
      </c>
      <c r="K17" s="9">
        <v>1</v>
      </c>
      <c r="L17" s="9">
        <v>2</v>
      </c>
      <c r="M17" s="9">
        <v>2</v>
      </c>
      <c r="N17" s="9">
        <v>1</v>
      </c>
      <c r="O17" s="9">
        <v>1</v>
      </c>
      <c r="P17" s="9">
        <v>2</v>
      </c>
      <c r="Q17" s="9">
        <v>2</v>
      </c>
      <c r="R17" s="9">
        <v>1</v>
      </c>
      <c r="S17" s="9">
        <v>1</v>
      </c>
      <c r="T17" s="10">
        <f t="shared" si="3"/>
        <v>15</v>
      </c>
      <c r="W17" s="76">
        <v>15</v>
      </c>
      <c r="X17" s="76">
        <f t="shared" si="0"/>
        <v>11</v>
      </c>
      <c r="Y17" s="83">
        <f t="shared" si="1"/>
        <v>0.10091743119266056</v>
      </c>
    </row>
    <row r="18" spans="1:25" ht="30" customHeight="1" x14ac:dyDescent="0.25">
      <c r="A18" s="38" t="s">
        <v>11</v>
      </c>
      <c r="B18" s="4" t="str">
        <f t="shared" si="2"/>
        <v>ГБОУ СОШ №544</v>
      </c>
      <c r="C18" s="5">
        <f t="shared" si="2"/>
        <v>11544</v>
      </c>
      <c r="D18" s="5" t="str">
        <f t="shared" si="2"/>
        <v>СОШ с углуб.</v>
      </c>
      <c r="E18" s="11" t="str">
        <f t="shared" si="2"/>
        <v>5а</v>
      </c>
      <c r="F18" s="7">
        <f t="shared" si="2"/>
        <v>128</v>
      </c>
      <c r="G18" s="7">
        <f t="shared" si="2"/>
        <v>109</v>
      </c>
      <c r="H18" s="8">
        <f t="shared" si="4"/>
        <v>11544016</v>
      </c>
      <c r="I18" s="9">
        <v>0</v>
      </c>
      <c r="J18" s="9">
        <v>0</v>
      </c>
      <c r="K18" s="9">
        <v>0</v>
      </c>
      <c r="L18" s="9">
        <v>2</v>
      </c>
      <c r="M18" s="9">
        <v>0</v>
      </c>
      <c r="N18" s="9">
        <v>1</v>
      </c>
      <c r="O18" s="9">
        <v>0</v>
      </c>
      <c r="P18" s="9">
        <v>1</v>
      </c>
      <c r="Q18" s="9">
        <v>2</v>
      </c>
      <c r="R18" s="9">
        <v>1</v>
      </c>
      <c r="S18" s="9">
        <v>1</v>
      </c>
      <c r="T18" s="10">
        <f t="shared" si="3"/>
        <v>8</v>
      </c>
      <c r="W18" s="76">
        <v>16</v>
      </c>
      <c r="X18" s="76">
        <f t="shared" si="0"/>
        <v>2</v>
      </c>
      <c r="Y18" s="83">
        <f t="shared" si="1"/>
        <v>1.834862385321101E-2</v>
      </c>
    </row>
    <row r="19" spans="1:25" ht="30" customHeight="1" x14ac:dyDescent="0.25">
      <c r="A19" s="38" t="s">
        <v>11</v>
      </c>
      <c r="B19" s="4" t="str">
        <f t="shared" si="2"/>
        <v>ГБОУ СОШ №544</v>
      </c>
      <c r="C19" s="5">
        <f t="shared" si="2"/>
        <v>11544</v>
      </c>
      <c r="D19" s="5" t="str">
        <f t="shared" si="2"/>
        <v>СОШ с углуб.</v>
      </c>
      <c r="E19" s="11" t="str">
        <f t="shared" si="2"/>
        <v>5а</v>
      </c>
      <c r="F19" s="7">
        <f t="shared" si="2"/>
        <v>128</v>
      </c>
      <c r="G19" s="7">
        <f t="shared" si="2"/>
        <v>109</v>
      </c>
      <c r="H19" s="8">
        <f t="shared" si="4"/>
        <v>11544017</v>
      </c>
      <c r="I19" s="9">
        <v>0</v>
      </c>
      <c r="J19" s="9">
        <v>0</v>
      </c>
      <c r="K19" s="9">
        <v>1</v>
      </c>
      <c r="L19" s="9">
        <v>2</v>
      </c>
      <c r="M19" s="9">
        <v>2</v>
      </c>
      <c r="N19" s="9">
        <v>1</v>
      </c>
      <c r="O19" s="9">
        <v>1</v>
      </c>
      <c r="P19" s="9">
        <v>2</v>
      </c>
      <c r="Q19" s="9">
        <v>2</v>
      </c>
      <c r="R19" s="9">
        <v>2</v>
      </c>
      <c r="S19" s="9">
        <v>1</v>
      </c>
      <c r="T19" s="10">
        <f t="shared" si="3"/>
        <v>14</v>
      </c>
      <c r="W19" s="76">
        <v>17</v>
      </c>
      <c r="X19" s="76">
        <f t="shared" si="0"/>
        <v>2</v>
      </c>
      <c r="Y19" s="83">
        <f t="shared" si="1"/>
        <v>1.834862385321101E-2</v>
      </c>
    </row>
    <row r="20" spans="1:25" ht="30" customHeight="1" x14ac:dyDescent="0.25">
      <c r="A20" s="38" t="s">
        <v>11</v>
      </c>
      <c r="B20" s="4" t="str">
        <f t="shared" ref="B20:G35" si="5">B19</f>
        <v>ГБОУ СОШ №544</v>
      </c>
      <c r="C20" s="5">
        <f t="shared" si="5"/>
        <v>11544</v>
      </c>
      <c r="D20" s="5" t="str">
        <f t="shared" si="5"/>
        <v>СОШ с углуб.</v>
      </c>
      <c r="E20" s="11" t="str">
        <f t="shared" si="5"/>
        <v>5а</v>
      </c>
      <c r="F20" s="7">
        <f t="shared" si="5"/>
        <v>128</v>
      </c>
      <c r="G20" s="7">
        <f t="shared" si="5"/>
        <v>109</v>
      </c>
      <c r="H20" s="8">
        <f t="shared" si="4"/>
        <v>11544018</v>
      </c>
      <c r="I20" s="9">
        <v>0</v>
      </c>
      <c r="J20" s="9">
        <v>2</v>
      </c>
      <c r="K20" s="9">
        <v>1</v>
      </c>
      <c r="L20" s="9">
        <v>1</v>
      </c>
      <c r="M20" s="9">
        <v>1</v>
      </c>
      <c r="N20" s="9">
        <v>0</v>
      </c>
      <c r="O20" s="9">
        <v>1</v>
      </c>
      <c r="P20" s="9">
        <v>2</v>
      </c>
      <c r="Q20" s="9">
        <v>1</v>
      </c>
      <c r="R20" s="9">
        <v>2</v>
      </c>
      <c r="S20" s="9">
        <v>1</v>
      </c>
      <c r="T20" s="10">
        <f t="shared" si="3"/>
        <v>12</v>
      </c>
      <c r="W20" s="76">
        <v>18</v>
      </c>
      <c r="X20" s="76">
        <f t="shared" si="0"/>
        <v>0</v>
      </c>
      <c r="Y20" s="83">
        <f t="shared" si="1"/>
        <v>0</v>
      </c>
    </row>
    <row r="21" spans="1:25" ht="30" customHeight="1" x14ac:dyDescent="0.25">
      <c r="A21" s="38" t="s">
        <v>11</v>
      </c>
      <c r="B21" s="4" t="str">
        <f t="shared" si="5"/>
        <v>ГБОУ СОШ №544</v>
      </c>
      <c r="C21" s="5">
        <f t="shared" si="5"/>
        <v>11544</v>
      </c>
      <c r="D21" s="5" t="str">
        <f t="shared" si="5"/>
        <v>СОШ с углуб.</v>
      </c>
      <c r="E21" s="11" t="str">
        <f t="shared" si="5"/>
        <v>5а</v>
      </c>
      <c r="F21" s="7">
        <f t="shared" si="5"/>
        <v>128</v>
      </c>
      <c r="G21" s="7">
        <f t="shared" si="5"/>
        <v>109</v>
      </c>
      <c r="H21" s="8">
        <f t="shared" si="4"/>
        <v>11544019</v>
      </c>
      <c r="I21" s="9">
        <v>0</v>
      </c>
      <c r="J21" s="9">
        <v>0</v>
      </c>
      <c r="K21" s="9">
        <v>0</v>
      </c>
      <c r="L21" s="9">
        <v>2</v>
      </c>
      <c r="M21" s="9">
        <v>0</v>
      </c>
      <c r="N21" s="9">
        <v>1</v>
      </c>
      <c r="O21" s="9">
        <v>1</v>
      </c>
      <c r="P21" s="9">
        <v>0</v>
      </c>
      <c r="Q21" s="9">
        <v>0</v>
      </c>
      <c r="R21" s="9">
        <v>0</v>
      </c>
      <c r="S21" s="9">
        <v>0</v>
      </c>
      <c r="T21" s="10">
        <f t="shared" si="3"/>
        <v>4</v>
      </c>
      <c r="W21" s="76">
        <v>19</v>
      </c>
      <c r="X21" s="76">
        <f t="shared" si="0"/>
        <v>0</v>
      </c>
      <c r="Y21" s="83">
        <f t="shared" si="1"/>
        <v>0</v>
      </c>
    </row>
    <row r="22" spans="1:25" ht="30" customHeight="1" x14ac:dyDescent="0.25">
      <c r="A22" s="38" t="s">
        <v>11</v>
      </c>
      <c r="B22" s="4" t="str">
        <f t="shared" si="5"/>
        <v>ГБОУ СОШ №544</v>
      </c>
      <c r="C22" s="5">
        <f t="shared" si="5"/>
        <v>11544</v>
      </c>
      <c r="D22" s="5" t="str">
        <f t="shared" si="5"/>
        <v>СОШ с углуб.</v>
      </c>
      <c r="E22" s="11" t="str">
        <f t="shared" si="5"/>
        <v>5а</v>
      </c>
      <c r="F22" s="7">
        <f t="shared" si="5"/>
        <v>128</v>
      </c>
      <c r="G22" s="7">
        <f t="shared" si="5"/>
        <v>109</v>
      </c>
      <c r="H22" s="8">
        <f t="shared" si="4"/>
        <v>11544020</v>
      </c>
      <c r="I22" s="9">
        <v>0</v>
      </c>
      <c r="J22" s="9">
        <v>0</v>
      </c>
      <c r="K22" s="9">
        <v>0</v>
      </c>
      <c r="L22" s="9">
        <v>2</v>
      </c>
      <c r="M22" s="9">
        <v>0</v>
      </c>
      <c r="N22" s="9">
        <v>0</v>
      </c>
      <c r="O22" s="9">
        <v>0</v>
      </c>
      <c r="P22" s="9">
        <v>1</v>
      </c>
      <c r="Q22" s="9">
        <v>0</v>
      </c>
      <c r="R22" s="9">
        <v>0</v>
      </c>
      <c r="S22" s="9">
        <v>0</v>
      </c>
      <c r="T22" s="10">
        <f t="shared" si="3"/>
        <v>3</v>
      </c>
      <c r="W22" s="58"/>
      <c r="X22" s="90">
        <f>SUM(X2:X21)</f>
        <v>109</v>
      </c>
      <c r="Y22" s="91"/>
    </row>
    <row r="23" spans="1:25" ht="30" customHeight="1" x14ac:dyDescent="0.25">
      <c r="A23" s="38" t="s">
        <v>11</v>
      </c>
      <c r="B23" s="4" t="str">
        <f t="shared" si="5"/>
        <v>ГБОУ СОШ №544</v>
      </c>
      <c r="C23" s="5">
        <f t="shared" si="5"/>
        <v>11544</v>
      </c>
      <c r="D23" s="5" t="str">
        <f t="shared" si="5"/>
        <v>СОШ с углуб.</v>
      </c>
      <c r="E23" s="11" t="str">
        <f t="shared" si="5"/>
        <v>5а</v>
      </c>
      <c r="F23" s="7">
        <f t="shared" si="5"/>
        <v>128</v>
      </c>
      <c r="G23" s="7">
        <f t="shared" si="5"/>
        <v>109</v>
      </c>
      <c r="H23" s="8">
        <f t="shared" si="4"/>
        <v>11544021</v>
      </c>
      <c r="I23" s="9">
        <v>0</v>
      </c>
      <c r="J23" s="9">
        <v>1</v>
      </c>
      <c r="K23" s="9">
        <v>0</v>
      </c>
      <c r="L23" s="9">
        <v>1</v>
      </c>
      <c r="M23" s="9">
        <v>1</v>
      </c>
      <c r="N23" s="9">
        <v>0</v>
      </c>
      <c r="O23" s="9">
        <v>0</v>
      </c>
      <c r="P23" s="9">
        <v>1</v>
      </c>
      <c r="Q23" s="9">
        <v>0</v>
      </c>
      <c r="R23" s="9">
        <v>0</v>
      </c>
      <c r="S23" s="9">
        <v>1</v>
      </c>
      <c r="T23" s="10">
        <f t="shared" si="3"/>
        <v>5</v>
      </c>
    </row>
    <row r="24" spans="1:25" ht="30" customHeight="1" x14ac:dyDescent="0.25">
      <c r="A24" s="38" t="s">
        <v>11</v>
      </c>
      <c r="B24" s="4" t="str">
        <f t="shared" si="5"/>
        <v>ГБОУ СОШ №544</v>
      </c>
      <c r="C24" s="5">
        <f t="shared" si="5"/>
        <v>11544</v>
      </c>
      <c r="D24" s="5" t="str">
        <f t="shared" si="5"/>
        <v>СОШ с углуб.</v>
      </c>
      <c r="E24" s="11" t="str">
        <f t="shared" si="5"/>
        <v>5а</v>
      </c>
      <c r="F24" s="7">
        <f t="shared" si="5"/>
        <v>128</v>
      </c>
      <c r="G24" s="7">
        <f t="shared" si="5"/>
        <v>109</v>
      </c>
      <c r="H24" s="8">
        <f t="shared" si="4"/>
        <v>11544022</v>
      </c>
      <c r="I24" s="9">
        <v>0</v>
      </c>
      <c r="J24" s="9">
        <v>2</v>
      </c>
      <c r="K24" s="9">
        <v>0</v>
      </c>
      <c r="L24" s="9">
        <v>2</v>
      </c>
      <c r="M24" s="9">
        <v>1</v>
      </c>
      <c r="N24" s="9">
        <v>1</v>
      </c>
      <c r="O24" s="9">
        <v>0</v>
      </c>
      <c r="P24" s="9">
        <v>2</v>
      </c>
      <c r="Q24" s="9">
        <v>0</v>
      </c>
      <c r="R24" s="9">
        <v>0</v>
      </c>
      <c r="S24" s="9">
        <v>1</v>
      </c>
      <c r="T24" s="10">
        <f t="shared" si="3"/>
        <v>9</v>
      </c>
    </row>
    <row r="25" spans="1:25" ht="30" customHeight="1" x14ac:dyDescent="0.25">
      <c r="A25" s="38" t="s">
        <v>11</v>
      </c>
      <c r="B25" s="4" t="str">
        <f t="shared" si="5"/>
        <v>ГБОУ СОШ №544</v>
      </c>
      <c r="C25" s="5">
        <f t="shared" si="5"/>
        <v>11544</v>
      </c>
      <c r="D25" s="5" t="str">
        <f t="shared" si="5"/>
        <v>СОШ с углуб.</v>
      </c>
      <c r="E25" s="11" t="str">
        <f t="shared" si="5"/>
        <v>5а</v>
      </c>
      <c r="F25" s="7">
        <f t="shared" si="5"/>
        <v>128</v>
      </c>
      <c r="G25" s="7">
        <f t="shared" si="5"/>
        <v>109</v>
      </c>
      <c r="H25" s="8">
        <f t="shared" si="4"/>
        <v>11544023</v>
      </c>
      <c r="I25" s="9">
        <v>0</v>
      </c>
      <c r="J25" s="9">
        <v>2</v>
      </c>
      <c r="K25" s="9">
        <v>1</v>
      </c>
      <c r="L25" s="9">
        <v>2</v>
      </c>
      <c r="M25" s="9">
        <v>1</v>
      </c>
      <c r="N25" s="9">
        <v>1</v>
      </c>
      <c r="O25" s="9">
        <v>1</v>
      </c>
      <c r="P25" s="9">
        <v>2</v>
      </c>
      <c r="Q25" s="9">
        <v>2</v>
      </c>
      <c r="R25" s="9">
        <v>1</v>
      </c>
      <c r="S25" s="9">
        <v>2</v>
      </c>
      <c r="T25" s="10">
        <f t="shared" si="3"/>
        <v>15</v>
      </c>
    </row>
    <row r="26" spans="1:25" ht="30" customHeight="1" x14ac:dyDescent="0.25">
      <c r="A26" s="38" t="s">
        <v>11</v>
      </c>
      <c r="B26" s="4" t="str">
        <f t="shared" si="5"/>
        <v>ГБОУ СОШ №544</v>
      </c>
      <c r="C26" s="5">
        <f t="shared" si="5"/>
        <v>11544</v>
      </c>
      <c r="D26" s="5" t="str">
        <f t="shared" si="5"/>
        <v>СОШ с углуб.</v>
      </c>
      <c r="E26" s="11" t="str">
        <f t="shared" si="5"/>
        <v>5а</v>
      </c>
      <c r="F26" s="7">
        <f t="shared" si="5"/>
        <v>128</v>
      </c>
      <c r="G26" s="7">
        <f t="shared" si="5"/>
        <v>109</v>
      </c>
      <c r="H26" s="8">
        <f t="shared" si="4"/>
        <v>11544024</v>
      </c>
      <c r="I26" s="9">
        <v>0</v>
      </c>
      <c r="J26" s="9">
        <v>2</v>
      </c>
      <c r="K26" s="9">
        <v>1</v>
      </c>
      <c r="L26" s="9">
        <v>2</v>
      </c>
      <c r="M26" s="9">
        <v>1</v>
      </c>
      <c r="N26" s="9">
        <v>1</v>
      </c>
      <c r="O26" s="9">
        <v>0</v>
      </c>
      <c r="P26" s="9">
        <v>2</v>
      </c>
      <c r="Q26" s="9">
        <v>2</v>
      </c>
      <c r="R26" s="9">
        <v>1</v>
      </c>
      <c r="S26" s="9">
        <v>1</v>
      </c>
      <c r="T26" s="10">
        <f t="shared" si="3"/>
        <v>13</v>
      </c>
    </row>
    <row r="27" spans="1:25" ht="30" customHeight="1" x14ac:dyDescent="0.25">
      <c r="A27" s="38" t="s">
        <v>11</v>
      </c>
      <c r="B27" s="4" t="str">
        <f t="shared" si="5"/>
        <v>ГБОУ СОШ №544</v>
      </c>
      <c r="C27" s="5">
        <f t="shared" si="5"/>
        <v>11544</v>
      </c>
      <c r="D27" s="5" t="str">
        <f t="shared" si="5"/>
        <v>СОШ с углуб.</v>
      </c>
      <c r="E27" s="53" t="s">
        <v>16</v>
      </c>
      <c r="F27" s="7">
        <v>128</v>
      </c>
      <c r="G27" s="7">
        <v>109</v>
      </c>
      <c r="H27" s="8">
        <f t="shared" si="4"/>
        <v>11544025</v>
      </c>
      <c r="I27" s="9">
        <v>2</v>
      </c>
      <c r="J27" s="9">
        <v>2</v>
      </c>
      <c r="K27" s="9">
        <v>0</v>
      </c>
      <c r="L27" s="9">
        <v>1</v>
      </c>
      <c r="M27" s="9">
        <v>1</v>
      </c>
      <c r="N27" s="9">
        <v>1</v>
      </c>
      <c r="O27" s="9">
        <v>0</v>
      </c>
      <c r="P27" s="9">
        <v>1</v>
      </c>
      <c r="Q27" s="9">
        <v>0</v>
      </c>
      <c r="R27" s="9">
        <v>0</v>
      </c>
      <c r="S27" s="9">
        <v>2</v>
      </c>
      <c r="T27" s="10">
        <f>IF(COUNTBLANK(I27:S27)&gt;=1,"Не писал",SUM(I27:S27))</f>
        <v>10</v>
      </c>
    </row>
    <row r="28" spans="1:25" ht="30" customHeight="1" x14ac:dyDescent="0.25">
      <c r="A28" s="38" t="s">
        <v>11</v>
      </c>
      <c r="B28" s="4" t="str">
        <f t="shared" si="5"/>
        <v>ГБОУ СОШ №544</v>
      </c>
      <c r="C28" s="5">
        <f t="shared" si="5"/>
        <v>11544</v>
      </c>
      <c r="D28" s="5" t="str">
        <f t="shared" si="5"/>
        <v>СОШ с углуб.</v>
      </c>
      <c r="E28" s="11" t="str">
        <f t="shared" si="5"/>
        <v>5б</v>
      </c>
      <c r="F28" s="7">
        <f t="shared" si="5"/>
        <v>128</v>
      </c>
      <c r="G28" s="7">
        <f>G27</f>
        <v>109</v>
      </c>
      <c r="H28" s="8">
        <f>H27+1</f>
        <v>11544026</v>
      </c>
      <c r="I28" s="9">
        <v>0</v>
      </c>
      <c r="J28" s="9">
        <v>2</v>
      </c>
      <c r="K28" s="9">
        <v>0</v>
      </c>
      <c r="L28" s="9">
        <v>2</v>
      </c>
      <c r="M28" s="9">
        <v>0</v>
      </c>
      <c r="N28" s="9">
        <v>1</v>
      </c>
      <c r="O28" s="9">
        <v>1</v>
      </c>
      <c r="P28" s="9">
        <v>1</v>
      </c>
      <c r="Q28" s="9">
        <v>2</v>
      </c>
      <c r="R28" s="9">
        <v>1</v>
      </c>
      <c r="S28" s="9">
        <v>1</v>
      </c>
      <c r="T28" s="10">
        <f t="shared" ref="T28:T51" si="6">IF(COUNTBLANK(I28:S28)&gt;=1,"Не писал",SUM(I28:S28))</f>
        <v>11</v>
      </c>
    </row>
    <row r="29" spans="1:25" ht="30" customHeight="1" x14ac:dyDescent="0.25">
      <c r="A29" s="38" t="s">
        <v>11</v>
      </c>
      <c r="B29" s="4" t="str">
        <f t="shared" si="5"/>
        <v>ГБОУ СОШ №544</v>
      </c>
      <c r="C29" s="5">
        <f t="shared" si="5"/>
        <v>11544</v>
      </c>
      <c r="D29" s="5" t="str">
        <f t="shared" si="5"/>
        <v>СОШ с углуб.</v>
      </c>
      <c r="E29" s="11" t="str">
        <f t="shared" si="5"/>
        <v>5б</v>
      </c>
      <c r="F29" s="7">
        <f t="shared" si="5"/>
        <v>128</v>
      </c>
      <c r="G29" s="7">
        <f t="shared" si="5"/>
        <v>109</v>
      </c>
      <c r="H29" s="8">
        <f t="shared" si="4"/>
        <v>11544027</v>
      </c>
      <c r="I29" s="9">
        <v>0</v>
      </c>
      <c r="J29" s="9">
        <v>1</v>
      </c>
      <c r="K29" s="9">
        <v>1</v>
      </c>
      <c r="L29" s="9">
        <v>2</v>
      </c>
      <c r="M29" s="9">
        <v>1</v>
      </c>
      <c r="N29" s="9">
        <v>1</v>
      </c>
      <c r="O29" s="9">
        <v>0</v>
      </c>
      <c r="P29" s="9">
        <v>1</v>
      </c>
      <c r="Q29" s="9">
        <v>1</v>
      </c>
      <c r="R29" s="9">
        <v>0</v>
      </c>
      <c r="S29" s="9">
        <v>1</v>
      </c>
      <c r="T29" s="10">
        <f t="shared" si="6"/>
        <v>9</v>
      </c>
    </row>
    <row r="30" spans="1:25" ht="30" customHeight="1" x14ac:dyDescent="0.25">
      <c r="A30" s="38" t="s">
        <v>11</v>
      </c>
      <c r="B30" s="4" t="str">
        <f t="shared" si="5"/>
        <v>ГБОУ СОШ №544</v>
      </c>
      <c r="C30" s="5">
        <f t="shared" si="5"/>
        <v>11544</v>
      </c>
      <c r="D30" s="5" t="str">
        <f t="shared" si="5"/>
        <v>СОШ с углуб.</v>
      </c>
      <c r="E30" s="11" t="str">
        <f t="shared" si="5"/>
        <v>5б</v>
      </c>
      <c r="F30" s="7">
        <f t="shared" si="5"/>
        <v>128</v>
      </c>
      <c r="G30" s="7">
        <f t="shared" si="5"/>
        <v>109</v>
      </c>
      <c r="H30" s="8">
        <f t="shared" si="4"/>
        <v>11544028</v>
      </c>
      <c r="I30" s="9">
        <v>0</v>
      </c>
      <c r="J30" s="9">
        <v>0</v>
      </c>
      <c r="K30" s="9">
        <v>0</v>
      </c>
      <c r="L30" s="9">
        <v>2</v>
      </c>
      <c r="M30" s="9">
        <v>1</v>
      </c>
      <c r="N30" s="9">
        <v>0</v>
      </c>
      <c r="O30" s="9">
        <v>0</v>
      </c>
      <c r="P30" s="9">
        <v>1</v>
      </c>
      <c r="Q30" s="9">
        <v>1</v>
      </c>
      <c r="R30" s="9">
        <v>0</v>
      </c>
      <c r="S30" s="9">
        <v>1</v>
      </c>
      <c r="T30" s="10">
        <f t="shared" si="6"/>
        <v>6</v>
      </c>
    </row>
    <row r="31" spans="1:25" ht="30" customHeight="1" x14ac:dyDescent="0.25">
      <c r="A31" s="38" t="s">
        <v>11</v>
      </c>
      <c r="B31" s="4" t="str">
        <f t="shared" si="5"/>
        <v>ГБОУ СОШ №544</v>
      </c>
      <c r="C31" s="5">
        <f t="shared" si="5"/>
        <v>11544</v>
      </c>
      <c r="D31" s="5" t="str">
        <f t="shared" si="5"/>
        <v>СОШ с углуб.</v>
      </c>
      <c r="E31" s="11" t="str">
        <f t="shared" si="5"/>
        <v>5б</v>
      </c>
      <c r="F31" s="7">
        <f t="shared" si="5"/>
        <v>128</v>
      </c>
      <c r="G31" s="7">
        <f t="shared" si="5"/>
        <v>109</v>
      </c>
      <c r="H31" s="8">
        <f t="shared" si="4"/>
        <v>11544029</v>
      </c>
      <c r="I31" s="9">
        <v>2</v>
      </c>
      <c r="J31" s="9">
        <v>1</v>
      </c>
      <c r="K31" s="9">
        <v>0</v>
      </c>
      <c r="L31" s="9">
        <v>2</v>
      </c>
      <c r="M31" s="9">
        <v>1</v>
      </c>
      <c r="N31" s="9">
        <v>0</v>
      </c>
      <c r="O31" s="9">
        <v>0</v>
      </c>
      <c r="P31" s="9">
        <v>1</v>
      </c>
      <c r="Q31" s="9">
        <v>2</v>
      </c>
      <c r="R31" s="9">
        <v>0</v>
      </c>
      <c r="S31" s="9">
        <v>1</v>
      </c>
      <c r="T31" s="10">
        <f t="shared" si="6"/>
        <v>10</v>
      </c>
    </row>
    <row r="32" spans="1:25" ht="30" customHeight="1" x14ac:dyDescent="0.25">
      <c r="A32" s="38" t="s">
        <v>11</v>
      </c>
      <c r="B32" s="4" t="str">
        <f t="shared" si="5"/>
        <v>ГБОУ СОШ №544</v>
      </c>
      <c r="C32" s="5">
        <f t="shared" si="5"/>
        <v>11544</v>
      </c>
      <c r="D32" s="5" t="str">
        <f t="shared" si="5"/>
        <v>СОШ с углуб.</v>
      </c>
      <c r="E32" s="11" t="str">
        <f t="shared" si="5"/>
        <v>5б</v>
      </c>
      <c r="F32" s="7">
        <f t="shared" si="5"/>
        <v>128</v>
      </c>
      <c r="G32" s="7">
        <f t="shared" si="5"/>
        <v>109</v>
      </c>
      <c r="H32" s="8">
        <f t="shared" si="4"/>
        <v>11544030</v>
      </c>
      <c r="I32" s="9">
        <v>0</v>
      </c>
      <c r="J32" s="9">
        <v>0</v>
      </c>
      <c r="K32" s="9">
        <v>1</v>
      </c>
      <c r="L32" s="9">
        <v>2</v>
      </c>
      <c r="M32" s="9">
        <v>0</v>
      </c>
      <c r="N32" s="9">
        <v>0</v>
      </c>
      <c r="O32" s="9">
        <v>1</v>
      </c>
      <c r="P32" s="9">
        <v>1</v>
      </c>
      <c r="Q32" s="9">
        <v>2</v>
      </c>
      <c r="R32" s="9">
        <v>0</v>
      </c>
      <c r="S32" s="9">
        <v>0</v>
      </c>
      <c r="T32" s="10">
        <f t="shared" si="6"/>
        <v>7</v>
      </c>
    </row>
    <row r="33" spans="1:20" ht="30" customHeight="1" x14ac:dyDescent="0.25">
      <c r="A33" s="38" t="s">
        <v>11</v>
      </c>
      <c r="B33" s="4" t="str">
        <f t="shared" si="5"/>
        <v>ГБОУ СОШ №544</v>
      </c>
      <c r="C33" s="5">
        <f t="shared" si="5"/>
        <v>11544</v>
      </c>
      <c r="D33" s="5" t="str">
        <f t="shared" si="5"/>
        <v>СОШ с углуб.</v>
      </c>
      <c r="E33" s="11" t="str">
        <f t="shared" si="5"/>
        <v>5б</v>
      </c>
      <c r="F33" s="7">
        <f t="shared" si="5"/>
        <v>128</v>
      </c>
      <c r="G33" s="7">
        <f t="shared" si="5"/>
        <v>109</v>
      </c>
      <c r="H33" s="8">
        <f t="shared" si="4"/>
        <v>11544031</v>
      </c>
      <c r="I33" s="9">
        <v>0</v>
      </c>
      <c r="J33" s="9">
        <v>0</v>
      </c>
      <c r="K33" s="9">
        <v>0</v>
      </c>
      <c r="L33" s="9">
        <v>2</v>
      </c>
      <c r="M33" s="9">
        <v>2</v>
      </c>
      <c r="N33" s="9">
        <v>1</v>
      </c>
      <c r="O33" s="9">
        <v>0</v>
      </c>
      <c r="P33" s="9">
        <v>1</v>
      </c>
      <c r="Q33" s="9">
        <v>2</v>
      </c>
      <c r="R33" s="9">
        <v>0</v>
      </c>
      <c r="S33" s="9">
        <v>0</v>
      </c>
      <c r="T33" s="10">
        <f t="shared" si="6"/>
        <v>8</v>
      </c>
    </row>
    <row r="34" spans="1:20" ht="30" customHeight="1" x14ac:dyDescent="0.25">
      <c r="A34" s="38" t="s">
        <v>11</v>
      </c>
      <c r="B34" s="4" t="str">
        <f t="shared" si="5"/>
        <v>ГБОУ СОШ №544</v>
      </c>
      <c r="C34" s="5">
        <f t="shared" si="5"/>
        <v>11544</v>
      </c>
      <c r="D34" s="5" t="str">
        <f t="shared" si="5"/>
        <v>СОШ с углуб.</v>
      </c>
      <c r="E34" s="11" t="str">
        <f t="shared" si="5"/>
        <v>5б</v>
      </c>
      <c r="F34" s="7">
        <f t="shared" si="5"/>
        <v>128</v>
      </c>
      <c r="G34" s="7">
        <f t="shared" si="5"/>
        <v>109</v>
      </c>
      <c r="H34" s="8">
        <f t="shared" si="4"/>
        <v>11544032</v>
      </c>
      <c r="I34" s="9">
        <v>2</v>
      </c>
      <c r="J34" s="9">
        <v>2</v>
      </c>
      <c r="K34" s="9">
        <v>1</v>
      </c>
      <c r="L34" s="9">
        <v>2</v>
      </c>
      <c r="M34" s="9">
        <v>1</v>
      </c>
      <c r="N34" s="9">
        <v>0</v>
      </c>
      <c r="O34" s="9">
        <v>1</v>
      </c>
      <c r="P34" s="9">
        <v>2</v>
      </c>
      <c r="Q34" s="9">
        <v>2</v>
      </c>
      <c r="R34" s="9">
        <v>1</v>
      </c>
      <c r="S34" s="9">
        <v>0</v>
      </c>
      <c r="T34" s="10">
        <f t="shared" si="6"/>
        <v>14</v>
      </c>
    </row>
    <row r="35" spans="1:20" ht="30" customHeight="1" x14ac:dyDescent="0.25">
      <c r="A35" s="38" t="s">
        <v>11</v>
      </c>
      <c r="B35" s="4" t="str">
        <f t="shared" si="5"/>
        <v>ГБОУ СОШ №544</v>
      </c>
      <c r="C35" s="5">
        <f t="shared" si="5"/>
        <v>11544</v>
      </c>
      <c r="D35" s="5" t="str">
        <f t="shared" si="5"/>
        <v>СОШ с углуб.</v>
      </c>
      <c r="E35" s="11" t="str">
        <f t="shared" si="5"/>
        <v>5б</v>
      </c>
      <c r="F35" s="7">
        <f t="shared" si="5"/>
        <v>128</v>
      </c>
      <c r="G35" s="7">
        <f t="shared" si="5"/>
        <v>109</v>
      </c>
      <c r="H35" s="8">
        <f t="shared" si="4"/>
        <v>11544033</v>
      </c>
      <c r="I35" s="9">
        <v>0</v>
      </c>
      <c r="J35" s="9">
        <v>2</v>
      </c>
      <c r="K35" s="9">
        <v>0</v>
      </c>
      <c r="L35" s="9">
        <v>2</v>
      </c>
      <c r="M35" s="9">
        <v>2</v>
      </c>
      <c r="N35" s="9">
        <v>0</v>
      </c>
      <c r="O35" s="9">
        <v>1</v>
      </c>
      <c r="P35" s="9">
        <v>1</v>
      </c>
      <c r="Q35" s="9">
        <v>1</v>
      </c>
      <c r="R35" s="9">
        <v>0</v>
      </c>
      <c r="S35" s="9">
        <v>1</v>
      </c>
      <c r="T35" s="10">
        <f t="shared" si="6"/>
        <v>10</v>
      </c>
    </row>
    <row r="36" spans="1:20" ht="30" customHeight="1" x14ac:dyDescent="0.25">
      <c r="A36" s="38" t="s">
        <v>11</v>
      </c>
      <c r="B36" s="4" t="str">
        <f t="shared" ref="B36:G51" si="7">B35</f>
        <v>ГБОУ СОШ №544</v>
      </c>
      <c r="C36" s="5">
        <f t="shared" si="7"/>
        <v>11544</v>
      </c>
      <c r="D36" s="5" t="str">
        <f t="shared" si="7"/>
        <v>СОШ с углуб.</v>
      </c>
      <c r="E36" s="11" t="str">
        <f t="shared" si="7"/>
        <v>5б</v>
      </c>
      <c r="F36" s="7">
        <f t="shared" si="7"/>
        <v>128</v>
      </c>
      <c r="G36" s="7">
        <f t="shared" si="7"/>
        <v>109</v>
      </c>
      <c r="H36" s="8">
        <f t="shared" si="4"/>
        <v>11544034</v>
      </c>
      <c r="I36" s="9">
        <v>0</v>
      </c>
      <c r="J36" s="9">
        <v>1</v>
      </c>
      <c r="K36" s="9">
        <v>0</v>
      </c>
      <c r="L36" s="9">
        <v>2</v>
      </c>
      <c r="M36" s="9">
        <v>0</v>
      </c>
      <c r="N36" s="9">
        <v>0</v>
      </c>
      <c r="O36" s="9">
        <v>1</v>
      </c>
      <c r="P36" s="9">
        <v>1</v>
      </c>
      <c r="Q36" s="9">
        <v>2</v>
      </c>
      <c r="R36" s="9">
        <v>0</v>
      </c>
      <c r="S36" s="9">
        <v>0</v>
      </c>
      <c r="T36" s="10">
        <f t="shared" si="6"/>
        <v>7</v>
      </c>
    </row>
    <row r="37" spans="1:20" ht="30" customHeight="1" x14ac:dyDescent="0.25">
      <c r="A37" s="38" t="s">
        <v>11</v>
      </c>
      <c r="B37" s="4" t="str">
        <f t="shared" si="7"/>
        <v>ГБОУ СОШ №544</v>
      </c>
      <c r="C37" s="5">
        <f t="shared" si="7"/>
        <v>11544</v>
      </c>
      <c r="D37" s="5" t="str">
        <f t="shared" si="7"/>
        <v>СОШ с углуб.</v>
      </c>
      <c r="E37" s="11" t="str">
        <f t="shared" si="7"/>
        <v>5б</v>
      </c>
      <c r="F37" s="7">
        <f t="shared" si="7"/>
        <v>128</v>
      </c>
      <c r="G37" s="7">
        <f t="shared" si="7"/>
        <v>109</v>
      </c>
      <c r="H37" s="8">
        <f t="shared" si="4"/>
        <v>11544035</v>
      </c>
      <c r="I37" s="9">
        <v>0</v>
      </c>
      <c r="J37" s="9">
        <v>1</v>
      </c>
      <c r="K37" s="9">
        <v>0</v>
      </c>
      <c r="L37" s="9">
        <v>2</v>
      </c>
      <c r="M37" s="9">
        <v>1</v>
      </c>
      <c r="N37" s="9">
        <v>1</v>
      </c>
      <c r="O37" s="9">
        <v>1</v>
      </c>
      <c r="P37" s="9">
        <v>2</v>
      </c>
      <c r="Q37" s="9">
        <v>2</v>
      </c>
      <c r="R37" s="9">
        <v>0</v>
      </c>
      <c r="S37" s="9">
        <v>1</v>
      </c>
      <c r="T37" s="10">
        <f t="shared" si="6"/>
        <v>11</v>
      </c>
    </row>
    <row r="38" spans="1:20" ht="30" customHeight="1" x14ac:dyDescent="0.25">
      <c r="A38" s="38" t="s">
        <v>11</v>
      </c>
      <c r="B38" s="4" t="str">
        <f t="shared" si="7"/>
        <v>ГБОУ СОШ №544</v>
      </c>
      <c r="C38" s="5">
        <f t="shared" si="7"/>
        <v>11544</v>
      </c>
      <c r="D38" s="5" t="str">
        <f t="shared" si="7"/>
        <v>СОШ с углуб.</v>
      </c>
      <c r="E38" s="11" t="str">
        <f t="shared" si="7"/>
        <v>5б</v>
      </c>
      <c r="F38" s="7">
        <f t="shared" si="7"/>
        <v>128</v>
      </c>
      <c r="G38" s="7">
        <f t="shared" si="7"/>
        <v>109</v>
      </c>
      <c r="H38" s="8">
        <f t="shared" si="4"/>
        <v>11544036</v>
      </c>
      <c r="I38" s="9">
        <v>2</v>
      </c>
      <c r="J38" s="9">
        <v>1</v>
      </c>
      <c r="K38" s="9">
        <v>1</v>
      </c>
      <c r="L38" s="9">
        <v>2</v>
      </c>
      <c r="M38" s="9">
        <v>1</v>
      </c>
      <c r="N38" s="9">
        <v>1</v>
      </c>
      <c r="O38" s="9">
        <v>1</v>
      </c>
      <c r="P38" s="9">
        <v>2</v>
      </c>
      <c r="Q38" s="9">
        <v>2</v>
      </c>
      <c r="R38" s="9">
        <v>0</v>
      </c>
      <c r="S38" s="9">
        <v>1</v>
      </c>
      <c r="T38" s="10">
        <f t="shared" si="6"/>
        <v>14</v>
      </c>
    </row>
    <row r="39" spans="1:20" ht="30" customHeight="1" x14ac:dyDescent="0.25">
      <c r="A39" s="38" t="s">
        <v>11</v>
      </c>
      <c r="B39" s="4" t="str">
        <f t="shared" si="7"/>
        <v>ГБОУ СОШ №544</v>
      </c>
      <c r="C39" s="5">
        <f t="shared" si="7"/>
        <v>11544</v>
      </c>
      <c r="D39" s="5" t="str">
        <f t="shared" si="7"/>
        <v>СОШ с углуб.</v>
      </c>
      <c r="E39" s="11" t="str">
        <f t="shared" si="7"/>
        <v>5б</v>
      </c>
      <c r="F39" s="7">
        <f t="shared" si="7"/>
        <v>128</v>
      </c>
      <c r="G39" s="7">
        <f t="shared" si="7"/>
        <v>109</v>
      </c>
      <c r="H39" s="8">
        <f t="shared" si="4"/>
        <v>11544037</v>
      </c>
      <c r="I39" s="9">
        <v>2</v>
      </c>
      <c r="J39" s="9">
        <v>1</v>
      </c>
      <c r="K39" s="9">
        <v>0</v>
      </c>
      <c r="L39" s="9">
        <v>2</v>
      </c>
      <c r="M39" s="9">
        <v>2</v>
      </c>
      <c r="N39" s="9">
        <v>1</v>
      </c>
      <c r="O39" s="9">
        <v>1</v>
      </c>
      <c r="P39" s="9">
        <v>2</v>
      </c>
      <c r="Q39" s="9">
        <v>2</v>
      </c>
      <c r="R39" s="9">
        <v>0</v>
      </c>
      <c r="S39" s="9">
        <v>1</v>
      </c>
      <c r="T39" s="10">
        <f t="shared" si="6"/>
        <v>14</v>
      </c>
    </row>
    <row r="40" spans="1:20" ht="30" customHeight="1" x14ac:dyDescent="0.25">
      <c r="A40" s="38" t="s">
        <v>11</v>
      </c>
      <c r="B40" s="4" t="str">
        <f t="shared" si="7"/>
        <v>ГБОУ СОШ №544</v>
      </c>
      <c r="C40" s="5">
        <f t="shared" si="7"/>
        <v>11544</v>
      </c>
      <c r="D40" s="5" t="str">
        <f t="shared" si="7"/>
        <v>СОШ с углуб.</v>
      </c>
      <c r="E40" s="11" t="str">
        <f t="shared" si="7"/>
        <v>5б</v>
      </c>
      <c r="F40" s="7">
        <f t="shared" si="7"/>
        <v>128</v>
      </c>
      <c r="G40" s="7">
        <f t="shared" si="7"/>
        <v>109</v>
      </c>
      <c r="H40" s="8">
        <f t="shared" si="4"/>
        <v>11544038</v>
      </c>
      <c r="I40" s="9">
        <v>0</v>
      </c>
      <c r="J40" s="9">
        <v>1</v>
      </c>
      <c r="K40" s="9">
        <v>0</v>
      </c>
      <c r="L40" s="9">
        <v>2</v>
      </c>
      <c r="M40" s="9">
        <v>0</v>
      </c>
      <c r="N40" s="9">
        <v>0</v>
      </c>
      <c r="O40" s="9">
        <v>1</v>
      </c>
      <c r="P40" s="9">
        <v>1</v>
      </c>
      <c r="Q40" s="9">
        <v>1</v>
      </c>
      <c r="R40" s="9">
        <v>1</v>
      </c>
      <c r="S40" s="9">
        <v>2</v>
      </c>
      <c r="T40" s="10">
        <f t="shared" si="6"/>
        <v>9</v>
      </c>
    </row>
    <row r="41" spans="1:20" ht="30" customHeight="1" x14ac:dyDescent="0.25">
      <c r="A41" s="38" t="s">
        <v>11</v>
      </c>
      <c r="B41" s="4" t="str">
        <f t="shared" si="7"/>
        <v>ГБОУ СОШ №544</v>
      </c>
      <c r="C41" s="5">
        <f t="shared" si="7"/>
        <v>11544</v>
      </c>
      <c r="D41" s="5" t="str">
        <f t="shared" si="7"/>
        <v>СОШ с углуб.</v>
      </c>
      <c r="E41" s="11" t="str">
        <f t="shared" si="7"/>
        <v>5б</v>
      </c>
      <c r="F41" s="7">
        <f t="shared" si="7"/>
        <v>128</v>
      </c>
      <c r="G41" s="7">
        <f t="shared" si="7"/>
        <v>109</v>
      </c>
      <c r="H41" s="8">
        <f t="shared" si="4"/>
        <v>11544039</v>
      </c>
      <c r="I41" s="9">
        <v>2</v>
      </c>
      <c r="J41" s="9">
        <v>0</v>
      </c>
      <c r="K41" s="9">
        <v>0</v>
      </c>
      <c r="L41" s="9">
        <v>2</v>
      </c>
      <c r="M41" s="9">
        <v>1</v>
      </c>
      <c r="N41" s="9">
        <v>1</v>
      </c>
      <c r="O41" s="9">
        <v>1</v>
      </c>
      <c r="P41" s="9">
        <v>2</v>
      </c>
      <c r="Q41" s="9">
        <v>2</v>
      </c>
      <c r="R41" s="9">
        <v>0</v>
      </c>
      <c r="S41" s="9">
        <v>1</v>
      </c>
      <c r="T41" s="10">
        <f t="shared" si="6"/>
        <v>12</v>
      </c>
    </row>
    <row r="42" spans="1:20" ht="30" customHeight="1" x14ac:dyDescent="0.25">
      <c r="A42" s="38" t="s">
        <v>11</v>
      </c>
      <c r="B42" s="4" t="str">
        <f t="shared" si="7"/>
        <v>ГБОУ СОШ №544</v>
      </c>
      <c r="C42" s="5">
        <f t="shared" si="7"/>
        <v>11544</v>
      </c>
      <c r="D42" s="5" t="str">
        <f t="shared" si="7"/>
        <v>СОШ с углуб.</v>
      </c>
      <c r="E42" s="11" t="str">
        <f t="shared" si="7"/>
        <v>5б</v>
      </c>
      <c r="F42" s="7">
        <f t="shared" si="7"/>
        <v>128</v>
      </c>
      <c r="G42" s="7">
        <f t="shared" si="7"/>
        <v>109</v>
      </c>
      <c r="H42" s="8">
        <f t="shared" si="4"/>
        <v>11544040</v>
      </c>
      <c r="I42" s="9">
        <v>0</v>
      </c>
      <c r="J42" s="9">
        <v>1</v>
      </c>
      <c r="K42" s="9">
        <v>0</v>
      </c>
      <c r="L42" s="9">
        <v>2</v>
      </c>
      <c r="M42" s="9">
        <v>1</v>
      </c>
      <c r="N42" s="9">
        <v>0</v>
      </c>
      <c r="O42" s="9">
        <v>1</v>
      </c>
      <c r="P42" s="9">
        <v>0</v>
      </c>
      <c r="Q42" s="9">
        <v>1</v>
      </c>
      <c r="R42" s="9">
        <v>0</v>
      </c>
      <c r="S42" s="9">
        <v>0</v>
      </c>
      <c r="T42" s="10">
        <f t="shared" si="6"/>
        <v>6</v>
      </c>
    </row>
    <row r="43" spans="1:20" ht="30" customHeight="1" x14ac:dyDescent="0.25">
      <c r="A43" s="38" t="s">
        <v>11</v>
      </c>
      <c r="B43" s="4" t="str">
        <f t="shared" si="7"/>
        <v>ГБОУ СОШ №544</v>
      </c>
      <c r="C43" s="5">
        <f t="shared" si="7"/>
        <v>11544</v>
      </c>
      <c r="D43" s="5" t="str">
        <f t="shared" si="7"/>
        <v>СОШ с углуб.</v>
      </c>
      <c r="E43" s="11" t="str">
        <f t="shared" si="7"/>
        <v>5б</v>
      </c>
      <c r="F43" s="7">
        <f t="shared" si="7"/>
        <v>128</v>
      </c>
      <c r="G43" s="7">
        <f t="shared" si="7"/>
        <v>109</v>
      </c>
      <c r="H43" s="8">
        <f t="shared" si="4"/>
        <v>11544041</v>
      </c>
      <c r="I43" s="9">
        <v>2</v>
      </c>
      <c r="J43" s="9">
        <v>1</v>
      </c>
      <c r="K43" s="9">
        <v>1</v>
      </c>
      <c r="L43" s="9">
        <v>2</v>
      </c>
      <c r="M43" s="9">
        <v>2</v>
      </c>
      <c r="N43" s="9">
        <v>0</v>
      </c>
      <c r="O43" s="9">
        <v>1</v>
      </c>
      <c r="P43" s="9">
        <v>1</v>
      </c>
      <c r="Q43" s="9">
        <v>2</v>
      </c>
      <c r="R43" s="9">
        <v>0</v>
      </c>
      <c r="S43" s="9">
        <v>2</v>
      </c>
      <c r="T43" s="10">
        <f t="shared" si="6"/>
        <v>14</v>
      </c>
    </row>
    <row r="44" spans="1:20" ht="30" customHeight="1" x14ac:dyDescent="0.25">
      <c r="A44" s="38" t="s">
        <v>11</v>
      </c>
      <c r="B44" s="4" t="str">
        <f t="shared" si="7"/>
        <v>ГБОУ СОШ №544</v>
      </c>
      <c r="C44" s="5">
        <f t="shared" si="7"/>
        <v>11544</v>
      </c>
      <c r="D44" s="5" t="str">
        <f t="shared" si="7"/>
        <v>СОШ с углуб.</v>
      </c>
      <c r="E44" s="11" t="str">
        <f t="shared" si="7"/>
        <v>5б</v>
      </c>
      <c r="F44" s="7">
        <f t="shared" si="7"/>
        <v>128</v>
      </c>
      <c r="G44" s="7">
        <f t="shared" si="7"/>
        <v>109</v>
      </c>
      <c r="H44" s="8">
        <f t="shared" si="4"/>
        <v>11544042</v>
      </c>
      <c r="I44" s="9">
        <v>0</v>
      </c>
      <c r="J44" s="9">
        <v>0</v>
      </c>
      <c r="K44" s="9">
        <v>0</v>
      </c>
      <c r="L44" s="9">
        <v>2</v>
      </c>
      <c r="M44" s="9">
        <v>2</v>
      </c>
      <c r="N44" s="9">
        <v>0</v>
      </c>
      <c r="O44" s="9">
        <v>1</v>
      </c>
      <c r="P44" s="9">
        <v>1</v>
      </c>
      <c r="Q44" s="9">
        <v>1</v>
      </c>
      <c r="R44" s="9">
        <v>0</v>
      </c>
      <c r="S44" s="9">
        <v>0</v>
      </c>
      <c r="T44" s="10">
        <f t="shared" si="6"/>
        <v>7</v>
      </c>
    </row>
    <row r="45" spans="1:20" ht="30" customHeight="1" x14ac:dyDescent="0.25">
      <c r="A45" s="38" t="s">
        <v>11</v>
      </c>
      <c r="B45" s="4" t="str">
        <f t="shared" si="7"/>
        <v>ГБОУ СОШ №544</v>
      </c>
      <c r="C45" s="5">
        <f t="shared" si="7"/>
        <v>11544</v>
      </c>
      <c r="D45" s="5" t="str">
        <f t="shared" si="7"/>
        <v>СОШ с углуб.</v>
      </c>
      <c r="E45" s="11" t="str">
        <f t="shared" si="7"/>
        <v>5б</v>
      </c>
      <c r="F45" s="7">
        <f t="shared" si="7"/>
        <v>128</v>
      </c>
      <c r="G45" s="7">
        <f t="shared" si="7"/>
        <v>109</v>
      </c>
      <c r="H45" s="8">
        <f t="shared" si="4"/>
        <v>11544043</v>
      </c>
      <c r="I45" s="9">
        <v>0</v>
      </c>
      <c r="J45" s="9">
        <v>2</v>
      </c>
      <c r="K45" s="9">
        <v>0</v>
      </c>
      <c r="L45" s="9">
        <v>1</v>
      </c>
      <c r="M45" s="9">
        <v>2</v>
      </c>
      <c r="N45" s="9">
        <v>0</v>
      </c>
      <c r="O45" s="9">
        <v>1</v>
      </c>
      <c r="P45" s="9">
        <v>1</v>
      </c>
      <c r="Q45" s="9">
        <v>2</v>
      </c>
      <c r="R45" s="9">
        <v>1</v>
      </c>
      <c r="S45" s="9">
        <v>1</v>
      </c>
      <c r="T45" s="10">
        <f t="shared" si="6"/>
        <v>11</v>
      </c>
    </row>
    <row r="46" spans="1:20" ht="30" customHeight="1" x14ac:dyDescent="0.25">
      <c r="A46" s="38" t="s">
        <v>11</v>
      </c>
      <c r="B46" s="4" t="str">
        <f t="shared" si="7"/>
        <v>ГБОУ СОШ №544</v>
      </c>
      <c r="C46" s="5">
        <f t="shared" si="7"/>
        <v>11544</v>
      </c>
      <c r="D46" s="5" t="str">
        <f t="shared" si="7"/>
        <v>СОШ с углуб.</v>
      </c>
      <c r="E46" s="11" t="str">
        <f t="shared" si="7"/>
        <v>5б</v>
      </c>
      <c r="F46" s="7">
        <f t="shared" si="7"/>
        <v>128</v>
      </c>
      <c r="G46" s="7">
        <f t="shared" si="7"/>
        <v>109</v>
      </c>
      <c r="H46" s="8">
        <f t="shared" si="4"/>
        <v>11544044</v>
      </c>
      <c r="I46" s="9">
        <v>2</v>
      </c>
      <c r="J46" s="9">
        <v>2</v>
      </c>
      <c r="K46" s="9">
        <v>0</v>
      </c>
      <c r="L46" s="9">
        <v>2</v>
      </c>
      <c r="M46" s="9">
        <v>1</v>
      </c>
      <c r="N46" s="9">
        <v>1</v>
      </c>
      <c r="O46" s="9">
        <v>1</v>
      </c>
      <c r="P46" s="9">
        <v>2</v>
      </c>
      <c r="Q46" s="9">
        <v>2</v>
      </c>
      <c r="R46" s="9">
        <v>0</v>
      </c>
      <c r="S46" s="9">
        <v>1</v>
      </c>
      <c r="T46" s="10">
        <f t="shared" si="6"/>
        <v>14</v>
      </c>
    </row>
    <row r="47" spans="1:20" ht="30" customHeight="1" x14ac:dyDescent="0.25">
      <c r="A47" s="38" t="s">
        <v>11</v>
      </c>
      <c r="B47" s="4" t="str">
        <f t="shared" si="7"/>
        <v>ГБОУ СОШ №544</v>
      </c>
      <c r="C47" s="5">
        <f t="shared" si="7"/>
        <v>11544</v>
      </c>
      <c r="D47" s="5" t="str">
        <f t="shared" si="7"/>
        <v>СОШ с углуб.</v>
      </c>
      <c r="E47" s="11" t="str">
        <f t="shared" si="7"/>
        <v>5б</v>
      </c>
      <c r="F47" s="7">
        <f t="shared" si="7"/>
        <v>128</v>
      </c>
      <c r="G47" s="7">
        <f t="shared" si="7"/>
        <v>109</v>
      </c>
      <c r="H47" s="8">
        <f t="shared" si="4"/>
        <v>11544045</v>
      </c>
      <c r="I47" s="9">
        <v>2</v>
      </c>
      <c r="J47" s="9">
        <v>1</v>
      </c>
      <c r="K47" s="9">
        <v>0</v>
      </c>
      <c r="L47" s="9">
        <v>2</v>
      </c>
      <c r="M47" s="9">
        <v>1</v>
      </c>
      <c r="N47" s="9">
        <v>0</v>
      </c>
      <c r="O47" s="9">
        <v>1</v>
      </c>
      <c r="P47" s="9">
        <v>2</v>
      </c>
      <c r="Q47" s="9">
        <v>2</v>
      </c>
      <c r="R47" s="9">
        <v>0</v>
      </c>
      <c r="S47" s="9">
        <v>1</v>
      </c>
      <c r="T47" s="10">
        <f t="shared" si="6"/>
        <v>12</v>
      </c>
    </row>
    <row r="48" spans="1:20" ht="30" customHeight="1" x14ac:dyDescent="0.25">
      <c r="A48" s="38" t="s">
        <v>11</v>
      </c>
      <c r="B48" s="4" t="str">
        <f t="shared" si="7"/>
        <v>ГБОУ СОШ №544</v>
      </c>
      <c r="C48" s="5">
        <f t="shared" si="7"/>
        <v>11544</v>
      </c>
      <c r="D48" s="5" t="str">
        <f t="shared" si="7"/>
        <v>СОШ с углуб.</v>
      </c>
      <c r="E48" s="11" t="str">
        <f t="shared" si="7"/>
        <v>5б</v>
      </c>
      <c r="F48" s="7">
        <f t="shared" si="7"/>
        <v>128</v>
      </c>
      <c r="G48" s="7">
        <f t="shared" si="7"/>
        <v>109</v>
      </c>
      <c r="H48" s="8">
        <f t="shared" si="4"/>
        <v>11544046</v>
      </c>
      <c r="I48" s="9">
        <v>0</v>
      </c>
      <c r="J48" s="9">
        <v>2</v>
      </c>
      <c r="K48" s="9">
        <v>0</v>
      </c>
      <c r="L48" s="9">
        <v>2</v>
      </c>
      <c r="M48" s="9">
        <v>2</v>
      </c>
      <c r="N48" s="9">
        <v>0</v>
      </c>
      <c r="O48" s="9">
        <v>1</v>
      </c>
      <c r="P48" s="9">
        <v>1</v>
      </c>
      <c r="Q48" s="9">
        <v>2</v>
      </c>
      <c r="R48" s="9">
        <v>0</v>
      </c>
      <c r="S48" s="9">
        <v>1</v>
      </c>
      <c r="T48" s="10">
        <f t="shared" si="6"/>
        <v>11</v>
      </c>
    </row>
    <row r="49" spans="1:20" ht="30" customHeight="1" x14ac:dyDescent="0.25">
      <c r="A49" s="38" t="s">
        <v>11</v>
      </c>
      <c r="B49" s="4" t="str">
        <f t="shared" si="7"/>
        <v>ГБОУ СОШ №544</v>
      </c>
      <c r="C49" s="5">
        <f t="shared" si="7"/>
        <v>11544</v>
      </c>
      <c r="D49" s="5" t="str">
        <f t="shared" si="7"/>
        <v>СОШ с углуб.</v>
      </c>
      <c r="E49" s="11" t="str">
        <f t="shared" si="7"/>
        <v>5б</v>
      </c>
      <c r="F49" s="7">
        <f t="shared" si="7"/>
        <v>128</v>
      </c>
      <c r="G49" s="7">
        <f t="shared" si="7"/>
        <v>109</v>
      </c>
      <c r="H49" s="8">
        <f t="shared" si="4"/>
        <v>11544047</v>
      </c>
      <c r="I49" s="9">
        <v>0</v>
      </c>
      <c r="J49" s="9">
        <v>2</v>
      </c>
      <c r="K49" s="9">
        <v>1</v>
      </c>
      <c r="L49" s="9">
        <v>2</v>
      </c>
      <c r="M49" s="9">
        <v>2</v>
      </c>
      <c r="N49" s="9">
        <v>1</v>
      </c>
      <c r="O49" s="9">
        <v>1</v>
      </c>
      <c r="P49" s="9">
        <v>1</v>
      </c>
      <c r="Q49" s="9">
        <v>0</v>
      </c>
      <c r="R49" s="9">
        <v>1</v>
      </c>
      <c r="S49" s="9">
        <v>0</v>
      </c>
      <c r="T49" s="10">
        <f t="shared" si="6"/>
        <v>11</v>
      </c>
    </row>
    <row r="50" spans="1:20" ht="30" customHeight="1" x14ac:dyDescent="0.25">
      <c r="A50" s="38" t="s">
        <v>11</v>
      </c>
      <c r="B50" s="4" t="str">
        <f t="shared" si="7"/>
        <v>ГБОУ СОШ №544</v>
      </c>
      <c r="C50" s="5">
        <f t="shared" si="7"/>
        <v>11544</v>
      </c>
      <c r="D50" s="5" t="str">
        <f t="shared" si="7"/>
        <v>СОШ с углуб.</v>
      </c>
      <c r="E50" s="11" t="str">
        <f t="shared" si="7"/>
        <v>5б</v>
      </c>
      <c r="F50" s="7">
        <f t="shared" si="7"/>
        <v>128</v>
      </c>
      <c r="G50" s="7">
        <f t="shared" si="7"/>
        <v>109</v>
      </c>
      <c r="H50" s="8">
        <f t="shared" si="4"/>
        <v>11544048</v>
      </c>
      <c r="I50" s="9">
        <v>2</v>
      </c>
      <c r="J50" s="9">
        <v>1</v>
      </c>
      <c r="K50" s="9">
        <v>1</v>
      </c>
      <c r="L50" s="9">
        <v>2</v>
      </c>
      <c r="M50" s="9">
        <v>1</v>
      </c>
      <c r="N50" s="9">
        <v>0</v>
      </c>
      <c r="O50" s="9">
        <v>0</v>
      </c>
      <c r="P50" s="9">
        <v>1</v>
      </c>
      <c r="Q50" s="9">
        <v>2</v>
      </c>
      <c r="R50" s="9">
        <v>2</v>
      </c>
      <c r="S50" s="9">
        <v>1</v>
      </c>
      <c r="T50" s="10">
        <f t="shared" si="6"/>
        <v>13</v>
      </c>
    </row>
    <row r="51" spans="1:20" ht="30" customHeight="1" x14ac:dyDescent="0.25">
      <c r="A51" s="38" t="s">
        <v>11</v>
      </c>
      <c r="B51" s="4" t="str">
        <f t="shared" si="7"/>
        <v>ГБОУ СОШ №544</v>
      </c>
      <c r="C51" s="5">
        <f t="shared" si="7"/>
        <v>11544</v>
      </c>
      <c r="D51" s="5" t="str">
        <f t="shared" si="7"/>
        <v>СОШ с углуб.</v>
      </c>
      <c r="E51" s="11" t="str">
        <f t="shared" si="7"/>
        <v>5б</v>
      </c>
      <c r="F51" s="7">
        <f t="shared" si="7"/>
        <v>128</v>
      </c>
      <c r="G51" s="7">
        <f t="shared" si="7"/>
        <v>109</v>
      </c>
      <c r="H51" s="8">
        <f t="shared" si="4"/>
        <v>11544049</v>
      </c>
      <c r="I51" s="9">
        <v>0</v>
      </c>
      <c r="J51" s="9">
        <v>1</v>
      </c>
      <c r="K51" s="9">
        <v>0</v>
      </c>
      <c r="L51" s="9">
        <v>2</v>
      </c>
      <c r="M51" s="9">
        <v>1</v>
      </c>
      <c r="N51" s="9">
        <v>1</v>
      </c>
      <c r="O51" s="9">
        <v>1</v>
      </c>
      <c r="P51" s="9">
        <v>2</v>
      </c>
      <c r="Q51" s="9">
        <v>2</v>
      </c>
      <c r="R51" s="9">
        <v>1</v>
      </c>
      <c r="S51" s="9">
        <v>0</v>
      </c>
      <c r="T51" s="10">
        <f t="shared" si="6"/>
        <v>11</v>
      </c>
    </row>
    <row r="52" spans="1:20" ht="30" customHeight="1" x14ac:dyDescent="0.25">
      <c r="A52" s="38" t="s">
        <v>11</v>
      </c>
      <c r="B52" s="4" t="str">
        <f t="shared" ref="B52:G67" si="8">B51</f>
        <v>ГБОУ СОШ №544</v>
      </c>
      <c r="C52" s="5">
        <f t="shared" si="8"/>
        <v>11544</v>
      </c>
      <c r="D52" s="5" t="str">
        <f t="shared" si="8"/>
        <v>СОШ с углуб.</v>
      </c>
      <c r="E52" s="39" t="s">
        <v>64</v>
      </c>
      <c r="F52" s="7">
        <v>128</v>
      </c>
      <c r="G52" s="7">
        <v>109</v>
      </c>
      <c r="H52" s="8">
        <f t="shared" si="4"/>
        <v>11544050</v>
      </c>
      <c r="I52" s="9">
        <v>0</v>
      </c>
      <c r="J52" s="9">
        <v>2</v>
      </c>
      <c r="K52" s="9">
        <v>0</v>
      </c>
      <c r="L52" s="9">
        <v>2</v>
      </c>
      <c r="M52" s="9">
        <v>1</v>
      </c>
      <c r="N52" s="9">
        <v>1</v>
      </c>
      <c r="O52" s="9">
        <v>1</v>
      </c>
      <c r="P52" s="9">
        <v>1</v>
      </c>
      <c r="Q52" s="9">
        <v>1</v>
      </c>
      <c r="R52" s="9">
        <v>1</v>
      </c>
      <c r="S52" s="9">
        <v>2</v>
      </c>
      <c r="T52" s="10">
        <f>IF(COUNTBLANK(I52:S52)&gt;=1,"Не писал",SUM(I52:S52))</f>
        <v>12</v>
      </c>
    </row>
    <row r="53" spans="1:20" ht="30" customHeight="1" x14ac:dyDescent="0.25">
      <c r="A53" s="38" t="s">
        <v>11</v>
      </c>
      <c r="B53" s="4" t="str">
        <f t="shared" si="8"/>
        <v>ГБОУ СОШ №544</v>
      </c>
      <c r="C53" s="5">
        <f t="shared" si="8"/>
        <v>11544</v>
      </c>
      <c r="D53" s="5" t="str">
        <f t="shared" si="8"/>
        <v>СОШ с углуб.</v>
      </c>
      <c r="E53" s="11" t="str">
        <f t="shared" si="8"/>
        <v>5ак</v>
      </c>
      <c r="F53" s="7">
        <f t="shared" si="8"/>
        <v>128</v>
      </c>
      <c r="G53" s="7">
        <f t="shared" si="8"/>
        <v>109</v>
      </c>
      <c r="H53" s="8">
        <f>H52+1</f>
        <v>11544051</v>
      </c>
      <c r="I53" s="9">
        <v>0</v>
      </c>
      <c r="J53" s="9">
        <v>1</v>
      </c>
      <c r="K53" s="9">
        <v>0</v>
      </c>
      <c r="L53" s="9">
        <v>2</v>
      </c>
      <c r="M53" s="9">
        <v>1</v>
      </c>
      <c r="N53" s="9">
        <v>0</v>
      </c>
      <c r="O53" s="9">
        <v>1</v>
      </c>
      <c r="P53" s="9">
        <v>1</v>
      </c>
      <c r="Q53" s="9">
        <v>1</v>
      </c>
      <c r="R53" s="9">
        <v>1</v>
      </c>
      <c r="S53" s="9">
        <v>1</v>
      </c>
      <c r="T53" s="10">
        <f t="shared" ref="T53:T71" si="9">IF(COUNTBLANK(I53:S53)&gt;=1,"Не писал",SUM(I53:S53))</f>
        <v>9</v>
      </c>
    </row>
    <row r="54" spans="1:20" ht="30" customHeight="1" x14ac:dyDescent="0.25">
      <c r="A54" s="38" t="s">
        <v>11</v>
      </c>
      <c r="B54" s="4" t="str">
        <f t="shared" si="8"/>
        <v>ГБОУ СОШ №544</v>
      </c>
      <c r="C54" s="5">
        <f t="shared" si="8"/>
        <v>11544</v>
      </c>
      <c r="D54" s="5" t="str">
        <f t="shared" si="8"/>
        <v>СОШ с углуб.</v>
      </c>
      <c r="E54" s="11" t="str">
        <f t="shared" si="8"/>
        <v>5ак</v>
      </c>
      <c r="F54" s="7">
        <f t="shared" si="8"/>
        <v>128</v>
      </c>
      <c r="G54" s="7">
        <f t="shared" si="8"/>
        <v>109</v>
      </c>
      <c r="H54" s="8">
        <f t="shared" ref="H54:H72" si="10">H53+1</f>
        <v>11544052</v>
      </c>
      <c r="I54" s="9">
        <v>0</v>
      </c>
      <c r="J54" s="9">
        <v>1</v>
      </c>
      <c r="K54" s="9">
        <v>0</v>
      </c>
      <c r="L54" s="9">
        <v>1</v>
      </c>
      <c r="M54" s="9">
        <v>0</v>
      </c>
      <c r="N54" s="9">
        <v>0</v>
      </c>
      <c r="O54" s="9">
        <v>0</v>
      </c>
      <c r="P54" s="9">
        <v>1</v>
      </c>
      <c r="Q54" s="9">
        <v>2</v>
      </c>
      <c r="R54" s="9">
        <v>1</v>
      </c>
      <c r="S54" s="9">
        <v>1</v>
      </c>
      <c r="T54" s="10">
        <f t="shared" si="9"/>
        <v>7</v>
      </c>
    </row>
    <row r="55" spans="1:20" ht="30" customHeight="1" x14ac:dyDescent="0.25">
      <c r="A55" s="38" t="s">
        <v>11</v>
      </c>
      <c r="B55" s="4" t="str">
        <f t="shared" si="8"/>
        <v>ГБОУ СОШ №544</v>
      </c>
      <c r="C55" s="5">
        <f t="shared" si="8"/>
        <v>11544</v>
      </c>
      <c r="D55" s="5" t="str">
        <f t="shared" si="8"/>
        <v>СОШ с углуб.</v>
      </c>
      <c r="E55" s="11" t="str">
        <f t="shared" si="8"/>
        <v>5ак</v>
      </c>
      <c r="F55" s="7">
        <f t="shared" si="8"/>
        <v>128</v>
      </c>
      <c r="G55" s="7">
        <f t="shared" si="8"/>
        <v>109</v>
      </c>
      <c r="H55" s="8">
        <f t="shared" si="10"/>
        <v>11544053</v>
      </c>
      <c r="I55" s="9">
        <v>2</v>
      </c>
      <c r="J55" s="9">
        <v>1</v>
      </c>
      <c r="K55" s="9">
        <v>0</v>
      </c>
      <c r="L55" s="9">
        <v>2</v>
      </c>
      <c r="M55" s="9">
        <v>1</v>
      </c>
      <c r="N55" s="9">
        <v>0</v>
      </c>
      <c r="O55" s="9">
        <v>1</v>
      </c>
      <c r="P55" s="9">
        <v>2</v>
      </c>
      <c r="Q55" s="9">
        <v>2</v>
      </c>
      <c r="R55" s="9">
        <v>0</v>
      </c>
      <c r="S55" s="9">
        <v>1</v>
      </c>
      <c r="T55" s="10">
        <f t="shared" si="9"/>
        <v>12</v>
      </c>
    </row>
    <row r="56" spans="1:20" ht="30" customHeight="1" x14ac:dyDescent="0.25">
      <c r="A56" s="38" t="s">
        <v>11</v>
      </c>
      <c r="B56" s="4" t="str">
        <f t="shared" si="8"/>
        <v>ГБОУ СОШ №544</v>
      </c>
      <c r="C56" s="5">
        <f t="shared" si="8"/>
        <v>11544</v>
      </c>
      <c r="D56" s="5" t="str">
        <f t="shared" si="8"/>
        <v>СОШ с углуб.</v>
      </c>
      <c r="E56" s="11" t="str">
        <f t="shared" si="8"/>
        <v>5ак</v>
      </c>
      <c r="F56" s="7">
        <f t="shared" si="8"/>
        <v>128</v>
      </c>
      <c r="G56" s="7">
        <f t="shared" si="8"/>
        <v>109</v>
      </c>
      <c r="H56" s="8">
        <f t="shared" si="10"/>
        <v>11544054</v>
      </c>
      <c r="I56" s="9">
        <v>0</v>
      </c>
      <c r="J56" s="9">
        <v>2</v>
      </c>
      <c r="K56" s="9">
        <v>1</v>
      </c>
      <c r="L56" s="9">
        <v>2</v>
      </c>
      <c r="M56" s="9">
        <v>2</v>
      </c>
      <c r="N56" s="9">
        <v>0</v>
      </c>
      <c r="O56" s="9">
        <v>1</v>
      </c>
      <c r="P56" s="9">
        <v>2</v>
      </c>
      <c r="Q56" s="9">
        <v>2</v>
      </c>
      <c r="R56" s="9">
        <v>2</v>
      </c>
      <c r="S56" s="9">
        <v>1</v>
      </c>
      <c r="T56" s="10">
        <f t="shared" si="9"/>
        <v>15</v>
      </c>
    </row>
    <row r="57" spans="1:20" ht="30" customHeight="1" x14ac:dyDescent="0.25">
      <c r="A57" s="38" t="s">
        <v>11</v>
      </c>
      <c r="B57" s="4" t="str">
        <f t="shared" si="8"/>
        <v>ГБОУ СОШ №544</v>
      </c>
      <c r="C57" s="5">
        <f t="shared" si="8"/>
        <v>11544</v>
      </c>
      <c r="D57" s="5" t="str">
        <f t="shared" si="8"/>
        <v>СОШ с углуб.</v>
      </c>
      <c r="E57" s="11" t="str">
        <f t="shared" si="8"/>
        <v>5ак</v>
      </c>
      <c r="F57" s="7">
        <f t="shared" si="8"/>
        <v>128</v>
      </c>
      <c r="G57" s="7">
        <f t="shared" si="8"/>
        <v>109</v>
      </c>
      <c r="H57" s="8">
        <f t="shared" si="10"/>
        <v>11544055</v>
      </c>
      <c r="I57" s="9">
        <v>0</v>
      </c>
      <c r="J57" s="9">
        <v>0</v>
      </c>
      <c r="K57" s="9">
        <v>1</v>
      </c>
      <c r="L57" s="9">
        <v>2</v>
      </c>
      <c r="M57" s="9">
        <v>1</v>
      </c>
      <c r="N57" s="9">
        <v>1</v>
      </c>
      <c r="O57" s="9">
        <v>1</v>
      </c>
      <c r="P57" s="9">
        <v>2</v>
      </c>
      <c r="Q57" s="9">
        <v>0</v>
      </c>
      <c r="R57" s="9">
        <v>2</v>
      </c>
      <c r="S57" s="9">
        <v>1</v>
      </c>
      <c r="T57" s="10">
        <f t="shared" si="9"/>
        <v>11</v>
      </c>
    </row>
    <row r="58" spans="1:20" ht="30" customHeight="1" x14ac:dyDescent="0.25">
      <c r="A58" s="38" t="s">
        <v>11</v>
      </c>
      <c r="B58" s="4" t="str">
        <f t="shared" si="8"/>
        <v>ГБОУ СОШ №544</v>
      </c>
      <c r="C58" s="5">
        <f t="shared" si="8"/>
        <v>11544</v>
      </c>
      <c r="D58" s="5" t="str">
        <f t="shared" si="8"/>
        <v>СОШ с углуб.</v>
      </c>
      <c r="E58" s="11" t="str">
        <f t="shared" si="8"/>
        <v>5ак</v>
      </c>
      <c r="F58" s="7">
        <f t="shared" si="8"/>
        <v>128</v>
      </c>
      <c r="G58" s="7">
        <f t="shared" si="8"/>
        <v>109</v>
      </c>
      <c r="H58" s="8">
        <f t="shared" si="10"/>
        <v>11544056</v>
      </c>
      <c r="I58" s="9">
        <v>0</v>
      </c>
      <c r="J58" s="9">
        <v>2</v>
      </c>
      <c r="K58" s="9">
        <v>1</v>
      </c>
      <c r="L58" s="9">
        <v>2</v>
      </c>
      <c r="M58" s="9">
        <v>2</v>
      </c>
      <c r="N58" s="9">
        <v>0</v>
      </c>
      <c r="O58" s="9">
        <v>1</v>
      </c>
      <c r="P58" s="9">
        <v>2</v>
      </c>
      <c r="Q58" s="9">
        <v>2</v>
      </c>
      <c r="R58" s="9">
        <v>2</v>
      </c>
      <c r="S58" s="9">
        <v>1</v>
      </c>
      <c r="T58" s="10">
        <f t="shared" si="9"/>
        <v>15</v>
      </c>
    </row>
    <row r="59" spans="1:20" ht="30" customHeight="1" x14ac:dyDescent="0.25">
      <c r="A59" s="38" t="s">
        <v>11</v>
      </c>
      <c r="B59" s="4" t="str">
        <f t="shared" si="8"/>
        <v>ГБОУ СОШ №544</v>
      </c>
      <c r="C59" s="5">
        <f t="shared" si="8"/>
        <v>11544</v>
      </c>
      <c r="D59" s="5" t="str">
        <f t="shared" si="8"/>
        <v>СОШ с углуб.</v>
      </c>
      <c r="E59" s="11" t="str">
        <f t="shared" si="8"/>
        <v>5ак</v>
      </c>
      <c r="F59" s="7">
        <f t="shared" si="8"/>
        <v>128</v>
      </c>
      <c r="G59" s="7">
        <f t="shared" si="8"/>
        <v>109</v>
      </c>
      <c r="H59" s="8">
        <f t="shared" si="10"/>
        <v>11544057</v>
      </c>
      <c r="I59" s="9">
        <v>0</v>
      </c>
      <c r="J59" s="9">
        <v>0</v>
      </c>
      <c r="K59" s="9">
        <v>0</v>
      </c>
      <c r="L59" s="9">
        <v>2</v>
      </c>
      <c r="M59" s="9">
        <v>1</v>
      </c>
      <c r="N59" s="9">
        <v>0</v>
      </c>
      <c r="O59" s="9">
        <v>1</v>
      </c>
      <c r="P59" s="9">
        <v>2</v>
      </c>
      <c r="Q59" s="9">
        <v>1</v>
      </c>
      <c r="R59" s="9">
        <v>2</v>
      </c>
      <c r="S59" s="9">
        <v>1</v>
      </c>
      <c r="T59" s="10">
        <f t="shared" si="9"/>
        <v>10</v>
      </c>
    </row>
    <row r="60" spans="1:20" ht="30" customHeight="1" x14ac:dyDescent="0.25">
      <c r="A60" s="38" t="s">
        <v>11</v>
      </c>
      <c r="B60" s="4" t="str">
        <f t="shared" si="8"/>
        <v>ГБОУ СОШ №544</v>
      </c>
      <c r="C60" s="5">
        <f t="shared" si="8"/>
        <v>11544</v>
      </c>
      <c r="D60" s="5" t="str">
        <f t="shared" si="8"/>
        <v>СОШ с углуб.</v>
      </c>
      <c r="E60" s="11" t="str">
        <f t="shared" si="8"/>
        <v>5ак</v>
      </c>
      <c r="F60" s="7">
        <f t="shared" si="8"/>
        <v>128</v>
      </c>
      <c r="G60" s="7">
        <f t="shared" si="8"/>
        <v>109</v>
      </c>
      <c r="H60" s="8">
        <f t="shared" si="10"/>
        <v>11544058</v>
      </c>
      <c r="I60" s="9">
        <v>0</v>
      </c>
      <c r="J60" s="9">
        <v>1</v>
      </c>
      <c r="K60" s="9">
        <v>1</v>
      </c>
      <c r="L60" s="9">
        <v>2</v>
      </c>
      <c r="M60" s="9">
        <v>2</v>
      </c>
      <c r="N60" s="9">
        <v>0</v>
      </c>
      <c r="O60" s="9">
        <v>1</v>
      </c>
      <c r="P60" s="9">
        <v>2</v>
      </c>
      <c r="Q60" s="9">
        <v>2</v>
      </c>
      <c r="R60" s="9">
        <v>2</v>
      </c>
      <c r="S60" s="9">
        <v>1</v>
      </c>
      <c r="T60" s="10">
        <f t="shared" si="9"/>
        <v>14</v>
      </c>
    </row>
    <row r="61" spans="1:20" ht="30" customHeight="1" x14ac:dyDescent="0.25">
      <c r="A61" s="38" t="s">
        <v>11</v>
      </c>
      <c r="B61" s="4" t="str">
        <f t="shared" si="8"/>
        <v>ГБОУ СОШ №544</v>
      </c>
      <c r="C61" s="5">
        <f t="shared" si="8"/>
        <v>11544</v>
      </c>
      <c r="D61" s="5" t="str">
        <f t="shared" si="8"/>
        <v>СОШ с углуб.</v>
      </c>
      <c r="E61" s="11" t="str">
        <f t="shared" si="8"/>
        <v>5ак</v>
      </c>
      <c r="F61" s="7">
        <f t="shared" si="8"/>
        <v>128</v>
      </c>
      <c r="G61" s="7">
        <f t="shared" si="8"/>
        <v>109</v>
      </c>
      <c r="H61" s="8">
        <f t="shared" si="10"/>
        <v>11544059</v>
      </c>
      <c r="I61" s="9">
        <v>0</v>
      </c>
      <c r="J61" s="9">
        <v>0</v>
      </c>
      <c r="K61" s="9">
        <v>1</v>
      </c>
      <c r="L61" s="9">
        <v>2</v>
      </c>
      <c r="M61" s="9">
        <v>2</v>
      </c>
      <c r="N61" s="9">
        <v>1</v>
      </c>
      <c r="O61" s="9">
        <v>1</v>
      </c>
      <c r="P61" s="9">
        <v>2</v>
      </c>
      <c r="Q61" s="9">
        <v>2</v>
      </c>
      <c r="R61" s="9">
        <v>2</v>
      </c>
      <c r="S61" s="9">
        <v>1</v>
      </c>
      <c r="T61" s="10">
        <f t="shared" si="9"/>
        <v>14</v>
      </c>
    </row>
    <row r="62" spans="1:20" ht="30" customHeight="1" x14ac:dyDescent="0.25">
      <c r="A62" s="38" t="s">
        <v>11</v>
      </c>
      <c r="B62" s="4" t="str">
        <f t="shared" si="8"/>
        <v>ГБОУ СОШ №544</v>
      </c>
      <c r="C62" s="5">
        <f t="shared" si="8"/>
        <v>11544</v>
      </c>
      <c r="D62" s="5" t="str">
        <f t="shared" si="8"/>
        <v>СОШ с углуб.</v>
      </c>
      <c r="E62" s="11" t="str">
        <f t="shared" si="8"/>
        <v>5ак</v>
      </c>
      <c r="F62" s="7">
        <f t="shared" si="8"/>
        <v>128</v>
      </c>
      <c r="G62" s="7">
        <f t="shared" si="8"/>
        <v>109</v>
      </c>
      <c r="H62" s="8">
        <f t="shared" si="10"/>
        <v>11544060</v>
      </c>
      <c r="I62" s="9">
        <v>0</v>
      </c>
      <c r="J62" s="9">
        <v>2</v>
      </c>
      <c r="K62" s="9">
        <v>1</v>
      </c>
      <c r="L62" s="9">
        <v>2</v>
      </c>
      <c r="M62" s="9">
        <v>1</v>
      </c>
      <c r="N62" s="9">
        <v>1</v>
      </c>
      <c r="O62" s="9">
        <v>0</v>
      </c>
      <c r="P62" s="9">
        <v>2</v>
      </c>
      <c r="Q62" s="9">
        <v>2</v>
      </c>
      <c r="R62" s="9">
        <v>2</v>
      </c>
      <c r="S62" s="9">
        <v>2</v>
      </c>
      <c r="T62" s="10">
        <f t="shared" si="9"/>
        <v>15</v>
      </c>
    </row>
    <row r="63" spans="1:20" ht="30" customHeight="1" x14ac:dyDescent="0.25">
      <c r="A63" s="38" t="s">
        <v>11</v>
      </c>
      <c r="B63" s="4" t="str">
        <f t="shared" si="8"/>
        <v>ГБОУ СОШ №544</v>
      </c>
      <c r="C63" s="5">
        <f t="shared" si="8"/>
        <v>11544</v>
      </c>
      <c r="D63" s="5" t="str">
        <f t="shared" si="8"/>
        <v>СОШ с углуб.</v>
      </c>
      <c r="E63" s="11" t="str">
        <f t="shared" si="8"/>
        <v>5ак</v>
      </c>
      <c r="F63" s="7">
        <f t="shared" si="8"/>
        <v>128</v>
      </c>
      <c r="G63" s="7">
        <f t="shared" si="8"/>
        <v>109</v>
      </c>
      <c r="H63" s="8">
        <f t="shared" si="10"/>
        <v>11544061</v>
      </c>
      <c r="I63" s="9">
        <v>0</v>
      </c>
      <c r="J63" s="9">
        <v>2</v>
      </c>
      <c r="K63" s="9">
        <v>1</v>
      </c>
      <c r="L63" s="9">
        <v>2</v>
      </c>
      <c r="M63" s="9">
        <v>0</v>
      </c>
      <c r="N63" s="9">
        <v>0</v>
      </c>
      <c r="O63" s="9">
        <v>0</v>
      </c>
      <c r="P63" s="9">
        <v>2</v>
      </c>
      <c r="Q63" s="9">
        <v>2</v>
      </c>
      <c r="R63" s="9">
        <v>2</v>
      </c>
      <c r="S63" s="9">
        <v>1</v>
      </c>
      <c r="T63" s="10">
        <f t="shared" si="9"/>
        <v>12</v>
      </c>
    </row>
    <row r="64" spans="1:20" ht="30" customHeight="1" x14ac:dyDescent="0.25">
      <c r="A64" s="38" t="s">
        <v>11</v>
      </c>
      <c r="B64" s="4" t="str">
        <f t="shared" si="8"/>
        <v>ГБОУ СОШ №544</v>
      </c>
      <c r="C64" s="5">
        <f t="shared" si="8"/>
        <v>11544</v>
      </c>
      <c r="D64" s="5" t="str">
        <f t="shared" si="8"/>
        <v>СОШ с углуб.</v>
      </c>
      <c r="E64" s="11" t="str">
        <f t="shared" si="8"/>
        <v>5ак</v>
      </c>
      <c r="F64" s="7">
        <f t="shared" si="8"/>
        <v>128</v>
      </c>
      <c r="G64" s="7">
        <f t="shared" si="8"/>
        <v>109</v>
      </c>
      <c r="H64" s="8">
        <f t="shared" si="10"/>
        <v>11544062</v>
      </c>
      <c r="I64" s="9">
        <v>2</v>
      </c>
      <c r="J64" s="9">
        <v>1</v>
      </c>
      <c r="K64" s="9">
        <v>0</v>
      </c>
      <c r="L64" s="9">
        <v>2</v>
      </c>
      <c r="M64" s="9">
        <v>1</v>
      </c>
      <c r="N64" s="9">
        <v>0</v>
      </c>
      <c r="O64" s="9">
        <v>1</v>
      </c>
      <c r="P64" s="9">
        <v>2</v>
      </c>
      <c r="Q64" s="9">
        <v>1</v>
      </c>
      <c r="R64" s="9">
        <v>2</v>
      </c>
      <c r="S64" s="9">
        <v>1</v>
      </c>
      <c r="T64" s="10">
        <f t="shared" si="9"/>
        <v>13</v>
      </c>
    </row>
    <row r="65" spans="1:20" ht="30" customHeight="1" x14ac:dyDescent="0.25">
      <c r="A65" s="38" t="s">
        <v>11</v>
      </c>
      <c r="B65" s="4" t="str">
        <f t="shared" si="8"/>
        <v>ГБОУ СОШ №544</v>
      </c>
      <c r="C65" s="5">
        <f t="shared" si="8"/>
        <v>11544</v>
      </c>
      <c r="D65" s="5" t="str">
        <f t="shared" si="8"/>
        <v>СОШ с углуб.</v>
      </c>
      <c r="E65" s="11" t="str">
        <f t="shared" si="8"/>
        <v>5ак</v>
      </c>
      <c r="F65" s="7">
        <f t="shared" si="8"/>
        <v>128</v>
      </c>
      <c r="G65" s="7">
        <f t="shared" si="8"/>
        <v>109</v>
      </c>
      <c r="H65" s="8">
        <f t="shared" si="10"/>
        <v>11544063</v>
      </c>
      <c r="I65" s="9">
        <v>0</v>
      </c>
      <c r="J65" s="9">
        <v>1</v>
      </c>
      <c r="K65" s="9">
        <v>1</v>
      </c>
      <c r="L65" s="9">
        <v>2</v>
      </c>
      <c r="M65" s="9">
        <v>2</v>
      </c>
      <c r="N65" s="9">
        <v>0</v>
      </c>
      <c r="O65" s="9">
        <v>1</v>
      </c>
      <c r="P65" s="9">
        <v>2</v>
      </c>
      <c r="Q65" s="9">
        <v>1</v>
      </c>
      <c r="R65" s="9">
        <v>2</v>
      </c>
      <c r="S65" s="9">
        <v>1</v>
      </c>
      <c r="T65" s="10">
        <f t="shared" si="9"/>
        <v>13</v>
      </c>
    </row>
    <row r="66" spans="1:20" ht="30" customHeight="1" x14ac:dyDescent="0.25">
      <c r="A66" s="38" t="s">
        <v>11</v>
      </c>
      <c r="B66" s="4" t="str">
        <f t="shared" si="8"/>
        <v>ГБОУ СОШ №544</v>
      </c>
      <c r="C66" s="5">
        <f t="shared" si="8"/>
        <v>11544</v>
      </c>
      <c r="D66" s="5" t="str">
        <f t="shared" si="8"/>
        <v>СОШ с углуб.</v>
      </c>
      <c r="E66" s="11" t="str">
        <f t="shared" si="8"/>
        <v>5ак</v>
      </c>
      <c r="F66" s="7">
        <f t="shared" si="8"/>
        <v>128</v>
      </c>
      <c r="G66" s="7">
        <f t="shared" si="8"/>
        <v>109</v>
      </c>
      <c r="H66" s="8">
        <f t="shared" si="10"/>
        <v>11544064</v>
      </c>
      <c r="I66" s="9">
        <v>2</v>
      </c>
      <c r="J66" s="9">
        <v>2</v>
      </c>
      <c r="K66" s="9">
        <v>1</v>
      </c>
      <c r="L66" s="9">
        <v>2</v>
      </c>
      <c r="M66" s="9">
        <v>1</v>
      </c>
      <c r="N66" s="9">
        <v>1</v>
      </c>
      <c r="O66" s="9">
        <v>1</v>
      </c>
      <c r="P66" s="9">
        <v>2</v>
      </c>
      <c r="Q66" s="9">
        <v>2</v>
      </c>
      <c r="R66" s="9">
        <v>2</v>
      </c>
      <c r="S66" s="9">
        <v>1</v>
      </c>
      <c r="T66" s="10">
        <f t="shared" si="9"/>
        <v>17</v>
      </c>
    </row>
    <row r="67" spans="1:20" ht="30" customHeight="1" x14ac:dyDescent="0.25">
      <c r="A67" s="38" t="s">
        <v>11</v>
      </c>
      <c r="B67" s="4" t="str">
        <f t="shared" si="8"/>
        <v>ГБОУ СОШ №544</v>
      </c>
      <c r="C67" s="5">
        <f t="shared" si="8"/>
        <v>11544</v>
      </c>
      <c r="D67" s="5" t="str">
        <f t="shared" si="8"/>
        <v>СОШ с углуб.</v>
      </c>
      <c r="E67" s="11" t="str">
        <f t="shared" si="8"/>
        <v>5ак</v>
      </c>
      <c r="F67" s="7">
        <f t="shared" si="8"/>
        <v>128</v>
      </c>
      <c r="G67" s="7">
        <f t="shared" si="8"/>
        <v>109</v>
      </c>
      <c r="H67" s="8">
        <f t="shared" si="10"/>
        <v>11544065</v>
      </c>
      <c r="I67" s="9">
        <v>0</v>
      </c>
      <c r="J67" s="9">
        <v>1</v>
      </c>
      <c r="K67" s="9">
        <v>1</v>
      </c>
      <c r="L67" s="9">
        <v>2</v>
      </c>
      <c r="M67" s="9">
        <v>0</v>
      </c>
      <c r="N67" s="9">
        <v>1</v>
      </c>
      <c r="O67" s="9">
        <v>1</v>
      </c>
      <c r="P67" s="9">
        <v>1</v>
      </c>
      <c r="Q67" s="9">
        <v>1</v>
      </c>
      <c r="R67" s="9">
        <v>2</v>
      </c>
      <c r="S67" s="9">
        <v>1</v>
      </c>
      <c r="T67" s="10">
        <f t="shared" si="9"/>
        <v>11</v>
      </c>
    </row>
    <row r="68" spans="1:20" ht="30" customHeight="1" x14ac:dyDescent="0.25">
      <c r="A68" s="38" t="s">
        <v>11</v>
      </c>
      <c r="B68" s="4" t="str">
        <f t="shared" ref="B68:G83" si="11">B67</f>
        <v>ГБОУ СОШ №544</v>
      </c>
      <c r="C68" s="5">
        <f t="shared" si="11"/>
        <v>11544</v>
      </c>
      <c r="D68" s="5" t="str">
        <f t="shared" si="11"/>
        <v>СОШ с углуб.</v>
      </c>
      <c r="E68" s="11" t="str">
        <f t="shared" si="11"/>
        <v>5ак</v>
      </c>
      <c r="F68" s="7">
        <f t="shared" si="11"/>
        <v>128</v>
      </c>
      <c r="G68" s="7">
        <f t="shared" si="11"/>
        <v>109</v>
      </c>
      <c r="H68" s="8">
        <f t="shared" si="10"/>
        <v>11544066</v>
      </c>
      <c r="I68" s="9">
        <v>2</v>
      </c>
      <c r="J68" s="9">
        <v>1</v>
      </c>
      <c r="K68" s="9">
        <v>1</v>
      </c>
      <c r="L68" s="9">
        <v>1</v>
      </c>
      <c r="M68" s="9">
        <v>1</v>
      </c>
      <c r="N68" s="9">
        <v>0</v>
      </c>
      <c r="O68" s="9">
        <v>1</v>
      </c>
      <c r="P68" s="9">
        <v>2</v>
      </c>
      <c r="Q68" s="9">
        <v>2</v>
      </c>
      <c r="R68" s="9">
        <v>2</v>
      </c>
      <c r="S68" s="9">
        <v>1</v>
      </c>
      <c r="T68" s="10">
        <f t="shared" si="9"/>
        <v>14</v>
      </c>
    </row>
    <row r="69" spans="1:20" ht="30" customHeight="1" x14ac:dyDescent="0.25">
      <c r="A69" s="38" t="s">
        <v>11</v>
      </c>
      <c r="B69" s="4" t="str">
        <f t="shared" si="11"/>
        <v>ГБОУ СОШ №544</v>
      </c>
      <c r="C69" s="5">
        <f t="shared" si="11"/>
        <v>11544</v>
      </c>
      <c r="D69" s="5" t="str">
        <f t="shared" si="11"/>
        <v>СОШ с углуб.</v>
      </c>
      <c r="E69" s="11" t="str">
        <f t="shared" si="11"/>
        <v>5ак</v>
      </c>
      <c r="F69" s="7">
        <f t="shared" si="11"/>
        <v>128</v>
      </c>
      <c r="G69" s="7">
        <f t="shared" si="11"/>
        <v>109</v>
      </c>
      <c r="H69" s="8">
        <f t="shared" si="10"/>
        <v>11544067</v>
      </c>
      <c r="I69" s="9">
        <v>0</v>
      </c>
      <c r="J69" s="9">
        <v>1</v>
      </c>
      <c r="K69" s="9">
        <v>0</v>
      </c>
      <c r="L69" s="9">
        <v>2</v>
      </c>
      <c r="M69" s="9">
        <v>0</v>
      </c>
      <c r="N69" s="9">
        <v>1</v>
      </c>
      <c r="O69" s="9">
        <v>0</v>
      </c>
      <c r="P69" s="9">
        <v>1</v>
      </c>
      <c r="Q69" s="9">
        <v>1</v>
      </c>
      <c r="R69" s="9">
        <v>2</v>
      </c>
      <c r="S69" s="9">
        <v>1</v>
      </c>
      <c r="T69" s="10">
        <f t="shared" si="9"/>
        <v>9</v>
      </c>
    </row>
    <row r="70" spans="1:20" ht="30" customHeight="1" x14ac:dyDescent="0.25">
      <c r="A70" s="38" t="s">
        <v>11</v>
      </c>
      <c r="B70" s="4" t="str">
        <f t="shared" si="11"/>
        <v>ГБОУ СОШ №544</v>
      </c>
      <c r="C70" s="5">
        <f t="shared" si="11"/>
        <v>11544</v>
      </c>
      <c r="D70" s="5" t="str">
        <f t="shared" si="11"/>
        <v>СОШ с углуб.</v>
      </c>
      <c r="E70" s="11" t="str">
        <f t="shared" si="11"/>
        <v>5ак</v>
      </c>
      <c r="F70" s="7">
        <f t="shared" si="11"/>
        <v>128</v>
      </c>
      <c r="G70" s="7">
        <f t="shared" si="11"/>
        <v>109</v>
      </c>
      <c r="H70" s="8">
        <f t="shared" si="10"/>
        <v>11544068</v>
      </c>
      <c r="I70" s="9">
        <v>2</v>
      </c>
      <c r="J70" s="9">
        <v>1</v>
      </c>
      <c r="K70" s="9">
        <v>1</v>
      </c>
      <c r="L70" s="9">
        <v>2</v>
      </c>
      <c r="M70" s="9">
        <v>1</v>
      </c>
      <c r="N70" s="9">
        <v>1</v>
      </c>
      <c r="O70" s="9">
        <v>1</v>
      </c>
      <c r="P70" s="9">
        <v>2</v>
      </c>
      <c r="Q70" s="9">
        <v>1</v>
      </c>
      <c r="R70" s="9">
        <v>2</v>
      </c>
      <c r="S70" s="9">
        <v>1</v>
      </c>
      <c r="T70" s="10">
        <f t="shared" si="9"/>
        <v>15</v>
      </c>
    </row>
    <row r="71" spans="1:20" ht="30" customHeight="1" x14ac:dyDescent="0.25">
      <c r="A71" s="38" t="s">
        <v>11</v>
      </c>
      <c r="B71" s="4" t="str">
        <f t="shared" si="11"/>
        <v>ГБОУ СОШ №544</v>
      </c>
      <c r="C71" s="5">
        <f t="shared" si="11"/>
        <v>11544</v>
      </c>
      <c r="D71" s="5" t="str">
        <f t="shared" si="11"/>
        <v>СОШ с углуб.</v>
      </c>
      <c r="E71" s="11" t="str">
        <f t="shared" si="11"/>
        <v>5ак</v>
      </c>
      <c r="F71" s="7">
        <f t="shared" si="11"/>
        <v>128</v>
      </c>
      <c r="G71" s="7">
        <f t="shared" si="11"/>
        <v>109</v>
      </c>
      <c r="H71" s="8">
        <f t="shared" si="10"/>
        <v>11544069</v>
      </c>
      <c r="I71" s="9">
        <v>2</v>
      </c>
      <c r="J71" s="9">
        <v>1</v>
      </c>
      <c r="K71" s="9">
        <v>1</v>
      </c>
      <c r="L71" s="9">
        <v>1</v>
      </c>
      <c r="M71" s="9">
        <v>2</v>
      </c>
      <c r="N71" s="9">
        <v>1</v>
      </c>
      <c r="O71" s="9">
        <v>1</v>
      </c>
      <c r="P71" s="9">
        <v>1</v>
      </c>
      <c r="Q71" s="9">
        <v>2</v>
      </c>
      <c r="R71" s="9">
        <v>1</v>
      </c>
      <c r="S71" s="9">
        <v>1</v>
      </c>
      <c r="T71" s="10">
        <f t="shared" si="9"/>
        <v>14</v>
      </c>
    </row>
    <row r="72" spans="1:20" ht="30" customHeight="1" x14ac:dyDescent="0.25">
      <c r="A72" s="38" t="s">
        <v>11</v>
      </c>
      <c r="B72" s="4" t="str">
        <f t="shared" si="11"/>
        <v>ГБОУ СОШ №544</v>
      </c>
      <c r="C72" s="5">
        <f t="shared" si="11"/>
        <v>11544</v>
      </c>
      <c r="D72" s="5" t="str">
        <f t="shared" si="11"/>
        <v>СОШ с углуб.</v>
      </c>
      <c r="E72" s="39" t="s">
        <v>65</v>
      </c>
      <c r="F72" s="7">
        <v>128</v>
      </c>
      <c r="G72" s="7">
        <v>109</v>
      </c>
      <c r="H72" s="8">
        <f t="shared" si="10"/>
        <v>11544070</v>
      </c>
      <c r="I72" s="9">
        <v>2</v>
      </c>
      <c r="J72" s="9">
        <v>2</v>
      </c>
      <c r="K72" s="9">
        <v>0</v>
      </c>
      <c r="L72" s="9">
        <v>2</v>
      </c>
      <c r="M72" s="9">
        <v>1</v>
      </c>
      <c r="N72" s="9">
        <v>0</v>
      </c>
      <c r="O72" s="9">
        <v>1</v>
      </c>
      <c r="P72" s="9">
        <v>2</v>
      </c>
      <c r="Q72" s="9">
        <v>2</v>
      </c>
      <c r="R72" s="9">
        <v>2</v>
      </c>
      <c r="S72" s="9">
        <v>1</v>
      </c>
      <c r="T72" s="10">
        <f>IF(COUNTBLANK(I72:S72)&gt;=1,"Не писал",SUM(I72:S72))</f>
        <v>15</v>
      </c>
    </row>
    <row r="73" spans="1:20" ht="30" customHeight="1" x14ac:dyDescent="0.25">
      <c r="A73" s="38" t="s">
        <v>11</v>
      </c>
      <c r="B73" s="4" t="str">
        <f t="shared" si="11"/>
        <v>ГБОУ СОШ №544</v>
      </c>
      <c r="C73" s="5">
        <f t="shared" si="11"/>
        <v>11544</v>
      </c>
      <c r="D73" s="5" t="str">
        <f t="shared" si="11"/>
        <v>СОШ с углуб.</v>
      </c>
      <c r="E73" s="11" t="str">
        <f t="shared" si="11"/>
        <v>5бк</v>
      </c>
      <c r="F73" s="7">
        <f t="shared" si="11"/>
        <v>128</v>
      </c>
      <c r="G73" s="7">
        <f t="shared" si="11"/>
        <v>109</v>
      </c>
      <c r="H73" s="8">
        <f>H72+1</f>
        <v>11544071</v>
      </c>
      <c r="I73" s="9">
        <v>2</v>
      </c>
      <c r="J73" s="9">
        <v>2</v>
      </c>
      <c r="K73" s="9">
        <v>1</v>
      </c>
      <c r="L73" s="9">
        <v>2</v>
      </c>
      <c r="M73" s="9">
        <v>2</v>
      </c>
      <c r="N73" s="9">
        <v>1</v>
      </c>
      <c r="O73" s="9">
        <v>0</v>
      </c>
      <c r="P73" s="9">
        <v>2</v>
      </c>
      <c r="Q73" s="9">
        <v>1</v>
      </c>
      <c r="R73" s="9">
        <v>2</v>
      </c>
      <c r="S73" s="9">
        <v>1</v>
      </c>
      <c r="T73" s="10">
        <f t="shared" ref="T73:T96" si="12">IF(COUNTBLANK(I73:S73)&gt;=1,"Не писал",SUM(I73:S73))</f>
        <v>16</v>
      </c>
    </row>
    <row r="74" spans="1:20" ht="30" customHeight="1" x14ac:dyDescent="0.25">
      <c r="A74" s="38" t="s">
        <v>11</v>
      </c>
      <c r="B74" s="4" t="str">
        <f t="shared" si="11"/>
        <v>ГБОУ СОШ №544</v>
      </c>
      <c r="C74" s="5">
        <f t="shared" si="11"/>
        <v>11544</v>
      </c>
      <c r="D74" s="5" t="str">
        <f t="shared" si="11"/>
        <v>СОШ с углуб.</v>
      </c>
      <c r="E74" s="11" t="str">
        <f t="shared" si="11"/>
        <v>5бк</v>
      </c>
      <c r="F74" s="7">
        <f t="shared" si="11"/>
        <v>128</v>
      </c>
      <c r="G74" s="7">
        <f t="shared" si="11"/>
        <v>109</v>
      </c>
      <c r="H74" s="8">
        <f t="shared" ref="H74:H97" si="13">H73+1</f>
        <v>11544072</v>
      </c>
      <c r="I74" s="9">
        <v>0</v>
      </c>
      <c r="J74" s="9">
        <v>2</v>
      </c>
      <c r="K74" s="9">
        <v>1</v>
      </c>
      <c r="L74" s="9">
        <v>2</v>
      </c>
      <c r="M74" s="9">
        <v>1</v>
      </c>
      <c r="N74" s="9">
        <v>0</v>
      </c>
      <c r="O74" s="9">
        <v>0</v>
      </c>
      <c r="P74" s="9">
        <v>2</v>
      </c>
      <c r="Q74" s="9">
        <v>1</v>
      </c>
      <c r="R74" s="9">
        <v>2</v>
      </c>
      <c r="S74" s="9">
        <v>1</v>
      </c>
      <c r="T74" s="10">
        <f t="shared" si="12"/>
        <v>12</v>
      </c>
    </row>
    <row r="75" spans="1:20" ht="30" customHeight="1" x14ac:dyDescent="0.25">
      <c r="A75" s="38" t="s">
        <v>11</v>
      </c>
      <c r="B75" s="4" t="str">
        <f t="shared" si="11"/>
        <v>ГБОУ СОШ №544</v>
      </c>
      <c r="C75" s="5">
        <f t="shared" si="11"/>
        <v>11544</v>
      </c>
      <c r="D75" s="5" t="str">
        <f t="shared" si="11"/>
        <v>СОШ с углуб.</v>
      </c>
      <c r="E75" s="11" t="str">
        <f t="shared" si="11"/>
        <v>5бк</v>
      </c>
      <c r="F75" s="7">
        <f t="shared" si="11"/>
        <v>128</v>
      </c>
      <c r="G75" s="7">
        <f t="shared" si="11"/>
        <v>109</v>
      </c>
      <c r="H75" s="8">
        <f t="shared" si="13"/>
        <v>11544073</v>
      </c>
      <c r="I75" s="9">
        <v>2</v>
      </c>
      <c r="J75" s="9">
        <v>0</v>
      </c>
      <c r="K75" s="9">
        <v>0</v>
      </c>
      <c r="L75" s="9">
        <v>1</v>
      </c>
      <c r="M75" s="9">
        <v>1</v>
      </c>
      <c r="N75" s="9">
        <v>1</v>
      </c>
      <c r="O75" s="9">
        <v>0</v>
      </c>
      <c r="P75" s="9">
        <v>0</v>
      </c>
      <c r="Q75" s="9">
        <v>1</v>
      </c>
      <c r="R75" s="9">
        <v>1</v>
      </c>
      <c r="S75" s="9">
        <v>1</v>
      </c>
      <c r="T75" s="10">
        <f t="shared" si="12"/>
        <v>8</v>
      </c>
    </row>
    <row r="76" spans="1:20" ht="30" customHeight="1" x14ac:dyDescent="0.25">
      <c r="A76" s="38" t="s">
        <v>11</v>
      </c>
      <c r="B76" s="4" t="str">
        <f t="shared" si="11"/>
        <v>ГБОУ СОШ №544</v>
      </c>
      <c r="C76" s="5">
        <f t="shared" si="11"/>
        <v>11544</v>
      </c>
      <c r="D76" s="5" t="str">
        <f t="shared" si="11"/>
        <v>СОШ с углуб.</v>
      </c>
      <c r="E76" s="11" t="str">
        <f t="shared" si="11"/>
        <v>5бк</v>
      </c>
      <c r="F76" s="7">
        <f t="shared" si="11"/>
        <v>128</v>
      </c>
      <c r="G76" s="7">
        <f t="shared" si="11"/>
        <v>109</v>
      </c>
      <c r="H76" s="8">
        <f t="shared" si="13"/>
        <v>11544074</v>
      </c>
      <c r="I76" s="9">
        <v>2</v>
      </c>
      <c r="J76" s="9">
        <v>1</v>
      </c>
      <c r="K76" s="9">
        <v>1</v>
      </c>
      <c r="L76" s="9">
        <v>2</v>
      </c>
      <c r="M76" s="9">
        <v>1</v>
      </c>
      <c r="N76" s="9">
        <v>1</v>
      </c>
      <c r="O76" s="9">
        <v>1</v>
      </c>
      <c r="P76" s="9">
        <v>2</v>
      </c>
      <c r="Q76" s="9">
        <v>2</v>
      </c>
      <c r="R76" s="9">
        <v>2</v>
      </c>
      <c r="S76" s="9">
        <v>2</v>
      </c>
      <c r="T76" s="10">
        <f t="shared" si="12"/>
        <v>17</v>
      </c>
    </row>
    <row r="77" spans="1:20" ht="30" customHeight="1" x14ac:dyDescent="0.25">
      <c r="A77" s="38" t="s">
        <v>11</v>
      </c>
      <c r="B77" s="4" t="str">
        <f t="shared" si="11"/>
        <v>ГБОУ СОШ №544</v>
      </c>
      <c r="C77" s="5">
        <f t="shared" si="11"/>
        <v>11544</v>
      </c>
      <c r="D77" s="5" t="str">
        <f t="shared" si="11"/>
        <v>СОШ с углуб.</v>
      </c>
      <c r="E77" s="11" t="str">
        <f t="shared" si="11"/>
        <v>5бк</v>
      </c>
      <c r="F77" s="7">
        <f t="shared" si="11"/>
        <v>128</v>
      </c>
      <c r="G77" s="7">
        <f t="shared" si="11"/>
        <v>109</v>
      </c>
      <c r="H77" s="8">
        <f t="shared" si="13"/>
        <v>11544075</v>
      </c>
      <c r="I77" s="9">
        <v>2</v>
      </c>
      <c r="J77" s="9">
        <v>2</v>
      </c>
      <c r="K77" s="9">
        <v>0</v>
      </c>
      <c r="L77" s="9">
        <v>2</v>
      </c>
      <c r="M77" s="9">
        <v>1</v>
      </c>
      <c r="N77" s="9">
        <v>1</v>
      </c>
      <c r="O77" s="9">
        <v>1</v>
      </c>
      <c r="P77" s="9">
        <v>2</v>
      </c>
      <c r="Q77" s="9">
        <v>1</v>
      </c>
      <c r="R77" s="9">
        <v>2</v>
      </c>
      <c r="S77" s="9">
        <v>1</v>
      </c>
      <c r="T77" s="10">
        <f t="shared" si="12"/>
        <v>15</v>
      </c>
    </row>
    <row r="78" spans="1:20" ht="30" customHeight="1" x14ac:dyDescent="0.25">
      <c r="A78" s="38" t="s">
        <v>11</v>
      </c>
      <c r="B78" s="4" t="str">
        <f t="shared" si="11"/>
        <v>ГБОУ СОШ №544</v>
      </c>
      <c r="C78" s="5">
        <f t="shared" si="11"/>
        <v>11544</v>
      </c>
      <c r="D78" s="5" t="str">
        <f t="shared" si="11"/>
        <v>СОШ с углуб.</v>
      </c>
      <c r="E78" s="11" t="str">
        <f t="shared" si="11"/>
        <v>5бк</v>
      </c>
      <c r="F78" s="7">
        <f t="shared" si="11"/>
        <v>128</v>
      </c>
      <c r="G78" s="7">
        <f t="shared" si="11"/>
        <v>109</v>
      </c>
      <c r="H78" s="8">
        <f t="shared" si="13"/>
        <v>11544076</v>
      </c>
      <c r="I78" s="9">
        <v>0</v>
      </c>
      <c r="J78" s="9">
        <v>1</v>
      </c>
      <c r="K78" s="9">
        <v>0</v>
      </c>
      <c r="L78" s="9">
        <v>1</v>
      </c>
      <c r="M78" s="9">
        <v>1</v>
      </c>
      <c r="N78" s="9">
        <v>1</v>
      </c>
      <c r="O78" s="9">
        <v>0</v>
      </c>
      <c r="P78" s="9">
        <v>1</v>
      </c>
      <c r="Q78" s="9">
        <v>2</v>
      </c>
      <c r="R78" s="9">
        <v>0</v>
      </c>
      <c r="S78" s="9">
        <v>2</v>
      </c>
      <c r="T78" s="10">
        <f t="shared" si="12"/>
        <v>9</v>
      </c>
    </row>
    <row r="79" spans="1:20" ht="30" customHeight="1" x14ac:dyDescent="0.25">
      <c r="A79" s="38" t="s">
        <v>11</v>
      </c>
      <c r="B79" s="4" t="str">
        <f t="shared" si="11"/>
        <v>ГБОУ СОШ №544</v>
      </c>
      <c r="C79" s="5">
        <f t="shared" si="11"/>
        <v>11544</v>
      </c>
      <c r="D79" s="5" t="str">
        <f t="shared" si="11"/>
        <v>СОШ с углуб.</v>
      </c>
      <c r="E79" s="11" t="str">
        <f t="shared" si="11"/>
        <v>5бк</v>
      </c>
      <c r="F79" s="7">
        <f t="shared" si="11"/>
        <v>128</v>
      </c>
      <c r="G79" s="7">
        <f t="shared" si="11"/>
        <v>109</v>
      </c>
      <c r="H79" s="8">
        <f t="shared" si="13"/>
        <v>11544077</v>
      </c>
      <c r="I79" s="9">
        <v>2</v>
      </c>
      <c r="J79" s="9">
        <v>2</v>
      </c>
      <c r="K79" s="9">
        <v>1</v>
      </c>
      <c r="L79" s="9">
        <v>2</v>
      </c>
      <c r="M79" s="9">
        <v>1</v>
      </c>
      <c r="N79" s="9">
        <v>0</v>
      </c>
      <c r="O79" s="9">
        <v>1</v>
      </c>
      <c r="P79" s="9">
        <v>2</v>
      </c>
      <c r="Q79" s="9">
        <v>2</v>
      </c>
      <c r="R79" s="9">
        <v>2</v>
      </c>
      <c r="S79" s="9">
        <v>1</v>
      </c>
      <c r="T79" s="10">
        <f t="shared" si="12"/>
        <v>16</v>
      </c>
    </row>
    <row r="80" spans="1:20" ht="30" customHeight="1" x14ac:dyDescent="0.25">
      <c r="A80" s="38" t="s">
        <v>11</v>
      </c>
      <c r="B80" s="4" t="str">
        <f t="shared" si="11"/>
        <v>ГБОУ СОШ №544</v>
      </c>
      <c r="C80" s="5">
        <f t="shared" si="11"/>
        <v>11544</v>
      </c>
      <c r="D80" s="5" t="str">
        <f t="shared" si="11"/>
        <v>СОШ с углуб.</v>
      </c>
      <c r="E80" s="11" t="str">
        <f t="shared" si="11"/>
        <v>5бк</v>
      </c>
      <c r="F80" s="7">
        <f t="shared" si="11"/>
        <v>128</v>
      </c>
      <c r="G80" s="7">
        <f t="shared" si="11"/>
        <v>109</v>
      </c>
      <c r="H80" s="8">
        <f t="shared" si="13"/>
        <v>11544078</v>
      </c>
      <c r="I80" s="9">
        <v>0</v>
      </c>
      <c r="J80" s="9">
        <v>0</v>
      </c>
      <c r="K80" s="9">
        <v>0</v>
      </c>
      <c r="L80" s="9">
        <v>1</v>
      </c>
      <c r="M80" s="9">
        <v>0</v>
      </c>
      <c r="N80" s="9">
        <v>0</v>
      </c>
      <c r="O80" s="9">
        <v>0</v>
      </c>
      <c r="P80" s="9">
        <v>2</v>
      </c>
      <c r="Q80" s="9">
        <v>0</v>
      </c>
      <c r="R80" s="9">
        <v>1</v>
      </c>
      <c r="S80" s="9">
        <v>0</v>
      </c>
      <c r="T80" s="10">
        <f t="shared" si="12"/>
        <v>4</v>
      </c>
    </row>
    <row r="81" spans="1:20" ht="30" customHeight="1" x14ac:dyDescent="0.25">
      <c r="A81" s="38" t="s">
        <v>11</v>
      </c>
      <c r="B81" s="4" t="str">
        <f t="shared" si="11"/>
        <v>ГБОУ СОШ №544</v>
      </c>
      <c r="C81" s="5">
        <f t="shared" si="11"/>
        <v>11544</v>
      </c>
      <c r="D81" s="5" t="str">
        <f t="shared" si="11"/>
        <v>СОШ с углуб.</v>
      </c>
      <c r="E81" s="11" t="str">
        <f t="shared" si="11"/>
        <v>5бк</v>
      </c>
      <c r="F81" s="7">
        <f t="shared" si="11"/>
        <v>128</v>
      </c>
      <c r="G81" s="7">
        <f t="shared" si="11"/>
        <v>109</v>
      </c>
      <c r="H81" s="8">
        <f t="shared" si="13"/>
        <v>11544079</v>
      </c>
      <c r="I81" s="9">
        <v>0</v>
      </c>
      <c r="J81" s="9">
        <v>1</v>
      </c>
      <c r="K81" s="9">
        <v>0</v>
      </c>
      <c r="L81" s="9">
        <v>2</v>
      </c>
      <c r="M81" s="9">
        <v>1</v>
      </c>
      <c r="N81" s="9">
        <v>1</v>
      </c>
      <c r="O81" s="9">
        <v>1</v>
      </c>
      <c r="P81" s="9">
        <v>2</v>
      </c>
      <c r="Q81" s="9">
        <v>2</v>
      </c>
      <c r="R81" s="9">
        <v>2</v>
      </c>
      <c r="S81" s="9">
        <v>0</v>
      </c>
      <c r="T81" s="10">
        <f t="shared" si="12"/>
        <v>12</v>
      </c>
    </row>
    <row r="82" spans="1:20" ht="30" customHeight="1" x14ac:dyDescent="0.25">
      <c r="A82" s="38" t="s">
        <v>11</v>
      </c>
      <c r="B82" s="4" t="str">
        <f t="shared" si="11"/>
        <v>ГБОУ СОШ №544</v>
      </c>
      <c r="C82" s="5">
        <f t="shared" si="11"/>
        <v>11544</v>
      </c>
      <c r="D82" s="5" t="str">
        <f t="shared" si="11"/>
        <v>СОШ с углуб.</v>
      </c>
      <c r="E82" s="11" t="str">
        <f t="shared" si="11"/>
        <v>5бк</v>
      </c>
      <c r="F82" s="7">
        <f t="shared" si="11"/>
        <v>128</v>
      </c>
      <c r="G82" s="7">
        <f t="shared" si="11"/>
        <v>109</v>
      </c>
      <c r="H82" s="8">
        <f t="shared" si="13"/>
        <v>11544080</v>
      </c>
      <c r="I82" s="9">
        <v>0</v>
      </c>
      <c r="J82" s="9">
        <v>2</v>
      </c>
      <c r="K82" s="9">
        <v>0</v>
      </c>
      <c r="L82" s="9">
        <v>2</v>
      </c>
      <c r="M82" s="9">
        <v>1</v>
      </c>
      <c r="N82" s="9">
        <v>0</v>
      </c>
      <c r="O82" s="9">
        <v>0</v>
      </c>
      <c r="P82" s="9">
        <v>2</v>
      </c>
      <c r="Q82" s="9">
        <v>2</v>
      </c>
      <c r="R82" s="9">
        <v>2</v>
      </c>
      <c r="S82" s="9">
        <v>1</v>
      </c>
      <c r="T82" s="10">
        <f t="shared" si="12"/>
        <v>12</v>
      </c>
    </row>
    <row r="83" spans="1:20" ht="30" customHeight="1" x14ac:dyDescent="0.25">
      <c r="A83" s="38" t="s">
        <v>11</v>
      </c>
      <c r="B83" s="4" t="str">
        <f t="shared" si="11"/>
        <v>ГБОУ СОШ №544</v>
      </c>
      <c r="C83" s="5">
        <f t="shared" si="11"/>
        <v>11544</v>
      </c>
      <c r="D83" s="5" t="str">
        <f t="shared" si="11"/>
        <v>СОШ с углуб.</v>
      </c>
      <c r="E83" s="11" t="str">
        <f t="shared" si="11"/>
        <v>5бк</v>
      </c>
      <c r="F83" s="7">
        <f t="shared" si="11"/>
        <v>128</v>
      </c>
      <c r="G83" s="7">
        <f t="shared" si="11"/>
        <v>109</v>
      </c>
      <c r="H83" s="8">
        <f t="shared" si="13"/>
        <v>11544081</v>
      </c>
      <c r="I83" s="9">
        <v>0</v>
      </c>
      <c r="J83" s="9">
        <v>2</v>
      </c>
      <c r="K83" s="9">
        <v>1</v>
      </c>
      <c r="L83" s="9">
        <v>2</v>
      </c>
      <c r="M83" s="9">
        <v>2</v>
      </c>
      <c r="N83" s="9">
        <v>1</v>
      </c>
      <c r="O83" s="9">
        <v>0</v>
      </c>
      <c r="P83" s="9">
        <v>2</v>
      </c>
      <c r="Q83" s="9">
        <v>2</v>
      </c>
      <c r="R83" s="9">
        <v>2</v>
      </c>
      <c r="S83" s="9">
        <v>1</v>
      </c>
      <c r="T83" s="10">
        <f t="shared" si="12"/>
        <v>15</v>
      </c>
    </row>
    <row r="84" spans="1:20" ht="30" customHeight="1" x14ac:dyDescent="0.25">
      <c r="A84" s="38" t="s">
        <v>11</v>
      </c>
      <c r="B84" s="4" t="str">
        <f t="shared" ref="B84:G99" si="14">B83</f>
        <v>ГБОУ СОШ №544</v>
      </c>
      <c r="C84" s="5">
        <f t="shared" si="14"/>
        <v>11544</v>
      </c>
      <c r="D84" s="5" t="str">
        <f t="shared" si="14"/>
        <v>СОШ с углуб.</v>
      </c>
      <c r="E84" s="11" t="str">
        <f t="shared" si="14"/>
        <v>5бк</v>
      </c>
      <c r="F84" s="7">
        <f t="shared" si="14"/>
        <v>128</v>
      </c>
      <c r="G84" s="7">
        <f t="shared" si="14"/>
        <v>109</v>
      </c>
      <c r="H84" s="8">
        <f t="shared" si="13"/>
        <v>11544082</v>
      </c>
      <c r="I84" s="9">
        <v>2</v>
      </c>
      <c r="J84" s="9">
        <v>1</v>
      </c>
      <c r="K84" s="9">
        <v>0</v>
      </c>
      <c r="L84" s="9">
        <v>2</v>
      </c>
      <c r="M84" s="9">
        <v>1</v>
      </c>
      <c r="N84" s="9">
        <v>0</v>
      </c>
      <c r="O84" s="9">
        <v>1</v>
      </c>
      <c r="P84" s="9">
        <v>2</v>
      </c>
      <c r="Q84" s="9">
        <v>2</v>
      </c>
      <c r="R84" s="9">
        <v>2</v>
      </c>
      <c r="S84" s="9">
        <v>1</v>
      </c>
      <c r="T84" s="10">
        <f t="shared" si="12"/>
        <v>14</v>
      </c>
    </row>
    <row r="85" spans="1:20" ht="30" customHeight="1" x14ac:dyDescent="0.25">
      <c r="A85" s="38" t="s">
        <v>11</v>
      </c>
      <c r="B85" s="4" t="str">
        <f t="shared" si="14"/>
        <v>ГБОУ СОШ №544</v>
      </c>
      <c r="C85" s="5">
        <f t="shared" si="14"/>
        <v>11544</v>
      </c>
      <c r="D85" s="5" t="str">
        <f t="shared" si="14"/>
        <v>СОШ с углуб.</v>
      </c>
      <c r="E85" s="11" t="str">
        <f t="shared" si="14"/>
        <v>5бк</v>
      </c>
      <c r="F85" s="7">
        <f t="shared" si="14"/>
        <v>128</v>
      </c>
      <c r="G85" s="7">
        <f t="shared" si="14"/>
        <v>109</v>
      </c>
      <c r="H85" s="8">
        <f t="shared" si="13"/>
        <v>11544083</v>
      </c>
      <c r="I85" s="9">
        <v>2</v>
      </c>
      <c r="J85" s="9">
        <v>1</v>
      </c>
      <c r="K85" s="9">
        <v>1</v>
      </c>
      <c r="L85" s="9">
        <v>2</v>
      </c>
      <c r="M85" s="9">
        <v>0</v>
      </c>
      <c r="N85" s="9">
        <v>0</v>
      </c>
      <c r="O85" s="9">
        <v>0</v>
      </c>
      <c r="P85" s="9">
        <v>2</v>
      </c>
      <c r="Q85" s="9">
        <v>2</v>
      </c>
      <c r="R85" s="9">
        <v>1</v>
      </c>
      <c r="S85" s="9">
        <v>1</v>
      </c>
      <c r="T85" s="10">
        <f t="shared" si="12"/>
        <v>12</v>
      </c>
    </row>
    <row r="86" spans="1:20" ht="30" customHeight="1" x14ac:dyDescent="0.25">
      <c r="A86" s="38" t="s">
        <v>11</v>
      </c>
      <c r="B86" s="4" t="str">
        <f t="shared" si="14"/>
        <v>ГБОУ СОШ №544</v>
      </c>
      <c r="C86" s="5">
        <f t="shared" si="14"/>
        <v>11544</v>
      </c>
      <c r="D86" s="5" t="str">
        <f t="shared" si="14"/>
        <v>СОШ с углуб.</v>
      </c>
      <c r="E86" s="11" t="str">
        <f t="shared" si="14"/>
        <v>5бк</v>
      </c>
      <c r="F86" s="7">
        <f t="shared" si="14"/>
        <v>128</v>
      </c>
      <c r="G86" s="7">
        <f t="shared" si="14"/>
        <v>109</v>
      </c>
      <c r="H86" s="8">
        <f t="shared" si="13"/>
        <v>11544084</v>
      </c>
      <c r="I86" s="9">
        <v>0</v>
      </c>
      <c r="J86" s="9">
        <v>0</v>
      </c>
      <c r="K86" s="9">
        <v>0</v>
      </c>
      <c r="L86" s="9">
        <v>2</v>
      </c>
      <c r="M86" s="9">
        <v>0</v>
      </c>
      <c r="N86" s="9">
        <v>1</v>
      </c>
      <c r="O86" s="9">
        <v>0</v>
      </c>
      <c r="P86" s="9">
        <v>2</v>
      </c>
      <c r="Q86" s="9">
        <v>2</v>
      </c>
      <c r="R86" s="9">
        <v>2</v>
      </c>
      <c r="S86" s="9">
        <v>1</v>
      </c>
      <c r="T86" s="10">
        <f t="shared" si="12"/>
        <v>10</v>
      </c>
    </row>
    <row r="87" spans="1:20" ht="30" customHeight="1" x14ac:dyDescent="0.25">
      <c r="A87" s="38" t="s">
        <v>11</v>
      </c>
      <c r="B87" s="4" t="str">
        <f t="shared" si="14"/>
        <v>ГБОУ СОШ №544</v>
      </c>
      <c r="C87" s="5">
        <f t="shared" si="14"/>
        <v>11544</v>
      </c>
      <c r="D87" s="5" t="str">
        <f t="shared" si="14"/>
        <v>СОШ с углуб.</v>
      </c>
      <c r="E87" s="11" t="str">
        <f t="shared" si="14"/>
        <v>5бк</v>
      </c>
      <c r="F87" s="7">
        <f t="shared" si="14"/>
        <v>128</v>
      </c>
      <c r="G87" s="7">
        <f t="shared" si="14"/>
        <v>109</v>
      </c>
      <c r="H87" s="8">
        <f t="shared" si="13"/>
        <v>11544085</v>
      </c>
      <c r="I87" s="9">
        <v>0</v>
      </c>
      <c r="J87" s="9">
        <v>1</v>
      </c>
      <c r="K87" s="9">
        <v>0</v>
      </c>
      <c r="L87" s="9">
        <v>0</v>
      </c>
      <c r="M87" s="9">
        <v>1</v>
      </c>
      <c r="N87" s="9">
        <v>0</v>
      </c>
      <c r="O87" s="9">
        <v>0</v>
      </c>
      <c r="P87" s="9">
        <v>1</v>
      </c>
      <c r="Q87" s="9">
        <v>0</v>
      </c>
      <c r="R87" s="9">
        <v>2</v>
      </c>
      <c r="S87" s="9">
        <v>1</v>
      </c>
      <c r="T87" s="10">
        <f t="shared" si="12"/>
        <v>6</v>
      </c>
    </row>
    <row r="88" spans="1:20" ht="30" customHeight="1" x14ac:dyDescent="0.25">
      <c r="A88" s="38" t="s">
        <v>11</v>
      </c>
      <c r="B88" s="4" t="str">
        <f t="shared" si="14"/>
        <v>ГБОУ СОШ №544</v>
      </c>
      <c r="C88" s="5">
        <f t="shared" si="14"/>
        <v>11544</v>
      </c>
      <c r="D88" s="5" t="str">
        <f t="shared" si="14"/>
        <v>СОШ с углуб.</v>
      </c>
      <c r="E88" s="11" t="str">
        <f t="shared" si="14"/>
        <v>5бк</v>
      </c>
      <c r="F88" s="7">
        <f t="shared" si="14"/>
        <v>128</v>
      </c>
      <c r="G88" s="7">
        <f t="shared" si="14"/>
        <v>109</v>
      </c>
      <c r="H88" s="8">
        <f t="shared" si="13"/>
        <v>11544086</v>
      </c>
      <c r="I88" s="9">
        <v>0</v>
      </c>
      <c r="J88" s="9">
        <v>2</v>
      </c>
      <c r="K88" s="9">
        <v>1</v>
      </c>
      <c r="L88" s="9">
        <v>2</v>
      </c>
      <c r="M88" s="9">
        <v>1</v>
      </c>
      <c r="N88" s="9">
        <v>0</v>
      </c>
      <c r="O88" s="9">
        <v>0</v>
      </c>
      <c r="P88" s="9">
        <v>2</v>
      </c>
      <c r="Q88" s="9">
        <v>2</v>
      </c>
      <c r="R88" s="9">
        <v>2</v>
      </c>
      <c r="S88" s="9">
        <v>1</v>
      </c>
      <c r="T88" s="10">
        <f t="shared" si="12"/>
        <v>13</v>
      </c>
    </row>
    <row r="89" spans="1:20" ht="30" customHeight="1" x14ac:dyDescent="0.25">
      <c r="A89" s="38" t="s">
        <v>11</v>
      </c>
      <c r="B89" s="4" t="str">
        <f t="shared" si="14"/>
        <v>ГБОУ СОШ №544</v>
      </c>
      <c r="C89" s="5">
        <f t="shared" si="14"/>
        <v>11544</v>
      </c>
      <c r="D89" s="5" t="str">
        <f t="shared" si="14"/>
        <v>СОШ с углуб.</v>
      </c>
      <c r="E89" s="11" t="str">
        <f t="shared" si="14"/>
        <v>5бк</v>
      </c>
      <c r="F89" s="7">
        <f t="shared" si="14"/>
        <v>128</v>
      </c>
      <c r="G89" s="7">
        <f t="shared" si="14"/>
        <v>109</v>
      </c>
      <c r="H89" s="8">
        <f t="shared" si="13"/>
        <v>11544087</v>
      </c>
      <c r="I89" s="9">
        <v>0</v>
      </c>
      <c r="J89" s="9">
        <v>2</v>
      </c>
      <c r="K89" s="9">
        <v>1</v>
      </c>
      <c r="L89" s="9">
        <v>2</v>
      </c>
      <c r="M89" s="9">
        <v>1</v>
      </c>
      <c r="N89" s="9">
        <v>1</v>
      </c>
      <c r="O89" s="9">
        <v>0</v>
      </c>
      <c r="P89" s="9">
        <v>2</v>
      </c>
      <c r="Q89" s="9">
        <v>1</v>
      </c>
      <c r="R89" s="9">
        <v>0</v>
      </c>
      <c r="S89" s="9">
        <v>1</v>
      </c>
      <c r="T89" s="10">
        <f t="shared" si="12"/>
        <v>11</v>
      </c>
    </row>
    <row r="90" spans="1:20" ht="30" customHeight="1" x14ac:dyDescent="0.25">
      <c r="A90" s="38" t="s">
        <v>11</v>
      </c>
      <c r="B90" s="4" t="str">
        <f t="shared" si="14"/>
        <v>ГБОУ СОШ №544</v>
      </c>
      <c r="C90" s="5">
        <f t="shared" si="14"/>
        <v>11544</v>
      </c>
      <c r="D90" s="5" t="str">
        <f t="shared" si="14"/>
        <v>СОШ с углуб.</v>
      </c>
      <c r="E90" s="11" t="str">
        <f t="shared" si="14"/>
        <v>5бк</v>
      </c>
      <c r="F90" s="7">
        <f t="shared" si="14"/>
        <v>128</v>
      </c>
      <c r="G90" s="7">
        <f t="shared" si="14"/>
        <v>109</v>
      </c>
      <c r="H90" s="8">
        <f t="shared" si="13"/>
        <v>11544088</v>
      </c>
      <c r="I90" s="9">
        <v>2</v>
      </c>
      <c r="J90" s="9">
        <v>1</v>
      </c>
      <c r="K90" s="9">
        <v>1</v>
      </c>
      <c r="L90" s="9">
        <v>2</v>
      </c>
      <c r="M90" s="9">
        <v>1</v>
      </c>
      <c r="N90" s="9">
        <v>1</v>
      </c>
      <c r="O90" s="9">
        <v>0</v>
      </c>
      <c r="P90" s="9">
        <v>1</v>
      </c>
      <c r="Q90" s="9">
        <v>1</v>
      </c>
      <c r="R90" s="9">
        <v>2</v>
      </c>
      <c r="S90" s="9">
        <v>1</v>
      </c>
      <c r="T90" s="10">
        <f t="shared" si="12"/>
        <v>13</v>
      </c>
    </row>
    <row r="91" spans="1:20" ht="30" customHeight="1" x14ac:dyDescent="0.25">
      <c r="A91" s="38" t="s">
        <v>11</v>
      </c>
      <c r="B91" s="4" t="str">
        <f t="shared" si="14"/>
        <v>ГБОУ СОШ №544</v>
      </c>
      <c r="C91" s="5">
        <f t="shared" si="14"/>
        <v>11544</v>
      </c>
      <c r="D91" s="5" t="str">
        <f t="shared" si="14"/>
        <v>СОШ с углуб.</v>
      </c>
      <c r="E91" s="11" t="str">
        <f t="shared" si="14"/>
        <v>5бк</v>
      </c>
      <c r="F91" s="7">
        <f t="shared" si="14"/>
        <v>128</v>
      </c>
      <c r="G91" s="7">
        <f t="shared" si="14"/>
        <v>109</v>
      </c>
      <c r="H91" s="8">
        <f t="shared" si="13"/>
        <v>11544089</v>
      </c>
      <c r="I91" s="9">
        <v>0</v>
      </c>
      <c r="J91" s="9">
        <v>1</v>
      </c>
      <c r="K91" s="9">
        <v>0</v>
      </c>
      <c r="L91" s="9">
        <v>1</v>
      </c>
      <c r="M91" s="9">
        <v>1</v>
      </c>
      <c r="N91" s="9">
        <v>1</v>
      </c>
      <c r="O91" s="9">
        <v>0</v>
      </c>
      <c r="P91" s="9">
        <v>1</v>
      </c>
      <c r="Q91" s="9">
        <v>1</v>
      </c>
      <c r="R91" s="9">
        <v>2</v>
      </c>
      <c r="S91" s="9">
        <v>1</v>
      </c>
      <c r="T91" s="10">
        <f t="shared" si="12"/>
        <v>9</v>
      </c>
    </row>
    <row r="92" spans="1:20" ht="30" customHeight="1" x14ac:dyDescent="0.25">
      <c r="A92" s="38" t="s">
        <v>11</v>
      </c>
      <c r="B92" s="4" t="str">
        <f t="shared" si="14"/>
        <v>ГБОУ СОШ №544</v>
      </c>
      <c r="C92" s="5">
        <f t="shared" si="14"/>
        <v>11544</v>
      </c>
      <c r="D92" s="5" t="str">
        <f t="shared" si="14"/>
        <v>СОШ с углуб.</v>
      </c>
      <c r="E92" s="11" t="str">
        <f t="shared" si="14"/>
        <v>5бк</v>
      </c>
      <c r="F92" s="7">
        <f t="shared" si="14"/>
        <v>128</v>
      </c>
      <c r="G92" s="7">
        <f t="shared" si="14"/>
        <v>109</v>
      </c>
      <c r="H92" s="8">
        <f t="shared" si="13"/>
        <v>11544090</v>
      </c>
      <c r="I92" s="9">
        <v>0</v>
      </c>
      <c r="J92" s="9">
        <v>1</v>
      </c>
      <c r="K92" s="9">
        <v>0</v>
      </c>
      <c r="L92" s="9">
        <v>2</v>
      </c>
      <c r="M92" s="9">
        <v>2</v>
      </c>
      <c r="N92" s="9">
        <v>0</v>
      </c>
      <c r="O92" s="9">
        <v>1</v>
      </c>
      <c r="P92" s="9">
        <v>1</v>
      </c>
      <c r="Q92" s="9">
        <v>0</v>
      </c>
      <c r="R92" s="9">
        <v>2</v>
      </c>
      <c r="S92" s="9">
        <v>1</v>
      </c>
      <c r="T92" s="10">
        <f t="shared" si="12"/>
        <v>10</v>
      </c>
    </row>
    <row r="93" spans="1:20" ht="30" customHeight="1" x14ac:dyDescent="0.25">
      <c r="A93" s="38" t="s">
        <v>11</v>
      </c>
      <c r="B93" s="4" t="str">
        <f t="shared" si="14"/>
        <v>ГБОУ СОШ №544</v>
      </c>
      <c r="C93" s="5">
        <f t="shared" si="14"/>
        <v>11544</v>
      </c>
      <c r="D93" s="5" t="str">
        <f t="shared" si="14"/>
        <v>СОШ с углуб.</v>
      </c>
      <c r="E93" s="11" t="str">
        <f t="shared" si="14"/>
        <v>5бк</v>
      </c>
      <c r="F93" s="7">
        <f t="shared" si="14"/>
        <v>128</v>
      </c>
      <c r="G93" s="7">
        <f t="shared" si="14"/>
        <v>109</v>
      </c>
      <c r="H93" s="8">
        <f t="shared" si="13"/>
        <v>11544091</v>
      </c>
      <c r="I93" s="9">
        <v>0</v>
      </c>
      <c r="J93" s="9">
        <v>1</v>
      </c>
      <c r="K93" s="9">
        <v>0</v>
      </c>
      <c r="L93" s="9">
        <v>1</v>
      </c>
      <c r="M93" s="9">
        <v>2</v>
      </c>
      <c r="N93" s="9">
        <v>1</v>
      </c>
      <c r="O93" s="9">
        <v>0</v>
      </c>
      <c r="P93" s="9">
        <v>2</v>
      </c>
      <c r="Q93" s="9">
        <v>2</v>
      </c>
      <c r="R93" s="9">
        <v>1</v>
      </c>
      <c r="S93" s="9">
        <v>2</v>
      </c>
      <c r="T93" s="10">
        <f t="shared" si="12"/>
        <v>12</v>
      </c>
    </row>
    <row r="94" spans="1:20" ht="30" customHeight="1" x14ac:dyDescent="0.25">
      <c r="A94" s="38" t="s">
        <v>11</v>
      </c>
      <c r="B94" s="4" t="str">
        <f t="shared" si="14"/>
        <v>ГБОУ СОШ №544</v>
      </c>
      <c r="C94" s="5">
        <f t="shared" si="14"/>
        <v>11544</v>
      </c>
      <c r="D94" s="5" t="str">
        <f t="shared" si="14"/>
        <v>СОШ с углуб.</v>
      </c>
      <c r="E94" s="11" t="str">
        <f t="shared" si="14"/>
        <v>5бк</v>
      </c>
      <c r="F94" s="7">
        <f t="shared" si="14"/>
        <v>128</v>
      </c>
      <c r="G94" s="7">
        <f t="shared" si="14"/>
        <v>109</v>
      </c>
      <c r="H94" s="8">
        <f t="shared" si="13"/>
        <v>11544092</v>
      </c>
      <c r="I94" s="9">
        <v>0</v>
      </c>
      <c r="J94" s="9">
        <v>1</v>
      </c>
      <c r="K94" s="9">
        <v>0</v>
      </c>
      <c r="L94" s="9">
        <v>2</v>
      </c>
      <c r="M94" s="9">
        <v>0</v>
      </c>
      <c r="N94" s="9">
        <v>0</v>
      </c>
      <c r="O94" s="9">
        <v>1</v>
      </c>
      <c r="P94" s="9">
        <v>2</v>
      </c>
      <c r="Q94" s="9">
        <v>1</v>
      </c>
      <c r="R94" s="9">
        <v>2</v>
      </c>
      <c r="S94" s="9">
        <v>2</v>
      </c>
      <c r="T94" s="10">
        <f t="shared" si="12"/>
        <v>11</v>
      </c>
    </row>
    <row r="95" spans="1:20" ht="30" customHeight="1" x14ac:dyDescent="0.25">
      <c r="A95" s="38" t="s">
        <v>11</v>
      </c>
      <c r="B95" s="4" t="str">
        <f t="shared" si="14"/>
        <v>ГБОУ СОШ №544</v>
      </c>
      <c r="C95" s="5">
        <f t="shared" si="14"/>
        <v>11544</v>
      </c>
      <c r="D95" s="5" t="str">
        <f t="shared" si="14"/>
        <v>СОШ с углуб.</v>
      </c>
      <c r="E95" s="11" t="str">
        <f t="shared" si="14"/>
        <v>5бк</v>
      </c>
      <c r="F95" s="7">
        <f t="shared" si="14"/>
        <v>128</v>
      </c>
      <c r="G95" s="7">
        <f t="shared" si="14"/>
        <v>109</v>
      </c>
      <c r="H95" s="8">
        <f t="shared" si="13"/>
        <v>11544093</v>
      </c>
      <c r="I95" s="9">
        <v>0</v>
      </c>
      <c r="J95" s="9">
        <v>2</v>
      </c>
      <c r="K95" s="9">
        <v>0</v>
      </c>
      <c r="L95" s="9">
        <v>2</v>
      </c>
      <c r="M95" s="9">
        <v>1</v>
      </c>
      <c r="N95" s="9">
        <v>0</v>
      </c>
      <c r="O95" s="9">
        <v>0</v>
      </c>
      <c r="P95" s="9">
        <v>2</v>
      </c>
      <c r="Q95" s="9">
        <v>1</v>
      </c>
      <c r="R95" s="9">
        <v>2</v>
      </c>
      <c r="S95" s="9">
        <v>1</v>
      </c>
      <c r="T95" s="10">
        <f t="shared" si="12"/>
        <v>11</v>
      </c>
    </row>
    <row r="96" spans="1:20" ht="30" customHeight="1" x14ac:dyDescent="0.25">
      <c r="A96" s="38" t="s">
        <v>11</v>
      </c>
      <c r="B96" s="4" t="str">
        <f t="shared" si="14"/>
        <v>ГБОУ СОШ №544</v>
      </c>
      <c r="C96" s="5">
        <f t="shared" si="14"/>
        <v>11544</v>
      </c>
      <c r="D96" s="5" t="str">
        <f t="shared" si="14"/>
        <v>СОШ с углуб.</v>
      </c>
      <c r="E96" s="11" t="str">
        <f t="shared" si="14"/>
        <v>5бк</v>
      </c>
      <c r="F96" s="7">
        <f t="shared" si="14"/>
        <v>128</v>
      </c>
      <c r="G96" s="7">
        <f t="shared" si="14"/>
        <v>109</v>
      </c>
      <c r="H96" s="8">
        <f t="shared" si="13"/>
        <v>11544094</v>
      </c>
      <c r="I96" s="9">
        <v>0</v>
      </c>
      <c r="J96" s="9">
        <v>0</v>
      </c>
      <c r="K96" s="9">
        <v>0</v>
      </c>
      <c r="L96" s="9">
        <v>2</v>
      </c>
      <c r="M96" s="9">
        <v>2</v>
      </c>
      <c r="N96" s="9">
        <v>0</v>
      </c>
      <c r="O96" s="9">
        <v>0</v>
      </c>
      <c r="P96" s="9">
        <v>0</v>
      </c>
      <c r="Q96" s="9">
        <v>2</v>
      </c>
      <c r="R96" s="9">
        <v>1</v>
      </c>
      <c r="S96" s="9">
        <v>2</v>
      </c>
      <c r="T96" s="10">
        <f t="shared" si="12"/>
        <v>9</v>
      </c>
    </row>
    <row r="97" spans="1:20" ht="30" customHeight="1" x14ac:dyDescent="0.25">
      <c r="A97" s="38" t="s">
        <v>11</v>
      </c>
      <c r="B97" s="4" t="str">
        <f t="shared" si="14"/>
        <v>ГБОУ СОШ №544</v>
      </c>
      <c r="C97" s="5">
        <f t="shared" si="14"/>
        <v>11544</v>
      </c>
      <c r="D97" s="5" t="str">
        <f t="shared" si="14"/>
        <v>СОШ с углуб.</v>
      </c>
      <c r="E97" s="39" t="s">
        <v>66</v>
      </c>
      <c r="F97" s="7">
        <v>128</v>
      </c>
      <c r="G97" s="7">
        <v>109</v>
      </c>
      <c r="H97" s="8">
        <f t="shared" si="13"/>
        <v>11544095</v>
      </c>
      <c r="I97" s="9">
        <v>0</v>
      </c>
      <c r="J97" s="9">
        <v>0</v>
      </c>
      <c r="K97" s="9">
        <v>1</v>
      </c>
      <c r="L97" s="9">
        <v>2</v>
      </c>
      <c r="M97" s="9">
        <v>0</v>
      </c>
      <c r="N97" s="9">
        <v>0</v>
      </c>
      <c r="O97" s="9">
        <v>0</v>
      </c>
      <c r="P97" s="9">
        <v>0</v>
      </c>
      <c r="Q97" s="9">
        <v>1</v>
      </c>
      <c r="R97" s="9">
        <v>1</v>
      </c>
      <c r="S97" s="9">
        <v>1</v>
      </c>
      <c r="T97" s="10">
        <f>IF(COUNTBLANK(I97:S97)&gt;=1,"Не писал",SUM(I97:S97))</f>
        <v>6</v>
      </c>
    </row>
    <row r="98" spans="1:20" ht="30" customHeight="1" x14ac:dyDescent="0.25">
      <c r="A98" s="38" t="s">
        <v>11</v>
      </c>
      <c r="B98" s="4" t="str">
        <f t="shared" si="14"/>
        <v>ГБОУ СОШ №544</v>
      </c>
      <c r="C98" s="5">
        <f t="shared" si="14"/>
        <v>11544</v>
      </c>
      <c r="D98" s="5" t="str">
        <f t="shared" si="14"/>
        <v>СОШ с углуб.</v>
      </c>
      <c r="E98" s="11" t="str">
        <f t="shared" si="14"/>
        <v>5вк</v>
      </c>
      <c r="F98" s="7">
        <f t="shared" si="14"/>
        <v>128</v>
      </c>
      <c r="G98" s="7">
        <f t="shared" si="14"/>
        <v>109</v>
      </c>
      <c r="H98" s="8">
        <f>H97+1</f>
        <v>11544096</v>
      </c>
      <c r="I98" s="9">
        <v>0</v>
      </c>
      <c r="J98" s="9">
        <v>0</v>
      </c>
      <c r="K98" s="9">
        <v>1</v>
      </c>
      <c r="L98" s="9">
        <v>1</v>
      </c>
      <c r="M98" s="9">
        <v>1</v>
      </c>
      <c r="N98" s="9">
        <v>1</v>
      </c>
      <c r="O98" s="9">
        <v>0</v>
      </c>
      <c r="P98" s="9">
        <v>1</v>
      </c>
      <c r="Q98" s="9">
        <v>0</v>
      </c>
      <c r="R98" s="9">
        <v>0</v>
      </c>
      <c r="S98" s="9">
        <v>2</v>
      </c>
      <c r="T98" s="10">
        <f t="shared" ref="T98:T111" si="15">IF(COUNTBLANK(I98:S98)&gt;=1,"Не писал",SUM(I98:S98))</f>
        <v>7</v>
      </c>
    </row>
    <row r="99" spans="1:20" ht="30" customHeight="1" x14ac:dyDescent="0.25">
      <c r="A99" s="38" t="s">
        <v>11</v>
      </c>
      <c r="B99" s="4" t="str">
        <f t="shared" si="14"/>
        <v>ГБОУ СОШ №544</v>
      </c>
      <c r="C99" s="5">
        <f t="shared" si="14"/>
        <v>11544</v>
      </c>
      <c r="D99" s="5" t="str">
        <f t="shared" si="14"/>
        <v>СОШ с углуб.</v>
      </c>
      <c r="E99" s="11" t="str">
        <f t="shared" si="14"/>
        <v>5вк</v>
      </c>
      <c r="F99" s="7">
        <f t="shared" si="14"/>
        <v>128</v>
      </c>
      <c r="G99" s="7">
        <f t="shared" si="14"/>
        <v>109</v>
      </c>
      <c r="H99" s="8">
        <f t="shared" ref="H99:H111" si="16">H98+1</f>
        <v>11544097</v>
      </c>
      <c r="I99" s="9">
        <v>1</v>
      </c>
      <c r="J99" s="9">
        <v>0</v>
      </c>
      <c r="K99" s="9">
        <v>1</v>
      </c>
      <c r="L99" s="9">
        <v>1</v>
      </c>
      <c r="M99" s="9">
        <v>2</v>
      </c>
      <c r="N99" s="9">
        <v>1</v>
      </c>
      <c r="O99" s="9">
        <v>0</v>
      </c>
      <c r="P99" s="9">
        <v>1</v>
      </c>
      <c r="Q99" s="9">
        <v>0</v>
      </c>
      <c r="R99" s="9">
        <v>1</v>
      </c>
      <c r="S99" s="9">
        <v>2</v>
      </c>
      <c r="T99" s="10">
        <f t="shared" si="15"/>
        <v>10</v>
      </c>
    </row>
    <row r="100" spans="1:20" ht="30" customHeight="1" x14ac:dyDescent="0.25">
      <c r="A100" s="38" t="s">
        <v>11</v>
      </c>
      <c r="B100" s="4" t="str">
        <f t="shared" ref="B100:G111" si="17">B99</f>
        <v>ГБОУ СОШ №544</v>
      </c>
      <c r="C100" s="5">
        <f t="shared" si="17"/>
        <v>11544</v>
      </c>
      <c r="D100" s="5" t="str">
        <f t="shared" si="17"/>
        <v>СОШ с углуб.</v>
      </c>
      <c r="E100" s="11" t="str">
        <f t="shared" si="17"/>
        <v>5вк</v>
      </c>
      <c r="F100" s="7">
        <f t="shared" si="17"/>
        <v>128</v>
      </c>
      <c r="G100" s="7">
        <f t="shared" si="17"/>
        <v>109</v>
      </c>
      <c r="H100" s="8">
        <f t="shared" si="16"/>
        <v>11544098</v>
      </c>
      <c r="I100" s="9">
        <v>0</v>
      </c>
      <c r="J100" s="9">
        <v>2</v>
      </c>
      <c r="K100" s="9">
        <v>0</v>
      </c>
      <c r="L100" s="9">
        <v>2</v>
      </c>
      <c r="M100" s="9">
        <v>0</v>
      </c>
      <c r="N100" s="9">
        <v>0</v>
      </c>
      <c r="O100" s="9">
        <v>0</v>
      </c>
      <c r="P100" s="9">
        <v>2</v>
      </c>
      <c r="Q100" s="9">
        <v>0</v>
      </c>
      <c r="R100" s="9">
        <v>0</v>
      </c>
      <c r="S100" s="9">
        <v>1</v>
      </c>
      <c r="T100" s="10">
        <f t="shared" si="15"/>
        <v>7</v>
      </c>
    </row>
    <row r="101" spans="1:20" ht="30" customHeight="1" x14ac:dyDescent="0.25">
      <c r="A101" s="38" t="s">
        <v>11</v>
      </c>
      <c r="B101" s="4" t="str">
        <f t="shared" si="17"/>
        <v>ГБОУ СОШ №544</v>
      </c>
      <c r="C101" s="5">
        <f t="shared" si="17"/>
        <v>11544</v>
      </c>
      <c r="D101" s="5" t="str">
        <f t="shared" si="17"/>
        <v>СОШ с углуб.</v>
      </c>
      <c r="E101" s="11" t="str">
        <f t="shared" si="17"/>
        <v>5вк</v>
      </c>
      <c r="F101" s="7">
        <f t="shared" si="17"/>
        <v>128</v>
      </c>
      <c r="G101" s="7">
        <f t="shared" si="17"/>
        <v>109</v>
      </c>
      <c r="H101" s="8">
        <f t="shared" si="16"/>
        <v>11544099</v>
      </c>
      <c r="I101" s="9">
        <v>0</v>
      </c>
      <c r="J101" s="9">
        <v>0</v>
      </c>
      <c r="K101" s="9">
        <v>0</v>
      </c>
      <c r="L101" s="9">
        <v>2</v>
      </c>
      <c r="M101" s="9">
        <v>1</v>
      </c>
      <c r="N101" s="9">
        <v>1</v>
      </c>
      <c r="O101" s="9">
        <v>1</v>
      </c>
      <c r="P101" s="9">
        <v>0</v>
      </c>
      <c r="Q101" s="9">
        <v>0</v>
      </c>
      <c r="R101" s="9">
        <v>0</v>
      </c>
      <c r="S101" s="9">
        <v>1</v>
      </c>
      <c r="T101" s="10">
        <f t="shared" si="15"/>
        <v>6</v>
      </c>
    </row>
    <row r="102" spans="1:20" ht="30" customHeight="1" x14ac:dyDescent="0.25">
      <c r="A102" s="38" t="s">
        <v>11</v>
      </c>
      <c r="B102" s="4" t="str">
        <f t="shared" si="17"/>
        <v>ГБОУ СОШ №544</v>
      </c>
      <c r="C102" s="5">
        <f t="shared" si="17"/>
        <v>11544</v>
      </c>
      <c r="D102" s="5" t="str">
        <f t="shared" si="17"/>
        <v>СОШ с углуб.</v>
      </c>
      <c r="E102" s="11" t="str">
        <f t="shared" si="17"/>
        <v>5вк</v>
      </c>
      <c r="F102" s="7">
        <f t="shared" si="17"/>
        <v>128</v>
      </c>
      <c r="G102" s="7">
        <f t="shared" si="17"/>
        <v>109</v>
      </c>
      <c r="H102" s="8">
        <f t="shared" si="16"/>
        <v>11544100</v>
      </c>
      <c r="I102" s="9">
        <v>0</v>
      </c>
      <c r="J102" s="9">
        <v>1</v>
      </c>
      <c r="K102" s="9">
        <v>0</v>
      </c>
      <c r="L102" s="9">
        <v>2</v>
      </c>
      <c r="M102" s="9">
        <v>2</v>
      </c>
      <c r="N102" s="9">
        <v>1</v>
      </c>
      <c r="O102" s="9">
        <v>1</v>
      </c>
      <c r="P102" s="9">
        <v>2</v>
      </c>
      <c r="Q102" s="9">
        <v>2</v>
      </c>
      <c r="R102" s="9">
        <v>0</v>
      </c>
      <c r="S102" s="9">
        <v>2</v>
      </c>
      <c r="T102" s="10">
        <f t="shared" si="15"/>
        <v>13</v>
      </c>
    </row>
    <row r="103" spans="1:20" ht="30" customHeight="1" x14ac:dyDescent="0.25">
      <c r="A103" s="38" t="s">
        <v>11</v>
      </c>
      <c r="B103" s="4" t="str">
        <f t="shared" si="17"/>
        <v>ГБОУ СОШ №544</v>
      </c>
      <c r="C103" s="5">
        <f t="shared" si="17"/>
        <v>11544</v>
      </c>
      <c r="D103" s="5" t="str">
        <f t="shared" si="17"/>
        <v>СОШ с углуб.</v>
      </c>
      <c r="E103" s="11" t="str">
        <f t="shared" si="17"/>
        <v>5вк</v>
      </c>
      <c r="F103" s="7">
        <f t="shared" si="17"/>
        <v>128</v>
      </c>
      <c r="G103" s="7">
        <f t="shared" si="17"/>
        <v>109</v>
      </c>
      <c r="H103" s="8">
        <f t="shared" si="16"/>
        <v>11544101</v>
      </c>
      <c r="I103" s="9">
        <v>1</v>
      </c>
      <c r="J103" s="9">
        <v>2</v>
      </c>
      <c r="K103" s="9">
        <v>1</v>
      </c>
      <c r="L103" s="9">
        <v>2</v>
      </c>
      <c r="M103" s="9">
        <v>2</v>
      </c>
      <c r="N103" s="9">
        <v>1</v>
      </c>
      <c r="O103" s="9">
        <v>0</v>
      </c>
      <c r="P103" s="9">
        <v>2</v>
      </c>
      <c r="Q103" s="9">
        <v>0</v>
      </c>
      <c r="R103" s="9">
        <v>0</v>
      </c>
      <c r="S103" s="9">
        <v>1</v>
      </c>
      <c r="T103" s="10">
        <f t="shared" si="15"/>
        <v>12</v>
      </c>
    </row>
    <row r="104" spans="1:20" ht="30" customHeight="1" x14ac:dyDescent="0.25">
      <c r="A104" s="38" t="s">
        <v>11</v>
      </c>
      <c r="B104" s="4" t="str">
        <f t="shared" si="17"/>
        <v>ГБОУ СОШ №544</v>
      </c>
      <c r="C104" s="5">
        <f t="shared" si="17"/>
        <v>11544</v>
      </c>
      <c r="D104" s="5" t="str">
        <f t="shared" si="17"/>
        <v>СОШ с углуб.</v>
      </c>
      <c r="E104" s="11" t="str">
        <f t="shared" si="17"/>
        <v>5вк</v>
      </c>
      <c r="F104" s="7">
        <f t="shared" si="17"/>
        <v>128</v>
      </c>
      <c r="G104" s="7">
        <f t="shared" si="17"/>
        <v>109</v>
      </c>
      <c r="H104" s="8">
        <f t="shared" si="16"/>
        <v>11544102</v>
      </c>
      <c r="I104" s="9">
        <v>0</v>
      </c>
      <c r="J104" s="9">
        <v>2</v>
      </c>
      <c r="K104" s="9">
        <v>1</v>
      </c>
      <c r="L104" s="9">
        <v>2</v>
      </c>
      <c r="M104" s="9">
        <v>1</v>
      </c>
      <c r="N104" s="9">
        <v>0</v>
      </c>
      <c r="O104" s="9">
        <v>0</v>
      </c>
      <c r="P104" s="9">
        <v>2</v>
      </c>
      <c r="Q104" s="9">
        <v>1</v>
      </c>
      <c r="R104" s="9">
        <v>1</v>
      </c>
      <c r="S104" s="9">
        <v>1</v>
      </c>
      <c r="T104" s="10">
        <f t="shared" si="15"/>
        <v>11</v>
      </c>
    </row>
    <row r="105" spans="1:20" ht="30" customHeight="1" x14ac:dyDescent="0.25">
      <c r="A105" s="38" t="s">
        <v>11</v>
      </c>
      <c r="B105" s="4" t="str">
        <f t="shared" si="17"/>
        <v>ГБОУ СОШ №544</v>
      </c>
      <c r="C105" s="5">
        <f t="shared" si="17"/>
        <v>11544</v>
      </c>
      <c r="D105" s="5" t="str">
        <f t="shared" si="17"/>
        <v>СОШ с углуб.</v>
      </c>
      <c r="E105" s="11" t="str">
        <f t="shared" si="17"/>
        <v>5вк</v>
      </c>
      <c r="F105" s="7">
        <f t="shared" si="17"/>
        <v>128</v>
      </c>
      <c r="G105" s="7">
        <f t="shared" si="17"/>
        <v>109</v>
      </c>
      <c r="H105" s="8">
        <f t="shared" si="16"/>
        <v>11544103</v>
      </c>
      <c r="I105" s="9">
        <v>0</v>
      </c>
      <c r="J105" s="9">
        <v>1</v>
      </c>
      <c r="K105" s="9">
        <v>0</v>
      </c>
      <c r="L105" s="9">
        <v>2</v>
      </c>
      <c r="M105" s="9">
        <v>0</v>
      </c>
      <c r="N105" s="9">
        <v>0</v>
      </c>
      <c r="O105" s="9">
        <v>0</v>
      </c>
      <c r="P105" s="9">
        <v>2</v>
      </c>
      <c r="Q105" s="9">
        <v>1</v>
      </c>
      <c r="R105" s="9">
        <v>2</v>
      </c>
      <c r="S105" s="9">
        <v>1</v>
      </c>
      <c r="T105" s="10">
        <f t="shared" si="15"/>
        <v>9</v>
      </c>
    </row>
    <row r="106" spans="1:20" ht="30" customHeight="1" x14ac:dyDescent="0.25">
      <c r="A106" s="38" t="s">
        <v>11</v>
      </c>
      <c r="B106" s="4" t="str">
        <f t="shared" si="17"/>
        <v>ГБОУ СОШ №544</v>
      </c>
      <c r="C106" s="5">
        <f t="shared" si="17"/>
        <v>11544</v>
      </c>
      <c r="D106" s="5" t="str">
        <f t="shared" si="17"/>
        <v>СОШ с углуб.</v>
      </c>
      <c r="E106" s="11" t="str">
        <f t="shared" si="17"/>
        <v>5вк</v>
      </c>
      <c r="F106" s="7">
        <f t="shared" si="17"/>
        <v>128</v>
      </c>
      <c r="G106" s="7">
        <f t="shared" si="17"/>
        <v>109</v>
      </c>
      <c r="H106" s="8">
        <f t="shared" si="16"/>
        <v>11544104</v>
      </c>
      <c r="I106" s="9">
        <v>0</v>
      </c>
      <c r="J106" s="9">
        <v>2</v>
      </c>
      <c r="K106" s="9">
        <v>1</v>
      </c>
      <c r="L106" s="9">
        <v>2</v>
      </c>
      <c r="M106" s="9">
        <v>2</v>
      </c>
      <c r="N106" s="9">
        <v>0</v>
      </c>
      <c r="O106" s="9">
        <v>0</v>
      </c>
      <c r="P106" s="9">
        <v>1</v>
      </c>
      <c r="Q106" s="9">
        <v>1</v>
      </c>
      <c r="R106" s="9">
        <v>1</v>
      </c>
      <c r="S106" s="9">
        <v>1</v>
      </c>
      <c r="T106" s="10">
        <f t="shared" si="15"/>
        <v>11</v>
      </c>
    </row>
    <row r="107" spans="1:20" ht="30" customHeight="1" x14ac:dyDescent="0.25">
      <c r="A107" s="38" t="s">
        <v>11</v>
      </c>
      <c r="B107" s="4" t="str">
        <f t="shared" si="17"/>
        <v>ГБОУ СОШ №544</v>
      </c>
      <c r="C107" s="5">
        <f t="shared" si="17"/>
        <v>11544</v>
      </c>
      <c r="D107" s="5" t="str">
        <f t="shared" si="17"/>
        <v>СОШ с углуб.</v>
      </c>
      <c r="E107" s="11" t="str">
        <f t="shared" si="17"/>
        <v>5вк</v>
      </c>
      <c r="F107" s="7">
        <f t="shared" si="17"/>
        <v>128</v>
      </c>
      <c r="G107" s="7">
        <f t="shared" si="17"/>
        <v>109</v>
      </c>
      <c r="H107" s="8">
        <f t="shared" si="16"/>
        <v>11544105</v>
      </c>
      <c r="I107" s="9">
        <v>0</v>
      </c>
      <c r="J107" s="9">
        <v>1</v>
      </c>
      <c r="K107" s="9">
        <v>0</v>
      </c>
      <c r="L107" s="9">
        <v>2</v>
      </c>
      <c r="M107" s="9">
        <v>2</v>
      </c>
      <c r="N107" s="9">
        <v>1</v>
      </c>
      <c r="O107" s="9">
        <v>0</v>
      </c>
      <c r="P107" s="9">
        <v>0</v>
      </c>
      <c r="Q107" s="9">
        <v>0</v>
      </c>
      <c r="R107" s="9">
        <v>0</v>
      </c>
      <c r="S107" s="9">
        <v>0</v>
      </c>
      <c r="T107" s="10">
        <f t="shared" si="15"/>
        <v>6</v>
      </c>
    </row>
    <row r="108" spans="1:20" ht="30" customHeight="1" x14ac:dyDescent="0.25">
      <c r="A108" s="38" t="s">
        <v>11</v>
      </c>
      <c r="B108" s="4" t="str">
        <f t="shared" si="17"/>
        <v>ГБОУ СОШ №544</v>
      </c>
      <c r="C108" s="5">
        <f t="shared" si="17"/>
        <v>11544</v>
      </c>
      <c r="D108" s="5" t="str">
        <f t="shared" si="17"/>
        <v>СОШ с углуб.</v>
      </c>
      <c r="E108" s="11" t="str">
        <f t="shared" si="17"/>
        <v>5вк</v>
      </c>
      <c r="F108" s="7">
        <f t="shared" si="17"/>
        <v>128</v>
      </c>
      <c r="G108" s="7">
        <f t="shared" si="17"/>
        <v>109</v>
      </c>
      <c r="H108" s="8">
        <f t="shared" si="16"/>
        <v>11544106</v>
      </c>
      <c r="I108" s="9">
        <v>0</v>
      </c>
      <c r="J108" s="9">
        <v>0</v>
      </c>
      <c r="K108" s="9">
        <v>1</v>
      </c>
      <c r="L108" s="9">
        <v>0</v>
      </c>
      <c r="M108" s="9">
        <v>2</v>
      </c>
      <c r="N108" s="9">
        <v>1</v>
      </c>
      <c r="O108" s="9">
        <v>0</v>
      </c>
      <c r="P108" s="9">
        <v>1</v>
      </c>
      <c r="Q108" s="9">
        <v>0</v>
      </c>
      <c r="R108" s="9">
        <v>0</v>
      </c>
      <c r="S108" s="9">
        <v>2</v>
      </c>
      <c r="T108" s="10">
        <f t="shared" si="15"/>
        <v>7</v>
      </c>
    </row>
    <row r="109" spans="1:20" ht="30" customHeight="1" x14ac:dyDescent="0.25">
      <c r="A109" s="38" t="s">
        <v>11</v>
      </c>
      <c r="B109" s="4" t="str">
        <f t="shared" si="17"/>
        <v>ГБОУ СОШ №544</v>
      </c>
      <c r="C109" s="5">
        <f t="shared" si="17"/>
        <v>11544</v>
      </c>
      <c r="D109" s="5" t="str">
        <f t="shared" si="17"/>
        <v>СОШ с углуб.</v>
      </c>
      <c r="E109" s="11" t="str">
        <f t="shared" si="17"/>
        <v>5вк</v>
      </c>
      <c r="F109" s="7">
        <f t="shared" si="17"/>
        <v>128</v>
      </c>
      <c r="G109" s="7">
        <f t="shared" si="17"/>
        <v>109</v>
      </c>
      <c r="H109" s="8">
        <f t="shared" si="16"/>
        <v>11544107</v>
      </c>
      <c r="I109" s="9">
        <v>1</v>
      </c>
      <c r="J109" s="9">
        <v>2</v>
      </c>
      <c r="K109" s="9">
        <v>1</v>
      </c>
      <c r="L109" s="9">
        <v>2</v>
      </c>
      <c r="M109" s="9">
        <v>2</v>
      </c>
      <c r="N109" s="9">
        <v>1</v>
      </c>
      <c r="O109" s="9">
        <v>1</v>
      </c>
      <c r="P109" s="9">
        <v>2</v>
      </c>
      <c r="Q109" s="9">
        <v>1</v>
      </c>
      <c r="R109" s="9">
        <v>0</v>
      </c>
      <c r="S109" s="9">
        <v>2</v>
      </c>
      <c r="T109" s="10">
        <f t="shared" si="15"/>
        <v>15</v>
      </c>
    </row>
    <row r="110" spans="1:20" ht="30" customHeight="1" x14ac:dyDescent="0.25">
      <c r="A110" s="38" t="s">
        <v>11</v>
      </c>
      <c r="B110" s="4" t="str">
        <f t="shared" si="17"/>
        <v>ГБОУ СОШ №544</v>
      </c>
      <c r="C110" s="5">
        <f t="shared" si="17"/>
        <v>11544</v>
      </c>
      <c r="D110" s="5" t="str">
        <f t="shared" si="17"/>
        <v>СОШ с углуб.</v>
      </c>
      <c r="E110" s="11" t="str">
        <f t="shared" si="17"/>
        <v>5вк</v>
      </c>
      <c r="F110" s="7">
        <f t="shared" si="17"/>
        <v>128</v>
      </c>
      <c r="G110" s="7">
        <f t="shared" si="17"/>
        <v>109</v>
      </c>
      <c r="H110" s="8">
        <f t="shared" si="16"/>
        <v>11544108</v>
      </c>
      <c r="I110" s="9">
        <v>0</v>
      </c>
      <c r="J110" s="9">
        <v>0</v>
      </c>
      <c r="K110" s="9">
        <v>0</v>
      </c>
      <c r="L110" s="9">
        <v>1</v>
      </c>
      <c r="M110" s="9">
        <v>1</v>
      </c>
      <c r="N110" s="9">
        <v>1</v>
      </c>
      <c r="O110" s="9">
        <v>0</v>
      </c>
      <c r="P110" s="9">
        <v>2</v>
      </c>
      <c r="Q110" s="9">
        <v>1</v>
      </c>
      <c r="R110" s="9">
        <v>1</v>
      </c>
      <c r="S110" s="9">
        <v>2</v>
      </c>
      <c r="T110" s="10">
        <f t="shared" si="15"/>
        <v>9</v>
      </c>
    </row>
    <row r="111" spans="1:20" ht="30" customHeight="1" x14ac:dyDescent="0.25">
      <c r="A111" s="38" t="s">
        <v>11</v>
      </c>
      <c r="B111" s="4" t="str">
        <f t="shared" si="17"/>
        <v>ГБОУ СОШ №544</v>
      </c>
      <c r="C111" s="5">
        <f t="shared" si="17"/>
        <v>11544</v>
      </c>
      <c r="D111" s="5" t="str">
        <f t="shared" si="17"/>
        <v>СОШ с углуб.</v>
      </c>
      <c r="E111" s="11" t="str">
        <f t="shared" si="17"/>
        <v>5вк</v>
      </c>
      <c r="F111" s="7">
        <f t="shared" si="17"/>
        <v>128</v>
      </c>
      <c r="G111" s="7">
        <f t="shared" si="17"/>
        <v>109</v>
      </c>
      <c r="H111" s="8">
        <f t="shared" si="16"/>
        <v>11544109</v>
      </c>
      <c r="I111" s="9">
        <v>0</v>
      </c>
      <c r="J111" s="9">
        <v>0</v>
      </c>
      <c r="K111" s="9">
        <v>0</v>
      </c>
      <c r="L111" s="9">
        <v>1</v>
      </c>
      <c r="M111" s="9">
        <v>1</v>
      </c>
      <c r="N111" s="9">
        <v>1</v>
      </c>
      <c r="O111" s="9">
        <v>0</v>
      </c>
      <c r="P111" s="9">
        <v>2</v>
      </c>
      <c r="Q111" s="9">
        <v>1</v>
      </c>
      <c r="R111" s="9">
        <v>1</v>
      </c>
      <c r="S111" s="9">
        <v>2</v>
      </c>
      <c r="T111" s="10">
        <f t="shared" si="15"/>
        <v>9</v>
      </c>
    </row>
    <row r="112" spans="1:20" s="58" customFormat="1" x14ac:dyDescent="0.25">
      <c r="A112" s="58" t="s">
        <v>118</v>
      </c>
      <c r="I112" s="58">
        <v>2</v>
      </c>
      <c r="J112" s="58">
        <v>2</v>
      </c>
      <c r="K112" s="58">
        <v>1</v>
      </c>
      <c r="L112" s="58">
        <v>2</v>
      </c>
      <c r="M112" s="58">
        <v>2</v>
      </c>
      <c r="N112" s="58">
        <v>1</v>
      </c>
      <c r="O112" s="58">
        <v>1</v>
      </c>
      <c r="P112" s="58">
        <v>2</v>
      </c>
      <c r="Q112" s="58">
        <v>2</v>
      </c>
      <c r="R112" s="58">
        <v>2</v>
      </c>
      <c r="S112" s="58">
        <v>2</v>
      </c>
      <c r="T112" s="58">
        <f>SUM(I112:S112)</f>
        <v>19</v>
      </c>
    </row>
    <row r="113" spans="2:20" x14ac:dyDescent="0.25">
      <c r="B113" s="4" t="s">
        <v>63</v>
      </c>
      <c r="C113" s="7">
        <v>128</v>
      </c>
      <c r="D113" s="7">
        <v>109</v>
      </c>
      <c r="I113" s="79">
        <f>SUM(I3:I111)/(109*I112)</f>
        <v>0.24311926605504589</v>
      </c>
      <c r="J113" s="79">
        <f t="shared" ref="J113:T113" si="18">SUM(J3:J111)/(109*J112)</f>
        <v>0.58715596330275233</v>
      </c>
      <c r="K113" s="79">
        <f t="shared" si="18"/>
        <v>0.47706422018348627</v>
      </c>
      <c r="L113" s="79">
        <f t="shared" si="18"/>
        <v>0.90825688073394495</v>
      </c>
      <c r="M113" s="79">
        <f t="shared" si="18"/>
        <v>0.53669724770642202</v>
      </c>
      <c r="N113" s="79">
        <f t="shared" si="18"/>
        <v>0.56880733944954132</v>
      </c>
      <c r="O113" s="79">
        <f t="shared" si="18"/>
        <v>0.57798165137614677</v>
      </c>
      <c r="P113" s="79">
        <f t="shared" si="18"/>
        <v>0.77064220183486243</v>
      </c>
      <c r="Q113" s="79">
        <f t="shared" si="18"/>
        <v>0.65596330275229353</v>
      </c>
      <c r="R113" s="79">
        <f t="shared" si="18"/>
        <v>0.53669724770642202</v>
      </c>
      <c r="S113" s="79">
        <f t="shared" si="18"/>
        <v>0.5321100917431193</v>
      </c>
      <c r="T113" s="79">
        <f t="shared" si="18"/>
        <v>0.58763882182520522</v>
      </c>
    </row>
  </sheetData>
  <mergeCells count="9">
    <mergeCell ref="G1:G2"/>
    <mergeCell ref="H1:H2"/>
    <mergeCell ref="T1:T2"/>
    <mergeCell ref="A1:A2"/>
    <mergeCell ref="B1:B2"/>
    <mergeCell ref="C1:C2"/>
    <mergeCell ref="D1:D2"/>
    <mergeCell ref="E1:E2"/>
    <mergeCell ref="F1:F2"/>
  </mergeCells>
  <dataValidations count="4">
    <dataValidation type="list" allowBlank="1" showInputMessage="1" showErrorMessage="1" sqref="L3:M111 JH3:JI111 TD3:TE111 ACZ3:ADA111 AMV3:AMW111 AWR3:AWS111 BGN3:BGO111 BQJ3:BQK111 CAF3:CAG111 CKB3:CKC111 CTX3:CTY111 DDT3:DDU111 DNP3:DNQ111 DXL3:DXM111 EHH3:EHI111 ERD3:ERE111 FAZ3:FBA111 FKV3:FKW111 FUR3:FUS111 GEN3:GEO111 GOJ3:GOK111 GYF3:GYG111 HIB3:HIC111 HRX3:HRY111 IBT3:IBU111 ILP3:ILQ111 IVL3:IVM111 JFH3:JFI111 JPD3:JPE111 JYZ3:JZA111 KIV3:KIW111 KSR3:KSS111 LCN3:LCO111 LMJ3:LMK111 LWF3:LWG111 MGB3:MGC111 MPX3:MPY111 MZT3:MZU111 NJP3:NJQ111 NTL3:NTM111 ODH3:ODI111 OND3:ONE111 OWZ3:OXA111 PGV3:PGW111 PQR3:PQS111 QAN3:QAO111 QKJ3:QKK111 QUF3:QUG111 REB3:REC111 RNX3:RNY111 RXT3:RXU111 SHP3:SHQ111 SRL3:SRM111 TBH3:TBI111 TLD3:TLE111 TUZ3:TVA111 UEV3:UEW111 UOR3:UOS111 UYN3:UYO111 VIJ3:VIK111 VSF3:VSG111 WCB3:WCC111 WLX3:WLY111 WVT3:WVU111 L65263:M65598 JH65263:JI65598 TD65263:TE65598 ACZ65263:ADA65598 AMV65263:AMW65598 AWR65263:AWS65598 BGN65263:BGO65598 BQJ65263:BQK65598 CAF65263:CAG65598 CKB65263:CKC65598 CTX65263:CTY65598 DDT65263:DDU65598 DNP65263:DNQ65598 DXL65263:DXM65598 EHH65263:EHI65598 ERD65263:ERE65598 FAZ65263:FBA65598 FKV65263:FKW65598 FUR65263:FUS65598 GEN65263:GEO65598 GOJ65263:GOK65598 GYF65263:GYG65598 HIB65263:HIC65598 HRX65263:HRY65598 IBT65263:IBU65598 ILP65263:ILQ65598 IVL65263:IVM65598 JFH65263:JFI65598 JPD65263:JPE65598 JYZ65263:JZA65598 KIV65263:KIW65598 KSR65263:KSS65598 LCN65263:LCO65598 LMJ65263:LMK65598 LWF65263:LWG65598 MGB65263:MGC65598 MPX65263:MPY65598 MZT65263:MZU65598 NJP65263:NJQ65598 NTL65263:NTM65598 ODH65263:ODI65598 OND65263:ONE65598 OWZ65263:OXA65598 PGV65263:PGW65598 PQR65263:PQS65598 QAN65263:QAO65598 QKJ65263:QKK65598 QUF65263:QUG65598 REB65263:REC65598 RNX65263:RNY65598 RXT65263:RXU65598 SHP65263:SHQ65598 SRL65263:SRM65598 TBH65263:TBI65598 TLD65263:TLE65598 TUZ65263:TVA65598 UEV65263:UEW65598 UOR65263:UOS65598 UYN65263:UYO65598 VIJ65263:VIK65598 VSF65263:VSG65598 WCB65263:WCC65598 WLX65263:WLY65598 WVT65263:WVU65598 L130799:M131134 JH130799:JI131134 TD130799:TE131134 ACZ130799:ADA131134 AMV130799:AMW131134 AWR130799:AWS131134 BGN130799:BGO131134 BQJ130799:BQK131134 CAF130799:CAG131134 CKB130799:CKC131134 CTX130799:CTY131134 DDT130799:DDU131134 DNP130799:DNQ131134 DXL130799:DXM131134 EHH130799:EHI131134 ERD130799:ERE131134 FAZ130799:FBA131134 FKV130799:FKW131134 FUR130799:FUS131134 GEN130799:GEO131134 GOJ130799:GOK131134 GYF130799:GYG131134 HIB130799:HIC131134 HRX130799:HRY131134 IBT130799:IBU131134 ILP130799:ILQ131134 IVL130799:IVM131134 JFH130799:JFI131134 JPD130799:JPE131134 JYZ130799:JZA131134 KIV130799:KIW131134 KSR130799:KSS131134 LCN130799:LCO131134 LMJ130799:LMK131134 LWF130799:LWG131134 MGB130799:MGC131134 MPX130799:MPY131134 MZT130799:MZU131134 NJP130799:NJQ131134 NTL130799:NTM131134 ODH130799:ODI131134 OND130799:ONE131134 OWZ130799:OXA131134 PGV130799:PGW131134 PQR130799:PQS131134 QAN130799:QAO131134 QKJ130799:QKK131134 QUF130799:QUG131134 REB130799:REC131134 RNX130799:RNY131134 RXT130799:RXU131134 SHP130799:SHQ131134 SRL130799:SRM131134 TBH130799:TBI131134 TLD130799:TLE131134 TUZ130799:TVA131134 UEV130799:UEW131134 UOR130799:UOS131134 UYN130799:UYO131134 VIJ130799:VIK131134 VSF130799:VSG131134 WCB130799:WCC131134 WLX130799:WLY131134 WVT130799:WVU131134 L196335:M196670 JH196335:JI196670 TD196335:TE196670 ACZ196335:ADA196670 AMV196335:AMW196670 AWR196335:AWS196670 BGN196335:BGO196670 BQJ196335:BQK196670 CAF196335:CAG196670 CKB196335:CKC196670 CTX196335:CTY196670 DDT196335:DDU196670 DNP196335:DNQ196670 DXL196335:DXM196670 EHH196335:EHI196670 ERD196335:ERE196670 FAZ196335:FBA196670 FKV196335:FKW196670 FUR196335:FUS196670 GEN196335:GEO196670 GOJ196335:GOK196670 GYF196335:GYG196670 HIB196335:HIC196670 HRX196335:HRY196670 IBT196335:IBU196670 ILP196335:ILQ196670 IVL196335:IVM196670 JFH196335:JFI196670 JPD196335:JPE196670 JYZ196335:JZA196670 KIV196335:KIW196670 KSR196335:KSS196670 LCN196335:LCO196670 LMJ196335:LMK196670 LWF196335:LWG196670 MGB196335:MGC196670 MPX196335:MPY196670 MZT196335:MZU196670 NJP196335:NJQ196670 NTL196335:NTM196670 ODH196335:ODI196670 OND196335:ONE196670 OWZ196335:OXA196670 PGV196335:PGW196670 PQR196335:PQS196670 QAN196335:QAO196670 QKJ196335:QKK196670 QUF196335:QUG196670 REB196335:REC196670 RNX196335:RNY196670 RXT196335:RXU196670 SHP196335:SHQ196670 SRL196335:SRM196670 TBH196335:TBI196670 TLD196335:TLE196670 TUZ196335:TVA196670 UEV196335:UEW196670 UOR196335:UOS196670 UYN196335:UYO196670 VIJ196335:VIK196670 VSF196335:VSG196670 WCB196335:WCC196670 WLX196335:WLY196670 WVT196335:WVU196670 L261871:M262206 JH261871:JI262206 TD261871:TE262206 ACZ261871:ADA262206 AMV261871:AMW262206 AWR261871:AWS262206 BGN261871:BGO262206 BQJ261871:BQK262206 CAF261871:CAG262206 CKB261871:CKC262206 CTX261871:CTY262206 DDT261871:DDU262206 DNP261871:DNQ262206 DXL261871:DXM262206 EHH261871:EHI262206 ERD261871:ERE262206 FAZ261871:FBA262206 FKV261871:FKW262206 FUR261871:FUS262206 GEN261871:GEO262206 GOJ261871:GOK262206 GYF261871:GYG262206 HIB261871:HIC262206 HRX261871:HRY262206 IBT261871:IBU262206 ILP261871:ILQ262206 IVL261871:IVM262206 JFH261871:JFI262206 JPD261871:JPE262206 JYZ261871:JZA262206 KIV261871:KIW262206 KSR261871:KSS262206 LCN261871:LCO262206 LMJ261871:LMK262206 LWF261871:LWG262206 MGB261871:MGC262206 MPX261871:MPY262206 MZT261871:MZU262206 NJP261871:NJQ262206 NTL261871:NTM262206 ODH261871:ODI262206 OND261871:ONE262206 OWZ261871:OXA262206 PGV261871:PGW262206 PQR261871:PQS262206 QAN261871:QAO262206 QKJ261871:QKK262206 QUF261871:QUG262206 REB261871:REC262206 RNX261871:RNY262206 RXT261871:RXU262206 SHP261871:SHQ262206 SRL261871:SRM262206 TBH261871:TBI262206 TLD261871:TLE262206 TUZ261871:TVA262206 UEV261871:UEW262206 UOR261871:UOS262206 UYN261871:UYO262206 VIJ261871:VIK262206 VSF261871:VSG262206 WCB261871:WCC262206 WLX261871:WLY262206 WVT261871:WVU262206 L327407:M327742 JH327407:JI327742 TD327407:TE327742 ACZ327407:ADA327742 AMV327407:AMW327742 AWR327407:AWS327742 BGN327407:BGO327742 BQJ327407:BQK327742 CAF327407:CAG327742 CKB327407:CKC327742 CTX327407:CTY327742 DDT327407:DDU327742 DNP327407:DNQ327742 DXL327407:DXM327742 EHH327407:EHI327742 ERD327407:ERE327742 FAZ327407:FBA327742 FKV327407:FKW327742 FUR327407:FUS327742 GEN327407:GEO327742 GOJ327407:GOK327742 GYF327407:GYG327742 HIB327407:HIC327742 HRX327407:HRY327742 IBT327407:IBU327742 ILP327407:ILQ327742 IVL327407:IVM327742 JFH327407:JFI327742 JPD327407:JPE327742 JYZ327407:JZA327742 KIV327407:KIW327742 KSR327407:KSS327742 LCN327407:LCO327742 LMJ327407:LMK327742 LWF327407:LWG327742 MGB327407:MGC327742 MPX327407:MPY327742 MZT327407:MZU327742 NJP327407:NJQ327742 NTL327407:NTM327742 ODH327407:ODI327742 OND327407:ONE327742 OWZ327407:OXA327742 PGV327407:PGW327742 PQR327407:PQS327742 QAN327407:QAO327742 QKJ327407:QKK327742 QUF327407:QUG327742 REB327407:REC327742 RNX327407:RNY327742 RXT327407:RXU327742 SHP327407:SHQ327742 SRL327407:SRM327742 TBH327407:TBI327742 TLD327407:TLE327742 TUZ327407:TVA327742 UEV327407:UEW327742 UOR327407:UOS327742 UYN327407:UYO327742 VIJ327407:VIK327742 VSF327407:VSG327742 WCB327407:WCC327742 WLX327407:WLY327742 WVT327407:WVU327742 L392943:M393278 JH392943:JI393278 TD392943:TE393278 ACZ392943:ADA393278 AMV392943:AMW393278 AWR392943:AWS393278 BGN392943:BGO393278 BQJ392943:BQK393278 CAF392943:CAG393278 CKB392943:CKC393278 CTX392943:CTY393278 DDT392943:DDU393278 DNP392943:DNQ393278 DXL392943:DXM393278 EHH392943:EHI393278 ERD392943:ERE393278 FAZ392943:FBA393278 FKV392943:FKW393278 FUR392943:FUS393278 GEN392943:GEO393278 GOJ392943:GOK393278 GYF392943:GYG393278 HIB392943:HIC393278 HRX392943:HRY393278 IBT392943:IBU393278 ILP392943:ILQ393278 IVL392943:IVM393278 JFH392943:JFI393278 JPD392943:JPE393278 JYZ392943:JZA393278 KIV392943:KIW393278 KSR392943:KSS393278 LCN392943:LCO393278 LMJ392943:LMK393278 LWF392943:LWG393278 MGB392943:MGC393278 MPX392943:MPY393278 MZT392943:MZU393278 NJP392943:NJQ393278 NTL392943:NTM393278 ODH392943:ODI393278 OND392943:ONE393278 OWZ392943:OXA393278 PGV392943:PGW393278 PQR392943:PQS393278 QAN392943:QAO393278 QKJ392943:QKK393278 QUF392943:QUG393278 REB392943:REC393278 RNX392943:RNY393278 RXT392943:RXU393278 SHP392943:SHQ393278 SRL392943:SRM393278 TBH392943:TBI393278 TLD392943:TLE393278 TUZ392943:TVA393278 UEV392943:UEW393278 UOR392943:UOS393278 UYN392943:UYO393278 VIJ392943:VIK393278 VSF392943:VSG393278 WCB392943:WCC393278 WLX392943:WLY393278 WVT392943:WVU393278 L458479:M458814 JH458479:JI458814 TD458479:TE458814 ACZ458479:ADA458814 AMV458479:AMW458814 AWR458479:AWS458814 BGN458479:BGO458814 BQJ458479:BQK458814 CAF458479:CAG458814 CKB458479:CKC458814 CTX458479:CTY458814 DDT458479:DDU458814 DNP458479:DNQ458814 DXL458479:DXM458814 EHH458479:EHI458814 ERD458479:ERE458814 FAZ458479:FBA458814 FKV458479:FKW458814 FUR458479:FUS458814 GEN458479:GEO458814 GOJ458479:GOK458814 GYF458479:GYG458814 HIB458479:HIC458814 HRX458479:HRY458814 IBT458479:IBU458814 ILP458479:ILQ458814 IVL458479:IVM458814 JFH458479:JFI458814 JPD458479:JPE458814 JYZ458479:JZA458814 KIV458479:KIW458814 KSR458479:KSS458814 LCN458479:LCO458814 LMJ458479:LMK458814 LWF458479:LWG458814 MGB458479:MGC458814 MPX458479:MPY458814 MZT458479:MZU458814 NJP458479:NJQ458814 NTL458479:NTM458814 ODH458479:ODI458814 OND458479:ONE458814 OWZ458479:OXA458814 PGV458479:PGW458814 PQR458479:PQS458814 QAN458479:QAO458814 QKJ458479:QKK458814 QUF458479:QUG458814 REB458479:REC458814 RNX458479:RNY458814 RXT458479:RXU458814 SHP458479:SHQ458814 SRL458479:SRM458814 TBH458479:TBI458814 TLD458479:TLE458814 TUZ458479:TVA458814 UEV458479:UEW458814 UOR458479:UOS458814 UYN458479:UYO458814 VIJ458479:VIK458814 VSF458479:VSG458814 WCB458479:WCC458814 WLX458479:WLY458814 WVT458479:WVU458814 L524015:M524350 JH524015:JI524350 TD524015:TE524350 ACZ524015:ADA524350 AMV524015:AMW524350 AWR524015:AWS524350 BGN524015:BGO524350 BQJ524015:BQK524350 CAF524015:CAG524350 CKB524015:CKC524350 CTX524015:CTY524350 DDT524015:DDU524350 DNP524015:DNQ524350 DXL524015:DXM524350 EHH524015:EHI524350 ERD524015:ERE524350 FAZ524015:FBA524350 FKV524015:FKW524350 FUR524015:FUS524350 GEN524015:GEO524350 GOJ524015:GOK524350 GYF524015:GYG524350 HIB524015:HIC524350 HRX524015:HRY524350 IBT524015:IBU524350 ILP524015:ILQ524350 IVL524015:IVM524350 JFH524015:JFI524350 JPD524015:JPE524350 JYZ524015:JZA524350 KIV524015:KIW524350 KSR524015:KSS524350 LCN524015:LCO524350 LMJ524015:LMK524350 LWF524015:LWG524350 MGB524015:MGC524350 MPX524015:MPY524350 MZT524015:MZU524350 NJP524015:NJQ524350 NTL524015:NTM524350 ODH524015:ODI524350 OND524015:ONE524350 OWZ524015:OXA524350 PGV524015:PGW524350 PQR524015:PQS524350 QAN524015:QAO524350 QKJ524015:QKK524350 QUF524015:QUG524350 REB524015:REC524350 RNX524015:RNY524350 RXT524015:RXU524350 SHP524015:SHQ524350 SRL524015:SRM524350 TBH524015:TBI524350 TLD524015:TLE524350 TUZ524015:TVA524350 UEV524015:UEW524350 UOR524015:UOS524350 UYN524015:UYO524350 VIJ524015:VIK524350 VSF524015:VSG524350 WCB524015:WCC524350 WLX524015:WLY524350 WVT524015:WVU524350 L589551:M589886 JH589551:JI589886 TD589551:TE589886 ACZ589551:ADA589886 AMV589551:AMW589886 AWR589551:AWS589886 BGN589551:BGO589886 BQJ589551:BQK589886 CAF589551:CAG589886 CKB589551:CKC589886 CTX589551:CTY589886 DDT589551:DDU589886 DNP589551:DNQ589886 DXL589551:DXM589886 EHH589551:EHI589886 ERD589551:ERE589886 FAZ589551:FBA589886 FKV589551:FKW589886 FUR589551:FUS589886 GEN589551:GEO589886 GOJ589551:GOK589886 GYF589551:GYG589886 HIB589551:HIC589886 HRX589551:HRY589886 IBT589551:IBU589886 ILP589551:ILQ589886 IVL589551:IVM589886 JFH589551:JFI589886 JPD589551:JPE589886 JYZ589551:JZA589886 KIV589551:KIW589886 KSR589551:KSS589886 LCN589551:LCO589886 LMJ589551:LMK589886 LWF589551:LWG589886 MGB589551:MGC589886 MPX589551:MPY589886 MZT589551:MZU589886 NJP589551:NJQ589886 NTL589551:NTM589886 ODH589551:ODI589886 OND589551:ONE589886 OWZ589551:OXA589886 PGV589551:PGW589886 PQR589551:PQS589886 QAN589551:QAO589886 QKJ589551:QKK589886 QUF589551:QUG589886 REB589551:REC589886 RNX589551:RNY589886 RXT589551:RXU589886 SHP589551:SHQ589886 SRL589551:SRM589886 TBH589551:TBI589886 TLD589551:TLE589886 TUZ589551:TVA589886 UEV589551:UEW589886 UOR589551:UOS589886 UYN589551:UYO589886 VIJ589551:VIK589886 VSF589551:VSG589886 WCB589551:WCC589886 WLX589551:WLY589886 WVT589551:WVU589886 L655087:M655422 JH655087:JI655422 TD655087:TE655422 ACZ655087:ADA655422 AMV655087:AMW655422 AWR655087:AWS655422 BGN655087:BGO655422 BQJ655087:BQK655422 CAF655087:CAG655422 CKB655087:CKC655422 CTX655087:CTY655422 DDT655087:DDU655422 DNP655087:DNQ655422 DXL655087:DXM655422 EHH655087:EHI655422 ERD655087:ERE655422 FAZ655087:FBA655422 FKV655087:FKW655422 FUR655087:FUS655422 GEN655087:GEO655422 GOJ655087:GOK655422 GYF655087:GYG655422 HIB655087:HIC655422 HRX655087:HRY655422 IBT655087:IBU655422 ILP655087:ILQ655422 IVL655087:IVM655422 JFH655087:JFI655422 JPD655087:JPE655422 JYZ655087:JZA655422 KIV655087:KIW655422 KSR655087:KSS655422 LCN655087:LCO655422 LMJ655087:LMK655422 LWF655087:LWG655422 MGB655087:MGC655422 MPX655087:MPY655422 MZT655087:MZU655422 NJP655087:NJQ655422 NTL655087:NTM655422 ODH655087:ODI655422 OND655087:ONE655422 OWZ655087:OXA655422 PGV655087:PGW655422 PQR655087:PQS655422 QAN655087:QAO655422 QKJ655087:QKK655422 QUF655087:QUG655422 REB655087:REC655422 RNX655087:RNY655422 RXT655087:RXU655422 SHP655087:SHQ655422 SRL655087:SRM655422 TBH655087:TBI655422 TLD655087:TLE655422 TUZ655087:TVA655422 UEV655087:UEW655422 UOR655087:UOS655422 UYN655087:UYO655422 VIJ655087:VIK655422 VSF655087:VSG655422 WCB655087:WCC655422 WLX655087:WLY655422 WVT655087:WVU655422 L720623:M720958 JH720623:JI720958 TD720623:TE720958 ACZ720623:ADA720958 AMV720623:AMW720958 AWR720623:AWS720958 BGN720623:BGO720958 BQJ720623:BQK720958 CAF720623:CAG720958 CKB720623:CKC720958 CTX720623:CTY720958 DDT720623:DDU720958 DNP720623:DNQ720958 DXL720623:DXM720958 EHH720623:EHI720958 ERD720623:ERE720958 FAZ720623:FBA720958 FKV720623:FKW720958 FUR720623:FUS720958 GEN720623:GEO720958 GOJ720623:GOK720958 GYF720623:GYG720958 HIB720623:HIC720958 HRX720623:HRY720958 IBT720623:IBU720958 ILP720623:ILQ720958 IVL720623:IVM720958 JFH720623:JFI720958 JPD720623:JPE720958 JYZ720623:JZA720958 KIV720623:KIW720958 KSR720623:KSS720958 LCN720623:LCO720958 LMJ720623:LMK720958 LWF720623:LWG720958 MGB720623:MGC720958 MPX720623:MPY720958 MZT720623:MZU720958 NJP720623:NJQ720958 NTL720623:NTM720958 ODH720623:ODI720958 OND720623:ONE720958 OWZ720623:OXA720958 PGV720623:PGW720958 PQR720623:PQS720958 QAN720623:QAO720958 QKJ720623:QKK720958 QUF720623:QUG720958 REB720623:REC720958 RNX720623:RNY720958 RXT720623:RXU720958 SHP720623:SHQ720958 SRL720623:SRM720958 TBH720623:TBI720958 TLD720623:TLE720958 TUZ720623:TVA720958 UEV720623:UEW720958 UOR720623:UOS720958 UYN720623:UYO720958 VIJ720623:VIK720958 VSF720623:VSG720958 WCB720623:WCC720958 WLX720623:WLY720958 WVT720623:WVU720958 L786159:M786494 JH786159:JI786494 TD786159:TE786494 ACZ786159:ADA786494 AMV786159:AMW786494 AWR786159:AWS786494 BGN786159:BGO786494 BQJ786159:BQK786494 CAF786159:CAG786494 CKB786159:CKC786494 CTX786159:CTY786494 DDT786159:DDU786494 DNP786159:DNQ786494 DXL786159:DXM786494 EHH786159:EHI786494 ERD786159:ERE786494 FAZ786159:FBA786494 FKV786159:FKW786494 FUR786159:FUS786494 GEN786159:GEO786494 GOJ786159:GOK786494 GYF786159:GYG786494 HIB786159:HIC786494 HRX786159:HRY786494 IBT786159:IBU786494 ILP786159:ILQ786494 IVL786159:IVM786494 JFH786159:JFI786494 JPD786159:JPE786494 JYZ786159:JZA786494 KIV786159:KIW786494 KSR786159:KSS786494 LCN786159:LCO786494 LMJ786159:LMK786494 LWF786159:LWG786494 MGB786159:MGC786494 MPX786159:MPY786494 MZT786159:MZU786494 NJP786159:NJQ786494 NTL786159:NTM786494 ODH786159:ODI786494 OND786159:ONE786494 OWZ786159:OXA786494 PGV786159:PGW786494 PQR786159:PQS786494 QAN786159:QAO786494 QKJ786159:QKK786494 QUF786159:QUG786494 REB786159:REC786494 RNX786159:RNY786494 RXT786159:RXU786494 SHP786159:SHQ786494 SRL786159:SRM786494 TBH786159:TBI786494 TLD786159:TLE786494 TUZ786159:TVA786494 UEV786159:UEW786494 UOR786159:UOS786494 UYN786159:UYO786494 VIJ786159:VIK786494 VSF786159:VSG786494 WCB786159:WCC786494 WLX786159:WLY786494 WVT786159:WVU786494 L851695:M852030 JH851695:JI852030 TD851695:TE852030 ACZ851695:ADA852030 AMV851695:AMW852030 AWR851695:AWS852030 BGN851695:BGO852030 BQJ851695:BQK852030 CAF851695:CAG852030 CKB851695:CKC852030 CTX851695:CTY852030 DDT851695:DDU852030 DNP851695:DNQ852030 DXL851695:DXM852030 EHH851695:EHI852030 ERD851695:ERE852030 FAZ851695:FBA852030 FKV851695:FKW852030 FUR851695:FUS852030 GEN851695:GEO852030 GOJ851695:GOK852030 GYF851695:GYG852030 HIB851695:HIC852030 HRX851695:HRY852030 IBT851695:IBU852030 ILP851695:ILQ852030 IVL851695:IVM852030 JFH851695:JFI852030 JPD851695:JPE852030 JYZ851695:JZA852030 KIV851695:KIW852030 KSR851695:KSS852030 LCN851695:LCO852030 LMJ851695:LMK852030 LWF851695:LWG852030 MGB851695:MGC852030 MPX851695:MPY852030 MZT851695:MZU852030 NJP851695:NJQ852030 NTL851695:NTM852030 ODH851695:ODI852030 OND851695:ONE852030 OWZ851695:OXA852030 PGV851695:PGW852030 PQR851695:PQS852030 QAN851695:QAO852030 QKJ851695:QKK852030 QUF851695:QUG852030 REB851695:REC852030 RNX851695:RNY852030 RXT851695:RXU852030 SHP851695:SHQ852030 SRL851695:SRM852030 TBH851695:TBI852030 TLD851695:TLE852030 TUZ851695:TVA852030 UEV851695:UEW852030 UOR851695:UOS852030 UYN851695:UYO852030 VIJ851695:VIK852030 VSF851695:VSG852030 WCB851695:WCC852030 WLX851695:WLY852030 WVT851695:WVU852030 L917231:M917566 JH917231:JI917566 TD917231:TE917566 ACZ917231:ADA917566 AMV917231:AMW917566 AWR917231:AWS917566 BGN917231:BGO917566 BQJ917231:BQK917566 CAF917231:CAG917566 CKB917231:CKC917566 CTX917231:CTY917566 DDT917231:DDU917566 DNP917231:DNQ917566 DXL917231:DXM917566 EHH917231:EHI917566 ERD917231:ERE917566 FAZ917231:FBA917566 FKV917231:FKW917566 FUR917231:FUS917566 GEN917231:GEO917566 GOJ917231:GOK917566 GYF917231:GYG917566 HIB917231:HIC917566 HRX917231:HRY917566 IBT917231:IBU917566 ILP917231:ILQ917566 IVL917231:IVM917566 JFH917231:JFI917566 JPD917231:JPE917566 JYZ917231:JZA917566 KIV917231:KIW917566 KSR917231:KSS917566 LCN917231:LCO917566 LMJ917231:LMK917566 LWF917231:LWG917566 MGB917231:MGC917566 MPX917231:MPY917566 MZT917231:MZU917566 NJP917231:NJQ917566 NTL917231:NTM917566 ODH917231:ODI917566 OND917231:ONE917566 OWZ917231:OXA917566 PGV917231:PGW917566 PQR917231:PQS917566 QAN917231:QAO917566 QKJ917231:QKK917566 QUF917231:QUG917566 REB917231:REC917566 RNX917231:RNY917566 RXT917231:RXU917566 SHP917231:SHQ917566 SRL917231:SRM917566 TBH917231:TBI917566 TLD917231:TLE917566 TUZ917231:TVA917566 UEV917231:UEW917566 UOR917231:UOS917566 UYN917231:UYO917566 VIJ917231:VIK917566 VSF917231:VSG917566 WCB917231:WCC917566 WLX917231:WLY917566 WVT917231:WVU917566 L982767:M983102 JH982767:JI983102 TD982767:TE983102 ACZ982767:ADA983102 AMV982767:AMW983102 AWR982767:AWS983102 BGN982767:BGO983102 BQJ982767:BQK983102 CAF982767:CAG983102 CKB982767:CKC983102 CTX982767:CTY983102 DDT982767:DDU983102 DNP982767:DNQ983102 DXL982767:DXM983102 EHH982767:EHI983102 ERD982767:ERE983102 FAZ982767:FBA983102 FKV982767:FKW983102 FUR982767:FUS983102 GEN982767:GEO983102 GOJ982767:GOK983102 GYF982767:GYG983102 HIB982767:HIC983102 HRX982767:HRY983102 IBT982767:IBU983102 ILP982767:ILQ983102 IVL982767:IVM983102 JFH982767:JFI983102 JPD982767:JPE983102 JYZ982767:JZA983102 KIV982767:KIW983102 KSR982767:KSS983102 LCN982767:LCO983102 LMJ982767:LMK983102 LWF982767:LWG983102 MGB982767:MGC983102 MPX982767:MPY983102 MZT982767:MZU983102 NJP982767:NJQ983102 NTL982767:NTM983102 ODH982767:ODI983102 OND982767:ONE983102 OWZ982767:OXA983102 PGV982767:PGW983102 PQR982767:PQS983102 QAN982767:QAO983102 QKJ982767:QKK983102 QUF982767:QUG983102 REB982767:REC983102 RNX982767:RNY983102 RXT982767:RXU983102 SHP982767:SHQ983102 SRL982767:SRM983102 TBH982767:TBI983102 TLD982767:TLE983102 TUZ982767:TVA983102 UEV982767:UEW983102 UOR982767:UOS983102 UYN982767:UYO983102 VIJ982767:VIK983102 VSF982767:VSG983102 WCB982767:WCC983102 WLX982767:WLY983102 WVT982767:WVU983102 P3:S111 JL3:JO111 TH3:TK111 ADD3:ADG111 AMZ3:ANC111 AWV3:AWY111 BGR3:BGU111 BQN3:BQQ111 CAJ3:CAM111 CKF3:CKI111 CUB3:CUE111 DDX3:DEA111 DNT3:DNW111 DXP3:DXS111 EHL3:EHO111 ERH3:ERK111 FBD3:FBG111 FKZ3:FLC111 FUV3:FUY111 GER3:GEU111 GON3:GOQ111 GYJ3:GYM111 HIF3:HII111 HSB3:HSE111 IBX3:ICA111 ILT3:ILW111 IVP3:IVS111 JFL3:JFO111 JPH3:JPK111 JZD3:JZG111 KIZ3:KJC111 KSV3:KSY111 LCR3:LCU111 LMN3:LMQ111 LWJ3:LWM111 MGF3:MGI111 MQB3:MQE111 MZX3:NAA111 NJT3:NJW111 NTP3:NTS111 ODL3:ODO111 ONH3:ONK111 OXD3:OXG111 PGZ3:PHC111 PQV3:PQY111 QAR3:QAU111 QKN3:QKQ111 QUJ3:QUM111 REF3:REI111 ROB3:ROE111 RXX3:RYA111 SHT3:SHW111 SRP3:SRS111 TBL3:TBO111 TLH3:TLK111 TVD3:TVG111 UEZ3:UFC111 UOV3:UOY111 UYR3:UYU111 VIN3:VIQ111 VSJ3:VSM111 WCF3:WCI111 WMB3:WME111 WVX3:WWA111 P65263:S65598 JL65263:JO65598 TH65263:TK65598 ADD65263:ADG65598 AMZ65263:ANC65598 AWV65263:AWY65598 BGR65263:BGU65598 BQN65263:BQQ65598 CAJ65263:CAM65598 CKF65263:CKI65598 CUB65263:CUE65598 DDX65263:DEA65598 DNT65263:DNW65598 DXP65263:DXS65598 EHL65263:EHO65598 ERH65263:ERK65598 FBD65263:FBG65598 FKZ65263:FLC65598 FUV65263:FUY65598 GER65263:GEU65598 GON65263:GOQ65598 GYJ65263:GYM65598 HIF65263:HII65598 HSB65263:HSE65598 IBX65263:ICA65598 ILT65263:ILW65598 IVP65263:IVS65598 JFL65263:JFO65598 JPH65263:JPK65598 JZD65263:JZG65598 KIZ65263:KJC65598 KSV65263:KSY65598 LCR65263:LCU65598 LMN65263:LMQ65598 LWJ65263:LWM65598 MGF65263:MGI65598 MQB65263:MQE65598 MZX65263:NAA65598 NJT65263:NJW65598 NTP65263:NTS65598 ODL65263:ODO65598 ONH65263:ONK65598 OXD65263:OXG65598 PGZ65263:PHC65598 PQV65263:PQY65598 QAR65263:QAU65598 QKN65263:QKQ65598 QUJ65263:QUM65598 REF65263:REI65598 ROB65263:ROE65598 RXX65263:RYA65598 SHT65263:SHW65598 SRP65263:SRS65598 TBL65263:TBO65598 TLH65263:TLK65598 TVD65263:TVG65598 UEZ65263:UFC65598 UOV65263:UOY65598 UYR65263:UYU65598 VIN65263:VIQ65598 VSJ65263:VSM65598 WCF65263:WCI65598 WMB65263:WME65598 WVX65263:WWA65598 P130799:S131134 JL130799:JO131134 TH130799:TK131134 ADD130799:ADG131134 AMZ130799:ANC131134 AWV130799:AWY131134 BGR130799:BGU131134 BQN130799:BQQ131134 CAJ130799:CAM131134 CKF130799:CKI131134 CUB130799:CUE131134 DDX130799:DEA131134 DNT130799:DNW131134 DXP130799:DXS131134 EHL130799:EHO131134 ERH130799:ERK131134 FBD130799:FBG131134 FKZ130799:FLC131134 FUV130799:FUY131134 GER130799:GEU131134 GON130799:GOQ131134 GYJ130799:GYM131134 HIF130799:HII131134 HSB130799:HSE131134 IBX130799:ICA131134 ILT130799:ILW131134 IVP130799:IVS131134 JFL130799:JFO131134 JPH130799:JPK131134 JZD130799:JZG131134 KIZ130799:KJC131134 KSV130799:KSY131134 LCR130799:LCU131134 LMN130799:LMQ131134 LWJ130799:LWM131134 MGF130799:MGI131134 MQB130799:MQE131134 MZX130799:NAA131134 NJT130799:NJW131134 NTP130799:NTS131134 ODL130799:ODO131134 ONH130799:ONK131134 OXD130799:OXG131134 PGZ130799:PHC131134 PQV130799:PQY131134 QAR130799:QAU131134 QKN130799:QKQ131134 QUJ130799:QUM131134 REF130799:REI131134 ROB130799:ROE131134 RXX130799:RYA131134 SHT130799:SHW131134 SRP130799:SRS131134 TBL130799:TBO131134 TLH130799:TLK131134 TVD130799:TVG131134 UEZ130799:UFC131134 UOV130799:UOY131134 UYR130799:UYU131134 VIN130799:VIQ131134 VSJ130799:VSM131134 WCF130799:WCI131134 WMB130799:WME131134 WVX130799:WWA131134 P196335:S196670 JL196335:JO196670 TH196335:TK196670 ADD196335:ADG196670 AMZ196335:ANC196670 AWV196335:AWY196670 BGR196335:BGU196670 BQN196335:BQQ196670 CAJ196335:CAM196670 CKF196335:CKI196670 CUB196335:CUE196670 DDX196335:DEA196670 DNT196335:DNW196670 DXP196335:DXS196670 EHL196335:EHO196670 ERH196335:ERK196670 FBD196335:FBG196670 FKZ196335:FLC196670 FUV196335:FUY196670 GER196335:GEU196670 GON196335:GOQ196670 GYJ196335:GYM196670 HIF196335:HII196670 HSB196335:HSE196670 IBX196335:ICA196670 ILT196335:ILW196670 IVP196335:IVS196670 JFL196335:JFO196670 JPH196335:JPK196670 JZD196335:JZG196670 KIZ196335:KJC196670 KSV196335:KSY196670 LCR196335:LCU196670 LMN196335:LMQ196670 LWJ196335:LWM196670 MGF196335:MGI196670 MQB196335:MQE196670 MZX196335:NAA196670 NJT196335:NJW196670 NTP196335:NTS196670 ODL196335:ODO196670 ONH196335:ONK196670 OXD196335:OXG196670 PGZ196335:PHC196670 PQV196335:PQY196670 QAR196335:QAU196670 QKN196335:QKQ196670 QUJ196335:QUM196670 REF196335:REI196670 ROB196335:ROE196670 RXX196335:RYA196670 SHT196335:SHW196670 SRP196335:SRS196670 TBL196335:TBO196670 TLH196335:TLK196670 TVD196335:TVG196670 UEZ196335:UFC196670 UOV196335:UOY196670 UYR196335:UYU196670 VIN196335:VIQ196670 VSJ196335:VSM196670 WCF196335:WCI196670 WMB196335:WME196670 WVX196335:WWA196670 P261871:S262206 JL261871:JO262206 TH261871:TK262206 ADD261871:ADG262206 AMZ261871:ANC262206 AWV261871:AWY262206 BGR261871:BGU262206 BQN261871:BQQ262206 CAJ261871:CAM262206 CKF261871:CKI262206 CUB261871:CUE262206 DDX261871:DEA262206 DNT261871:DNW262206 DXP261871:DXS262206 EHL261871:EHO262206 ERH261871:ERK262206 FBD261871:FBG262206 FKZ261871:FLC262206 FUV261871:FUY262206 GER261871:GEU262206 GON261871:GOQ262206 GYJ261871:GYM262206 HIF261871:HII262206 HSB261871:HSE262206 IBX261871:ICA262206 ILT261871:ILW262206 IVP261871:IVS262206 JFL261871:JFO262206 JPH261871:JPK262206 JZD261871:JZG262206 KIZ261871:KJC262206 KSV261871:KSY262206 LCR261871:LCU262206 LMN261871:LMQ262206 LWJ261871:LWM262206 MGF261871:MGI262206 MQB261871:MQE262206 MZX261871:NAA262206 NJT261871:NJW262206 NTP261871:NTS262206 ODL261871:ODO262206 ONH261871:ONK262206 OXD261871:OXG262206 PGZ261871:PHC262206 PQV261871:PQY262206 QAR261871:QAU262206 QKN261871:QKQ262206 QUJ261871:QUM262206 REF261871:REI262206 ROB261871:ROE262206 RXX261871:RYA262206 SHT261871:SHW262206 SRP261871:SRS262206 TBL261871:TBO262206 TLH261871:TLK262206 TVD261871:TVG262206 UEZ261871:UFC262206 UOV261871:UOY262206 UYR261871:UYU262206 VIN261871:VIQ262206 VSJ261871:VSM262206 WCF261871:WCI262206 WMB261871:WME262206 WVX261871:WWA262206 P327407:S327742 JL327407:JO327742 TH327407:TK327742 ADD327407:ADG327742 AMZ327407:ANC327742 AWV327407:AWY327742 BGR327407:BGU327742 BQN327407:BQQ327742 CAJ327407:CAM327742 CKF327407:CKI327742 CUB327407:CUE327742 DDX327407:DEA327742 DNT327407:DNW327742 DXP327407:DXS327742 EHL327407:EHO327742 ERH327407:ERK327742 FBD327407:FBG327742 FKZ327407:FLC327742 FUV327407:FUY327742 GER327407:GEU327742 GON327407:GOQ327742 GYJ327407:GYM327742 HIF327407:HII327742 HSB327407:HSE327742 IBX327407:ICA327742 ILT327407:ILW327742 IVP327407:IVS327742 JFL327407:JFO327742 JPH327407:JPK327742 JZD327407:JZG327742 KIZ327407:KJC327742 KSV327407:KSY327742 LCR327407:LCU327742 LMN327407:LMQ327742 LWJ327407:LWM327742 MGF327407:MGI327742 MQB327407:MQE327742 MZX327407:NAA327742 NJT327407:NJW327742 NTP327407:NTS327742 ODL327407:ODO327742 ONH327407:ONK327742 OXD327407:OXG327742 PGZ327407:PHC327742 PQV327407:PQY327742 QAR327407:QAU327742 QKN327407:QKQ327742 QUJ327407:QUM327742 REF327407:REI327742 ROB327407:ROE327742 RXX327407:RYA327742 SHT327407:SHW327742 SRP327407:SRS327742 TBL327407:TBO327742 TLH327407:TLK327742 TVD327407:TVG327742 UEZ327407:UFC327742 UOV327407:UOY327742 UYR327407:UYU327742 VIN327407:VIQ327742 VSJ327407:VSM327742 WCF327407:WCI327742 WMB327407:WME327742 WVX327407:WWA327742 P392943:S393278 JL392943:JO393278 TH392943:TK393278 ADD392943:ADG393278 AMZ392943:ANC393278 AWV392943:AWY393278 BGR392943:BGU393278 BQN392943:BQQ393278 CAJ392943:CAM393278 CKF392943:CKI393278 CUB392943:CUE393278 DDX392943:DEA393278 DNT392943:DNW393278 DXP392943:DXS393278 EHL392943:EHO393278 ERH392943:ERK393278 FBD392943:FBG393278 FKZ392943:FLC393278 FUV392943:FUY393278 GER392943:GEU393278 GON392943:GOQ393278 GYJ392943:GYM393278 HIF392943:HII393278 HSB392943:HSE393278 IBX392943:ICA393278 ILT392943:ILW393278 IVP392943:IVS393278 JFL392943:JFO393278 JPH392943:JPK393278 JZD392943:JZG393278 KIZ392943:KJC393278 KSV392943:KSY393278 LCR392943:LCU393278 LMN392943:LMQ393278 LWJ392943:LWM393278 MGF392943:MGI393278 MQB392943:MQE393278 MZX392943:NAA393278 NJT392943:NJW393278 NTP392943:NTS393278 ODL392943:ODO393278 ONH392943:ONK393278 OXD392943:OXG393278 PGZ392943:PHC393278 PQV392943:PQY393278 QAR392943:QAU393278 QKN392943:QKQ393278 QUJ392943:QUM393278 REF392943:REI393278 ROB392943:ROE393278 RXX392943:RYA393278 SHT392943:SHW393278 SRP392943:SRS393278 TBL392943:TBO393278 TLH392943:TLK393278 TVD392943:TVG393278 UEZ392943:UFC393278 UOV392943:UOY393278 UYR392943:UYU393278 VIN392943:VIQ393278 VSJ392943:VSM393278 WCF392943:WCI393278 WMB392943:WME393278 WVX392943:WWA393278 P458479:S458814 JL458479:JO458814 TH458479:TK458814 ADD458479:ADG458814 AMZ458479:ANC458814 AWV458479:AWY458814 BGR458479:BGU458814 BQN458479:BQQ458814 CAJ458479:CAM458814 CKF458479:CKI458814 CUB458479:CUE458814 DDX458479:DEA458814 DNT458479:DNW458814 DXP458479:DXS458814 EHL458479:EHO458814 ERH458479:ERK458814 FBD458479:FBG458814 FKZ458479:FLC458814 FUV458479:FUY458814 GER458479:GEU458814 GON458479:GOQ458814 GYJ458479:GYM458814 HIF458479:HII458814 HSB458479:HSE458814 IBX458479:ICA458814 ILT458479:ILW458814 IVP458479:IVS458814 JFL458479:JFO458814 JPH458479:JPK458814 JZD458479:JZG458814 KIZ458479:KJC458814 KSV458479:KSY458814 LCR458479:LCU458814 LMN458479:LMQ458814 LWJ458479:LWM458814 MGF458479:MGI458814 MQB458479:MQE458814 MZX458479:NAA458814 NJT458479:NJW458814 NTP458479:NTS458814 ODL458479:ODO458814 ONH458479:ONK458814 OXD458479:OXG458814 PGZ458479:PHC458814 PQV458479:PQY458814 QAR458479:QAU458814 QKN458479:QKQ458814 QUJ458479:QUM458814 REF458479:REI458814 ROB458479:ROE458814 RXX458479:RYA458814 SHT458479:SHW458814 SRP458479:SRS458814 TBL458479:TBO458814 TLH458479:TLK458814 TVD458479:TVG458814 UEZ458479:UFC458814 UOV458479:UOY458814 UYR458479:UYU458814 VIN458479:VIQ458814 VSJ458479:VSM458814 WCF458479:WCI458814 WMB458479:WME458814 WVX458479:WWA458814 P524015:S524350 JL524015:JO524350 TH524015:TK524350 ADD524015:ADG524350 AMZ524015:ANC524350 AWV524015:AWY524350 BGR524015:BGU524350 BQN524015:BQQ524350 CAJ524015:CAM524350 CKF524015:CKI524350 CUB524015:CUE524350 DDX524015:DEA524350 DNT524015:DNW524350 DXP524015:DXS524350 EHL524015:EHO524350 ERH524015:ERK524350 FBD524015:FBG524350 FKZ524015:FLC524350 FUV524015:FUY524350 GER524015:GEU524350 GON524015:GOQ524350 GYJ524015:GYM524350 HIF524015:HII524350 HSB524015:HSE524350 IBX524015:ICA524350 ILT524015:ILW524350 IVP524015:IVS524350 JFL524015:JFO524350 JPH524015:JPK524350 JZD524015:JZG524350 KIZ524015:KJC524350 KSV524015:KSY524350 LCR524015:LCU524350 LMN524015:LMQ524350 LWJ524015:LWM524350 MGF524015:MGI524350 MQB524015:MQE524350 MZX524015:NAA524350 NJT524015:NJW524350 NTP524015:NTS524350 ODL524015:ODO524350 ONH524015:ONK524350 OXD524015:OXG524350 PGZ524015:PHC524350 PQV524015:PQY524350 QAR524015:QAU524350 QKN524015:QKQ524350 QUJ524015:QUM524350 REF524015:REI524350 ROB524015:ROE524350 RXX524015:RYA524350 SHT524015:SHW524350 SRP524015:SRS524350 TBL524015:TBO524350 TLH524015:TLK524350 TVD524015:TVG524350 UEZ524015:UFC524350 UOV524015:UOY524350 UYR524015:UYU524350 VIN524015:VIQ524350 VSJ524015:VSM524350 WCF524015:WCI524350 WMB524015:WME524350 WVX524015:WWA524350 P589551:S589886 JL589551:JO589886 TH589551:TK589886 ADD589551:ADG589886 AMZ589551:ANC589886 AWV589551:AWY589886 BGR589551:BGU589886 BQN589551:BQQ589886 CAJ589551:CAM589886 CKF589551:CKI589886 CUB589551:CUE589886 DDX589551:DEA589886 DNT589551:DNW589886 DXP589551:DXS589886 EHL589551:EHO589886 ERH589551:ERK589886 FBD589551:FBG589886 FKZ589551:FLC589886 FUV589551:FUY589886 GER589551:GEU589886 GON589551:GOQ589886 GYJ589551:GYM589886 HIF589551:HII589886 HSB589551:HSE589886 IBX589551:ICA589886 ILT589551:ILW589886 IVP589551:IVS589886 JFL589551:JFO589886 JPH589551:JPK589886 JZD589551:JZG589886 KIZ589551:KJC589886 KSV589551:KSY589886 LCR589551:LCU589886 LMN589551:LMQ589886 LWJ589551:LWM589886 MGF589551:MGI589886 MQB589551:MQE589886 MZX589551:NAA589886 NJT589551:NJW589886 NTP589551:NTS589886 ODL589551:ODO589886 ONH589551:ONK589886 OXD589551:OXG589886 PGZ589551:PHC589886 PQV589551:PQY589886 QAR589551:QAU589886 QKN589551:QKQ589886 QUJ589551:QUM589886 REF589551:REI589886 ROB589551:ROE589886 RXX589551:RYA589886 SHT589551:SHW589886 SRP589551:SRS589886 TBL589551:TBO589886 TLH589551:TLK589886 TVD589551:TVG589886 UEZ589551:UFC589886 UOV589551:UOY589886 UYR589551:UYU589886 VIN589551:VIQ589886 VSJ589551:VSM589886 WCF589551:WCI589886 WMB589551:WME589886 WVX589551:WWA589886 P655087:S655422 JL655087:JO655422 TH655087:TK655422 ADD655087:ADG655422 AMZ655087:ANC655422 AWV655087:AWY655422 BGR655087:BGU655422 BQN655087:BQQ655422 CAJ655087:CAM655422 CKF655087:CKI655422 CUB655087:CUE655422 DDX655087:DEA655422 DNT655087:DNW655422 DXP655087:DXS655422 EHL655087:EHO655422 ERH655087:ERK655422 FBD655087:FBG655422 FKZ655087:FLC655422 FUV655087:FUY655422 GER655087:GEU655422 GON655087:GOQ655422 GYJ655087:GYM655422 HIF655087:HII655422 HSB655087:HSE655422 IBX655087:ICA655422 ILT655087:ILW655422 IVP655087:IVS655422 JFL655087:JFO655422 JPH655087:JPK655422 JZD655087:JZG655422 KIZ655087:KJC655422 KSV655087:KSY655422 LCR655087:LCU655422 LMN655087:LMQ655422 LWJ655087:LWM655422 MGF655087:MGI655422 MQB655087:MQE655422 MZX655087:NAA655422 NJT655087:NJW655422 NTP655087:NTS655422 ODL655087:ODO655422 ONH655087:ONK655422 OXD655087:OXG655422 PGZ655087:PHC655422 PQV655087:PQY655422 QAR655087:QAU655422 QKN655087:QKQ655422 QUJ655087:QUM655422 REF655087:REI655422 ROB655087:ROE655422 RXX655087:RYA655422 SHT655087:SHW655422 SRP655087:SRS655422 TBL655087:TBO655422 TLH655087:TLK655422 TVD655087:TVG655422 UEZ655087:UFC655422 UOV655087:UOY655422 UYR655087:UYU655422 VIN655087:VIQ655422 VSJ655087:VSM655422 WCF655087:WCI655422 WMB655087:WME655422 WVX655087:WWA655422 P720623:S720958 JL720623:JO720958 TH720623:TK720958 ADD720623:ADG720958 AMZ720623:ANC720958 AWV720623:AWY720958 BGR720623:BGU720958 BQN720623:BQQ720958 CAJ720623:CAM720958 CKF720623:CKI720958 CUB720623:CUE720958 DDX720623:DEA720958 DNT720623:DNW720958 DXP720623:DXS720958 EHL720623:EHO720958 ERH720623:ERK720958 FBD720623:FBG720958 FKZ720623:FLC720958 FUV720623:FUY720958 GER720623:GEU720958 GON720623:GOQ720958 GYJ720623:GYM720958 HIF720623:HII720958 HSB720623:HSE720958 IBX720623:ICA720958 ILT720623:ILW720958 IVP720623:IVS720958 JFL720623:JFO720958 JPH720623:JPK720958 JZD720623:JZG720958 KIZ720623:KJC720958 KSV720623:KSY720958 LCR720623:LCU720958 LMN720623:LMQ720958 LWJ720623:LWM720958 MGF720623:MGI720958 MQB720623:MQE720958 MZX720623:NAA720958 NJT720623:NJW720958 NTP720623:NTS720958 ODL720623:ODO720958 ONH720623:ONK720958 OXD720623:OXG720958 PGZ720623:PHC720958 PQV720623:PQY720958 QAR720623:QAU720958 QKN720623:QKQ720958 QUJ720623:QUM720958 REF720623:REI720958 ROB720623:ROE720958 RXX720623:RYA720958 SHT720623:SHW720958 SRP720623:SRS720958 TBL720623:TBO720958 TLH720623:TLK720958 TVD720623:TVG720958 UEZ720623:UFC720958 UOV720623:UOY720958 UYR720623:UYU720958 VIN720623:VIQ720958 VSJ720623:VSM720958 WCF720623:WCI720958 WMB720623:WME720958 WVX720623:WWA720958 P786159:S786494 JL786159:JO786494 TH786159:TK786494 ADD786159:ADG786494 AMZ786159:ANC786494 AWV786159:AWY786494 BGR786159:BGU786494 BQN786159:BQQ786494 CAJ786159:CAM786494 CKF786159:CKI786494 CUB786159:CUE786494 DDX786159:DEA786494 DNT786159:DNW786494 DXP786159:DXS786494 EHL786159:EHO786494 ERH786159:ERK786494 FBD786159:FBG786494 FKZ786159:FLC786494 FUV786159:FUY786494 GER786159:GEU786494 GON786159:GOQ786494 GYJ786159:GYM786494 HIF786159:HII786494 HSB786159:HSE786494 IBX786159:ICA786494 ILT786159:ILW786494 IVP786159:IVS786494 JFL786159:JFO786494 JPH786159:JPK786494 JZD786159:JZG786494 KIZ786159:KJC786494 KSV786159:KSY786494 LCR786159:LCU786494 LMN786159:LMQ786494 LWJ786159:LWM786494 MGF786159:MGI786494 MQB786159:MQE786494 MZX786159:NAA786494 NJT786159:NJW786494 NTP786159:NTS786494 ODL786159:ODO786494 ONH786159:ONK786494 OXD786159:OXG786494 PGZ786159:PHC786494 PQV786159:PQY786494 QAR786159:QAU786494 QKN786159:QKQ786494 QUJ786159:QUM786494 REF786159:REI786494 ROB786159:ROE786494 RXX786159:RYA786494 SHT786159:SHW786494 SRP786159:SRS786494 TBL786159:TBO786494 TLH786159:TLK786494 TVD786159:TVG786494 UEZ786159:UFC786494 UOV786159:UOY786494 UYR786159:UYU786494 VIN786159:VIQ786494 VSJ786159:VSM786494 WCF786159:WCI786494 WMB786159:WME786494 WVX786159:WWA786494 P851695:S852030 JL851695:JO852030 TH851695:TK852030 ADD851695:ADG852030 AMZ851695:ANC852030 AWV851695:AWY852030 BGR851695:BGU852030 BQN851695:BQQ852030 CAJ851695:CAM852030 CKF851695:CKI852030 CUB851695:CUE852030 DDX851695:DEA852030 DNT851695:DNW852030 DXP851695:DXS852030 EHL851695:EHO852030 ERH851695:ERK852030 FBD851695:FBG852030 FKZ851695:FLC852030 FUV851695:FUY852030 GER851695:GEU852030 GON851695:GOQ852030 GYJ851695:GYM852030 HIF851695:HII852030 HSB851695:HSE852030 IBX851695:ICA852030 ILT851695:ILW852030 IVP851695:IVS852030 JFL851695:JFO852030 JPH851695:JPK852030 JZD851695:JZG852030 KIZ851695:KJC852030 KSV851695:KSY852030 LCR851695:LCU852030 LMN851695:LMQ852030 LWJ851695:LWM852030 MGF851695:MGI852030 MQB851695:MQE852030 MZX851695:NAA852030 NJT851695:NJW852030 NTP851695:NTS852030 ODL851695:ODO852030 ONH851695:ONK852030 OXD851695:OXG852030 PGZ851695:PHC852030 PQV851695:PQY852030 QAR851695:QAU852030 QKN851695:QKQ852030 QUJ851695:QUM852030 REF851695:REI852030 ROB851695:ROE852030 RXX851695:RYA852030 SHT851695:SHW852030 SRP851695:SRS852030 TBL851695:TBO852030 TLH851695:TLK852030 TVD851695:TVG852030 UEZ851695:UFC852030 UOV851695:UOY852030 UYR851695:UYU852030 VIN851695:VIQ852030 VSJ851695:VSM852030 WCF851695:WCI852030 WMB851695:WME852030 WVX851695:WWA852030 P917231:S917566 JL917231:JO917566 TH917231:TK917566 ADD917231:ADG917566 AMZ917231:ANC917566 AWV917231:AWY917566 BGR917231:BGU917566 BQN917231:BQQ917566 CAJ917231:CAM917566 CKF917231:CKI917566 CUB917231:CUE917566 DDX917231:DEA917566 DNT917231:DNW917566 DXP917231:DXS917566 EHL917231:EHO917566 ERH917231:ERK917566 FBD917231:FBG917566 FKZ917231:FLC917566 FUV917231:FUY917566 GER917231:GEU917566 GON917231:GOQ917566 GYJ917231:GYM917566 HIF917231:HII917566 HSB917231:HSE917566 IBX917231:ICA917566 ILT917231:ILW917566 IVP917231:IVS917566 JFL917231:JFO917566 JPH917231:JPK917566 JZD917231:JZG917566 KIZ917231:KJC917566 KSV917231:KSY917566 LCR917231:LCU917566 LMN917231:LMQ917566 LWJ917231:LWM917566 MGF917231:MGI917566 MQB917231:MQE917566 MZX917231:NAA917566 NJT917231:NJW917566 NTP917231:NTS917566 ODL917231:ODO917566 ONH917231:ONK917566 OXD917231:OXG917566 PGZ917231:PHC917566 PQV917231:PQY917566 QAR917231:QAU917566 QKN917231:QKQ917566 QUJ917231:QUM917566 REF917231:REI917566 ROB917231:ROE917566 RXX917231:RYA917566 SHT917231:SHW917566 SRP917231:SRS917566 TBL917231:TBO917566 TLH917231:TLK917566 TVD917231:TVG917566 UEZ917231:UFC917566 UOV917231:UOY917566 UYR917231:UYU917566 VIN917231:VIQ917566 VSJ917231:VSM917566 WCF917231:WCI917566 WMB917231:WME917566 WVX917231:WWA917566 P982767:S983102 JL982767:JO983102 TH982767:TK983102 ADD982767:ADG983102 AMZ982767:ANC983102 AWV982767:AWY983102 BGR982767:BGU983102 BQN982767:BQQ983102 CAJ982767:CAM983102 CKF982767:CKI983102 CUB982767:CUE983102 DDX982767:DEA983102 DNT982767:DNW983102 DXP982767:DXS983102 EHL982767:EHO983102 ERH982767:ERK983102 FBD982767:FBG983102 FKZ982767:FLC983102 FUV982767:FUY983102 GER982767:GEU983102 GON982767:GOQ983102 GYJ982767:GYM983102 HIF982767:HII983102 HSB982767:HSE983102 IBX982767:ICA983102 ILT982767:ILW983102 IVP982767:IVS983102 JFL982767:JFO983102 JPH982767:JPK983102 JZD982767:JZG983102 KIZ982767:KJC983102 KSV982767:KSY983102 LCR982767:LCU983102 LMN982767:LMQ983102 LWJ982767:LWM983102 MGF982767:MGI983102 MQB982767:MQE983102 MZX982767:NAA983102 NJT982767:NJW983102 NTP982767:NTS983102 ODL982767:ODO983102 ONH982767:ONK983102 OXD982767:OXG983102 PGZ982767:PHC983102 PQV982767:PQY983102 QAR982767:QAU983102 QKN982767:QKQ983102 QUJ982767:QUM983102 REF982767:REI983102 ROB982767:ROE983102 RXX982767:RYA983102 SHT982767:SHW983102 SRP982767:SRS983102 TBL982767:TBO983102 TLH982767:TLK983102 TVD982767:TVG983102 UEZ982767:UFC983102 UOV982767:UOY983102 UYR982767:UYU983102 VIN982767:VIQ983102 VSJ982767:VSM983102 WCF982767:WCI983102 WMB982767:WME983102 WVX982767:WWA983102 I3:J111 JE3:JF111 TA3:TB111 ACW3:ACX111 AMS3:AMT111 AWO3:AWP111 BGK3:BGL111 BQG3:BQH111 CAC3:CAD111 CJY3:CJZ111 CTU3:CTV111 DDQ3:DDR111 DNM3:DNN111 DXI3:DXJ111 EHE3:EHF111 ERA3:ERB111 FAW3:FAX111 FKS3:FKT111 FUO3:FUP111 GEK3:GEL111 GOG3:GOH111 GYC3:GYD111 HHY3:HHZ111 HRU3:HRV111 IBQ3:IBR111 ILM3:ILN111 IVI3:IVJ111 JFE3:JFF111 JPA3:JPB111 JYW3:JYX111 KIS3:KIT111 KSO3:KSP111 LCK3:LCL111 LMG3:LMH111 LWC3:LWD111 MFY3:MFZ111 MPU3:MPV111 MZQ3:MZR111 NJM3:NJN111 NTI3:NTJ111 ODE3:ODF111 ONA3:ONB111 OWW3:OWX111 PGS3:PGT111 PQO3:PQP111 QAK3:QAL111 QKG3:QKH111 QUC3:QUD111 RDY3:RDZ111 RNU3:RNV111 RXQ3:RXR111 SHM3:SHN111 SRI3:SRJ111 TBE3:TBF111 TLA3:TLB111 TUW3:TUX111 UES3:UET111 UOO3:UOP111 UYK3:UYL111 VIG3:VIH111 VSC3:VSD111 WBY3:WBZ111 WLU3:WLV111 WVQ3:WVR111 I65263:J65598 JE65263:JF65598 TA65263:TB65598 ACW65263:ACX65598 AMS65263:AMT65598 AWO65263:AWP65598 BGK65263:BGL65598 BQG65263:BQH65598 CAC65263:CAD65598 CJY65263:CJZ65598 CTU65263:CTV65598 DDQ65263:DDR65598 DNM65263:DNN65598 DXI65263:DXJ65598 EHE65263:EHF65598 ERA65263:ERB65598 FAW65263:FAX65598 FKS65263:FKT65598 FUO65263:FUP65598 GEK65263:GEL65598 GOG65263:GOH65598 GYC65263:GYD65598 HHY65263:HHZ65598 HRU65263:HRV65598 IBQ65263:IBR65598 ILM65263:ILN65598 IVI65263:IVJ65598 JFE65263:JFF65598 JPA65263:JPB65598 JYW65263:JYX65598 KIS65263:KIT65598 KSO65263:KSP65598 LCK65263:LCL65598 LMG65263:LMH65598 LWC65263:LWD65598 MFY65263:MFZ65598 MPU65263:MPV65598 MZQ65263:MZR65598 NJM65263:NJN65598 NTI65263:NTJ65598 ODE65263:ODF65598 ONA65263:ONB65598 OWW65263:OWX65598 PGS65263:PGT65598 PQO65263:PQP65598 QAK65263:QAL65598 QKG65263:QKH65598 QUC65263:QUD65598 RDY65263:RDZ65598 RNU65263:RNV65598 RXQ65263:RXR65598 SHM65263:SHN65598 SRI65263:SRJ65598 TBE65263:TBF65598 TLA65263:TLB65598 TUW65263:TUX65598 UES65263:UET65598 UOO65263:UOP65598 UYK65263:UYL65598 VIG65263:VIH65598 VSC65263:VSD65598 WBY65263:WBZ65598 WLU65263:WLV65598 WVQ65263:WVR65598 I130799:J131134 JE130799:JF131134 TA130799:TB131134 ACW130799:ACX131134 AMS130799:AMT131134 AWO130799:AWP131134 BGK130799:BGL131134 BQG130799:BQH131134 CAC130799:CAD131134 CJY130799:CJZ131134 CTU130799:CTV131134 DDQ130799:DDR131134 DNM130799:DNN131134 DXI130799:DXJ131134 EHE130799:EHF131134 ERA130799:ERB131134 FAW130799:FAX131134 FKS130799:FKT131134 FUO130799:FUP131134 GEK130799:GEL131134 GOG130799:GOH131134 GYC130799:GYD131134 HHY130799:HHZ131134 HRU130799:HRV131134 IBQ130799:IBR131134 ILM130799:ILN131134 IVI130799:IVJ131134 JFE130799:JFF131134 JPA130799:JPB131134 JYW130799:JYX131134 KIS130799:KIT131134 KSO130799:KSP131134 LCK130799:LCL131134 LMG130799:LMH131134 LWC130799:LWD131134 MFY130799:MFZ131134 MPU130799:MPV131134 MZQ130799:MZR131134 NJM130799:NJN131134 NTI130799:NTJ131134 ODE130799:ODF131134 ONA130799:ONB131134 OWW130799:OWX131134 PGS130799:PGT131134 PQO130799:PQP131134 QAK130799:QAL131134 QKG130799:QKH131134 QUC130799:QUD131134 RDY130799:RDZ131134 RNU130799:RNV131134 RXQ130799:RXR131134 SHM130799:SHN131134 SRI130799:SRJ131134 TBE130799:TBF131134 TLA130799:TLB131134 TUW130799:TUX131134 UES130799:UET131134 UOO130799:UOP131134 UYK130799:UYL131134 VIG130799:VIH131134 VSC130799:VSD131134 WBY130799:WBZ131134 WLU130799:WLV131134 WVQ130799:WVR131134 I196335:J196670 JE196335:JF196670 TA196335:TB196670 ACW196335:ACX196670 AMS196335:AMT196670 AWO196335:AWP196670 BGK196335:BGL196670 BQG196335:BQH196670 CAC196335:CAD196670 CJY196335:CJZ196670 CTU196335:CTV196670 DDQ196335:DDR196670 DNM196335:DNN196670 DXI196335:DXJ196670 EHE196335:EHF196670 ERA196335:ERB196670 FAW196335:FAX196670 FKS196335:FKT196670 FUO196335:FUP196670 GEK196335:GEL196670 GOG196335:GOH196670 GYC196335:GYD196670 HHY196335:HHZ196670 HRU196335:HRV196670 IBQ196335:IBR196670 ILM196335:ILN196670 IVI196335:IVJ196670 JFE196335:JFF196670 JPA196335:JPB196670 JYW196335:JYX196670 KIS196335:KIT196670 KSO196335:KSP196670 LCK196335:LCL196670 LMG196335:LMH196670 LWC196335:LWD196670 MFY196335:MFZ196670 MPU196335:MPV196670 MZQ196335:MZR196670 NJM196335:NJN196670 NTI196335:NTJ196670 ODE196335:ODF196670 ONA196335:ONB196670 OWW196335:OWX196670 PGS196335:PGT196670 PQO196335:PQP196670 QAK196335:QAL196670 QKG196335:QKH196670 QUC196335:QUD196670 RDY196335:RDZ196670 RNU196335:RNV196670 RXQ196335:RXR196670 SHM196335:SHN196670 SRI196335:SRJ196670 TBE196335:TBF196670 TLA196335:TLB196670 TUW196335:TUX196670 UES196335:UET196670 UOO196335:UOP196670 UYK196335:UYL196670 VIG196335:VIH196670 VSC196335:VSD196670 WBY196335:WBZ196670 WLU196335:WLV196670 WVQ196335:WVR196670 I261871:J262206 JE261871:JF262206 TA261871:TB262206 ACW261871:ACX262206 AMS261871:AMT262206 AWO261871:AWP262206 BGK261871:BGL262206 BQG261871:BQH262206 CAC261871:CAD262206 CJY261871:CJZ262206 CTU261871:CTV262206 DDQ261871:DDR262206 DNM261871:DNN262206 DXI261871:DXJ262206 EHE261871:EHF262206 ERA261871:ERB262206 FAW261871:FAX262206 FKS261871:FKT262206 FUO261871:FUP262206 GEK261871:GEL262206 GOG261871:GOH262206 GYC261871:GYD262206 HHY261871:HHZ262206 HRU261871:HRV262206 IBQ261871:IBR262206 ILM261871:ILN262206 IVI261871:IVJ262206 JFE261871:JFF262206 JPA261871:JPB262206 JYW261871:JYX262206 KIS261871:KIT262206 KSO261871:KSP262206 LCK261871:LCL262206 LMG261871:LMH262206 LWC261871:LWD262206 MFY261871:MFZ262206 MPU261871:MPV262206 MZQ261871:MZR262206 NJM261871:NJN262206 NTI261871:NTJ262206 ODE261871:ODF262206 ONA261871:ONB262206 OWW261871:OWX262206 PGS261871:PGT262206 PQO261871:PQP262206 QAK261871:QAL262206 QKG261871:QKH262206 QUC261871:QUD262206 RDY261871:RDZ262206 RNU261871:RNV262206 RXQ261871:RXR262206 SHM261871:SHN262206 SRI261871:SRJ262206 TBE261871:TBF262206 TLA261871:TLB262206 TUW261871:TUX262206 UES261871:UET262206 UOO261871:UOP262206 UYK261871:UYL262206 VIG261871:VIH262206 VSC261871:VSD262206 WBY261871:WBZ262206 WLU261871:WLV262206 WVQ261871:WVR262206 I327407:J327742 JE327407:JF327742 TA327407:TB327742 ACW327407:ACX327742 AMS327407:AMT327742 AWO327407:AWP327742 BGK327407:BGL327742 BQG327407:BQH327742 CAC327407:CAD327742 CJY327407:CJZ327742 CTU327407:CTV327742 DDQ327407:DDR327742 DNM327407:DNN327742 DXI327407:DXJ327742 EHE327407:EHF327742 ERA327407:ERB327742 FAW327407:FAX327742 FKS327407:FKT327742 FUO327407:FUP327742 GEK327407:GEL327742 GOG327407:GOH327742 GYC327407:GYD327742 HHY327407:HHZ327742 HRU327407:HRV327742 IBQ327407:IBR327742 ILM327407:ILN327742 IVI327407:IVJ327742 JFE327407:JFF327742 JPA327407:JPB327742 JYW327407:JYX327742 KIS327407:KIT327742 KSO327407:KSP327742 LCK327407:LCL327742 LMG327407:LMH327742 LWC327407:LWD327742 MFY327407:MFZ327742 MPU327407:MPV327742 MZQ327407:MZR327742 NJM327407:NJN327742 NTI327407:NTJ327742 ODE327407:ODF327742 ONA327407:ONB327742 OWW327407:OWX327742 PGS327407:PGT327742 PQO327407:PQP327742 QAK327407:QAL327742 QKG327407:QKH327742 QUC327407:QUD327742 RDY327407:RDZ327742 RNU327407:RNV327742 RXQ327407:RXR327742 SHM327407:SHN327742 SRI327407:SRJ327742 TBE327407:TBF327742 TLA327407:TLB327742 TUW327407:TUX327742 UES327407:UET327742 UOO327407:UOP327742 UYK327407:UYL327742 VIG327407:VIH327742 VSC327407:VSD327742 WBY327407:WBZ327742 WLU327407:WLV327742 WVQ327407:WVR327742 I392943:J393278 JE392943:JF393278 TA392943:TB393278 ACW392943:ACX393278 AMS392943:AMT393278 AWO392943:AWP393278 BGK392943:BGL393278 BQG392943:BQH393278 CAC392943:CAD393278 CJY392943:CJZ393278 CTU392943:CTV393278 DDQ392943:DDR393278 DNM392943:DNN393278 DXI392943:DXJ393278 EHE392943:EHF393278 ERA392943:ERB393278 FAW392943:FAX393278 FKS392943:FKT393278 FUO392943:FUP393278 GEK392943:GEL393278 GOG392943:GOH393278 GYC392943:GYD393278 HHY392943:HHZ393278 HRU392943:HRV393278 IBQ392943:IBR393278 ILM392943:ILN393278 IVI392943:IVJ393278 JFE392943:JFF393278 JPA392943:JPB393278 JYW392943:JYX393278 KIS392943:KIT393278 KSO392943:KSP393278 LCK392943:LCL393278 LMG392943:LMH393278 LWC392943:LWD393278 MFY392943:MFZ393278 MPU392943:MPV393278 MZQ392943:MZR393278 NJM392943:NJN393278 NTI392943:NTJ393278 ODE392943:ODF393278 ONA392943:ONB393278 OWW392943:OWX393278 PGS392943:PGT393278 PQO392943:PQP393278 QAK392943:QAL393278 QKG392943:QKH393278 QUC392943:QUD393278 RDY392943:RDZ393278 RNU392943:RNV393278 RXQ392943:RXR393278 SHM392943:SHN393278 SRI392943:SRJ393278 TBE392943:TBF393278 TLA392943:TLB393278 TUW392943:TUX393278 UES392943:UET393278 UOO392943:UOP393278 UYK392943:UYL393278 VIG392943:VIH393278 VSC392943:VSD393278 WBY392943:WBZ393278 WLU392943:WLV393278 WVQ392943:WVR393278 I458479:J458814 JE458479:JF458814 TA458479:TB458814 ACW458479:ACX458814 AMS458479:AMT458814 AWO458479:AWP458814 BGK458479:BGL458814 BQG458479:BQH458814 CAC458479:CAD458814 CJY458479:CJZ458814 CTU458479:CTV458814 DDQ458479:DDR458814 DNM458479:DNN458814 DXI458479:DXJ458814 EHE458479:EHF458814 ERA458479:ERB458814 FAW458479:FAX458814 FKS458479:FKT458814 FUO458479:FUP458814 GEK458479:GEL458814 GOG458479:GOH458814 GYC458479:GYD458814 HHY458479:HHZ458814 HRU458479:HRV458814 IBQ458479:IBR458814 ILM458479:ILN458814 IVI458479:IVJ458814 JFE458479:JFF458814 JPA458479:JPB458814 JYW458479:JYX458814 KIS458479:KIT458814 KSO458479:KSP458814 LCK458479:LCL458814 LMG458479:LMH458814 LWC458479:LWD458814 MFY458479:MFZ458814 MPU458479:MPV458814 MZQ458479:MZR458814 NJM458479:NJN458814 NTI458479:NTJ458814 ODE458479:ODF458814 ONA458479:ONB458814 OWW458479:OWX458814 PGS458479:PGT458814 PQO458479:PQP458814 QAK458479:QAL458814 QKG458479:QKH458814 QUC458479:QUD458814 RDY458479:RDZ458814 RNU458479:RNV458814 RXQ458479:RXR458814 SHM458479:SHN458814 SRI458479:SRJ458814 TBE458479:TBF458814 TLA458479:TLB458814 TUW458479:TUX458814 UES458479:UET458814 UOO458479:UOP458814 UYK458479:UYL458814 VIG458479:VIH458814 VSC458479:VSD458814 WBY458479:WBZ458814 WLU458479:WLV458814 WVQ458479:WVR458814 I524015:J524350 JE524015:JF524350 TA524015:TB524350 ACW524015:ACX524350 AMS524015:AMT524350 AWO524015:AWP524350 BGK524015:BGL524350 BQG524015:BQH524350 CAC524015:CAD524350 CJY524015:CJZ524350 CTU524015:CTV524350 DDQ524015:DDR524350 DNM524015:DNN524350 DXI524015:DXJ524350 EHE524015:EHF524350 ERA524015:ERB524350 FAW524015:FAX524350 FKS524015:FKT524350 FUO524015:FUP524350 GEK524015:GEL524350 GOG524015:GOH524350 GYC524015:GYD524350 HHY524015:HHZ524350 HRU524015:HRV524350 IBQ524015:IBR524350 ILM524015:ILN524350 IVI524015:IVJ524350 JFE524015:JFF524350 JPA524015:JPB524350 JYW524015:JYX524350 KIS524015:KIT524350 KSO524015:KSP524350 LCK524015:LCL524350 LMG524015:LMH524350 LWC524015:LWD524350 MFY524015:MFZ524350 MPU524015:MPV524350 MZQ524015:MZR524350 NJM524015:NJN524350 NTI524015:NTJ524350 ODE524015:ODF524350 ONA524015:ONB524350 OWW524015:OWX524350 PGS524015:PGT524350 PQO524015:PQP524350 QAK524015:QAL524350 QKG524015:QKH524350 QUC524015:QUD524350 RDY524015:RDZ524350 RNU524015:RNV524350 RXQ524015:RXR524350 SHM524015:SHN524350 SRI524015:SRJ524350 TBE524015:TBF524350 TLA524015:TLB524350 TUW524015:TUX524350 UES524015:UET524350 UOO524015:UOP524350 UYK524015:UYL524350 VIG524015:VIH524350 VSC524015:VSD524350 WBY524015:WBZ524350 WLU524015:WLV524350 WVQ524015:WVR524350 I589551:J589886 JE589551:JF589886 TA589551:TB589886 ACW589551:ACX589886 AMS589551:AMT589886 AWO589551:AWP589886 BGK589551:BGL589886 BQG589551:BQH589886 CAC589551:CAD589886 CJY589551:CJZ589886 CTU589551:CTV589886 DDQ589551:DDR589886 DNM589551:DNN589886 DXI589551:DXJ589886 EHE589551:EHF589886 ERA589551:ERB589886 FAW589551:FAX589886 FKS589551:FKT589886 FUO589551:FUP589886 GEK589551:GEL589886 GOG589551:GOH589886 GYC589551:GYD589886 HHY589551:HHZ589886 HRU589551:HRV589886 IBQ589551:IBR589886 ILM589551:ILN589886 IVI589551:IVJ589886 JFE589551:JFF589886 JPA589551:JPB589886 JYW589551:JYX589886 KIS589551:KIT589886 KSO589551:KSP589886 LCK589551:LCL589886 LMG589551:LMH589886 LWC589551:LWD589886 MFY589551:MFZ589886 MPU589551:MPV589886 MZQ589551:MZR589886 NJM589551:NJN589886 NTI589551:NTJ589886 ODE589551:ODF589886 ONA589551:ONB589886 OWW589551:OWX589886 PGS589551:PGT589886 PQO589551:PQP589886 QAK589551:QAL589886 QKG589551:QKH589886 QUC589551:QUD589886 RDY589551:RDZ589886 RNU589551:RNV589886 RXQ589551:RXR589886 SHM589551:SHN589886 SRI589551:SRJ589886 TBE589551:TBF589886 TLA589551:TLB589886 TUW589551:TUX589886 UES589551:UET589886 UOO589551:UOP589886 UYK589551:UYL589886 VIG589551:VIH589886 VSC589551:VSD589886 WBY589551:WBZ589886 WLU589551:WLV589886 WVQ589551:WVR589886 I655087:J655422 JE655087:JF655422 TA655087:TB655422 ACW655087:ACX655422 AMS655087:AMT655422 AWO655087:AWP655422 BGK655087:BGL655422 BQG655087:BQH655422 CAC655087:CAD655422 CJY655087:CJZ655422 CTU655087:CTV655422 DDQ655087:DDR655422 DNM655087:DNN655422 DXI655087:DXJ655422 EHE655087:EHF655422 ERA655087:ERB655422 FAW655087:FAX655422 FKS655087:FKT655422 FUO655087:FUP655422 GEK655087:GEL655422 GOG655087:GOH655422 GYC655087:GYD655422 HHY655087:HHZ655422 HRU655087:HRV655422 IBQ655087:IBR655422 ILM655087:ILN655422 IVI655087:IVJ655422 JFE655087:JFF655422 JPA655087:JPB655422 JYW655087:JYX655422 KIS655087:KIT655422 KSO655087:KSP655422 LCK655087:LCL655422 LMG655087:LMH655422 LWC655087:LWD655422 MFY655087:MFZ655422 MPU655087:MPV655422 MZQ655087:MZR655422 NJM655087:NJN655422 NTI655087:NTJ655422 ODE655087:ODF655422 ONA655087:ONB655422 OWW655087:OWX655422 PGS655087:PGT655422 PQO655087:PQP655422 QAK655087:QAL655422 QKG655087:QKH655422 QUC655087:QUD655422 RDY655087:RDZ655422 RNU655087:RNV655422 RXQ655087:RXR655422 SHM655087:SHN655422 SRI655087:SRJ655422 TBE655087:TBF655422 TLA655087:TLB655422 TUW655087:TUX655422 UES655087:UET655422 UOO655087:UOP655422 UYK655087:UYL655422 VIG655087:VIH655422 VSC655087:VSD655422 WBY655087:WBZ655422 WLU655087:WLV655422 WVQ655087:WVR655422 I720623:J720958 JE720623:JF720958 TA720623:TB720958 ACW720623:ACX720958 AMS720623:AMT720958 AWO720623:AWP720958 BGK720623:BGL720958 BQG720623:BQH720958 CAC720623:CAD720958 CJY720623:CJZ720958 CTU720623:CTV720958 DDQ720623:DDR720958 DNM720623:DNN720958 DXI720623:DXJ720958 EHE720623:EHF720958 ERA720623:ERB720958 FAW720623:FAX720958 FKS720623:FKT720958 FUO720623:FUP720958 GEK720623:GEL720958 GOG720623:GOH720958 GYC720623:GYD720958 HHY720623:HHZ720958 HRU720623:HRV720958 IBQ720623:IBR720958 ILM720623:ILN720958 IVI720623:IVJ720958 JFE720623:JFF720958 JPA720623:JPB720958 JYW720623:JYX720958 KIS720623:KIT720958 KSO720623:KSP720958 LCK720623:LCL720958 LMG720623:LMH720958 LWC720623:LWD720958 MFY720623:MFZ720958 MPU720623:MPV720958 MZQ720623:MZR720958 NJM720623:NJN720958 NTI720623:NTJ720958 ODE720623:ODF720958 ONA720623:ONB720958 OWW720623:OWX720958 PGS720623:PGT720958 PQO720623:PQP720958 QAK720623:QAL720958 QKG720623:QKH720958 QUC720623:QUD720958 RDY720623:RDZ720958 RNU720623:RNV720958 RXQ720623:RXR720958 SHM720623:SHN720958 SRI720623:SRJ720958 TBE720623:TBF720958 TLA720623:TLB720958 TUW720623:TUX720958 UES720623:UET720958 UOO720623:UOP720958 UYK720623:UYL720958 VIG720623:VIH720958 VSC720623:VSD720958 WBY720623:WBZ720958 WLU720623:WLV720958 WVQ720623:WVR720958 I786159:J786494 JE786159:JF786494 TA786159:TB786494 ACW786159:ACX786494 AMS786159:AMT786494 AWO786159:AWP786494 BGK786159:BGL786494 BQG786159:BQH786494 CAC786159:CAD786494 CJY786159:CJZ786494 CTU786159:CTV786494 DDQ786159:DDR786494 DNM786159:DNN786494 DXI786159:DXJ786494 EHE786159:EHF786494 ERA786159:ERB786494 FAW786159:FAX786494 FKS786159:FKT786494 FUO786159:FUP786494 GEK786159:GEL786494 GOG786159:GOH786494 GYC786159:GYD786494 HHY786159:HHZ786494 HRU786159:HRV786494 IBQ786159:IBR786494 ILM786159:ILN786494 IVI786159:IVJ786494 JFE786159:JFF786494 JPA786159:JPB786494 JYW786159:JYX786494 KIS786159:KIT786494 KSO786159:KSP786494 LCK786159:LCL786494 LMG786159:LMH786494 LWC786159:LWD786494 MFY786159:MFZ786494 MPU786159:MPV786494 MZQ786159:MZR786494 NJM786159:NJN786494 NTI786159:NTJ786494 ODE786159:ODF786494 ONA786159:ONB786494 OWW786159:OWX786494 PGS786159:PGT786494 PQO786159:PQP786494 QAK786159:QAL786494 QKG786159:QKH786494 QUC786159:QUD786494 RDY786159:RDZ786494 RNU786159:RNV786494 RXQ786159:RXR786494 SHM786159:SHN786494 SRI786159:SRJ786494 TBE786159:TBF786494 TLA786159:TLB786494 TUW786159:TUX786494 UES786159:UET786494 UOO786159:UOP786494 UYK786159:UYL786494 VIG786159:VIH786494 VSC786159:VSD786494 WBY786159:WBZ786494 WLU786159:WLV786494 WVQ786159:WVR786494 I851695:J852030 JE851695:JF852030 TA851695:TB852030 ACW851695:ACX852030 AMS851695:AMT852030 AWO851695:AWP852030 BGK851695:BGL852030 BQG851695:BQH852030 CAC851695:CAD852030 CJY851695:CJZ852030 CTU851695:CTV852030 DDQ851695:DDR852030 DNM851695:DNN852030 DXI851695:DXJ852030 EHE851695:EHF852030 ERA851695:ERB852030 FAW851695:FAX852030 FKS851695:FKT852030 FUO851695:FUP852030 GEK851695:GEL852030 GOG851695:GOH852030 GYC851695:GYD852030 HHY851695:HHZ852030 HRU851695:HRV852030 IBQ851695:IBR852030 ILM851695:ILN852030 IVI851695:IVJ852030 JFE851695:JFF852030 JPA851695:JPB852030 JYW851695:JYX852030 KIS851695:KIT852030 KSO851695:KSP852030 LCK851695:LCL852030 LMG851695:LMH852030 LWC851695:LWD852030 MFY851695:MFZ852030 MPU851695:MPV852030 MZQ851695:MZR852030 NJM851695:NJN852030 NTI851695:NTJ852030 ODE851695:ODF852030 ONA851695:ONB852030 OWW851695:OWX852030 PGS851695:PGT852030 PQO851695:PQP852030 QAK851695:QAL852030 QKG851695:QKH852030 QUC851695:QUD852030 RDY851695:RDZ852030 RNU851695:RNV852030 RXQ851695:RXR852030 SHM851695:SHN852030 SRI851695:SRJ852030 TBE851695:TBF852030 TLA851695:TLB852030 TUW851695:TUX852030 UES851695:UET852030 UOO851695:UOP852030 UYK851695:UYL852030 VIG851695:VIH852030 VSC851695:VSD852030 WBY851695:WBZ852030 WLU851695:WLV852030 WVQ851695:WVR852030 I917231:J917566 JE917231:JF917566 TA917231:TB917566 ACW917231:ACX917566 AMS917231:AMT917566 AWO917231:AWP917566 BGK917231:BGL917566 BQG917231:BQH917566 CAC917231:CAD917566 CJY917231:CJZ917566 CTU917231:CTV917566 DDQ917231:DDR917566 DNM917231:DNN917566 DXI917231:DXJ917566 EHE917231:EHF917566 ERA917231:ERB917566 FAW917231:FAX917566 FKS917231:FKT917566 FUO917231:FUP917566 GEK917231:GEL917566 GOG917231:GOH917566 GYC917231:GYD917566 HHY917231:HHZ917566 HRU917231:HRV917566 IBQ917231:IBR917566 ILM917231:ILN917566 IVI917231:IVJ917566 JFE917231:JFF917566 JPA917231:JPB917566 JYW917231:JYX917566 KIS917231:KIT917566 KSO917231:KSP917566 LCK917231:LCL917566 LMG917231:LMH917566 LWC917231:LWD917566 MFY917231:MFZ917566 MPU917231:MPV917566 MZQ917231:MZR917566 NJM917231:NJN917566 NTI917231:NTJ917566 ODE917231:ODF917566 ONA917231:ONB917566 OWW917231:OWX917566 PGS917231:PGT917566 PQO917231:PQP917566 QAK917231:QAL917566 QKG917231:QKH917566 QUC917231:QUD917566 RDY917231:RDZ917566 RNU917231:RNV917566 RXQ917231:RXR917566 SHM917231:SHN917566 SRI917231:SRJ917566 TBE917231:TBF917566 TLA917231:TLB917566 TUW917231:TUX917566 UES917231:UET917566 UOO917231:UOP917566 UYK917231:UYL917566 VIG917231:VIH917566 VSC917231:VSD917566 WBY917231:WBZ917566 WLU917231:WLV917566 WVQ917231:WVR917566 I982767:J983102 JE982767:JF983102 TA982767:TB983102 ACW982767:ACX983102 AMS982767:AMT983102 AWO982767:AWP983102 BGK982767:BGL983102 BQG982767:BQH983102 CAC982767:CAD983102 CJY982767:CJZ983102 CTU982767:CTV983102 DDQ982767:DDR983102 DNM982767:DNN983102 DXI982767:DXJ983102 EHE982767:EHF983102 ERA982767:ERB983102 FAW982767:FAX983102 FKS982767:FKT983102 FUO982767:FUP983102 GEK982767:GEL983102 GOG982767:GOH983102 GYC982767:GYD983102 HHY982767:HHZ983102 HRU982767:HRV983102 IBQ982767:IBR983102 ILM982767:ILN983102 IVI982767:IVJ983102 JFE982767:JFF983102 JPA982767:JPB983102 JYW982767:JYX983102 KIS982767:KIT983102 KSO982767:KSP983102 LCK982767:LCL983102 LMG982767:LMH983102 LWC982767:LWD983102 MFY982767:MFZ983102 MPU982767:MPV983102 MZQ982767:MZR983102 NJM982767:NJN983102 NTI982767:NTJ983102 ODE982767:ODF983102 ONA982767:ONB983102 OWW982767:OWX983102 PGS982767:PGT983102 PQO982767:PQP983102 QAK982767:QAL983102 QKG982767:QKH983102 QUC982767:QUD983102 RDY982767:RDZ983102 RNU982767:RNV983102 RXQ982767:RXR983102 SHM982767:SHN983102 SRI982767:SRJ983102 TBE982767:TBF983102 TLA982767:TLB983102 TUW982767:TUX983102 UES982767:UET983102 UOO982767:UOP983102 UYK982767:UYL983102 VIG982767:VIH983102 VSC982767:VSD983102 WBY982767:WBZ983102 WLU982767:WLV983102 WVQ982767:WVR983102">
      <formula1>балл2</formula1>
    </dataValidation>
    <dataValidation allowBlank="1" showErrorMessage="1" sqref="E3:G111 JA3:JC111 SW3:SY111 ACS3:ACU111 AMO3:AMQ111 AWK3:AWM111 BGG3:BGI111 BQC3:BQE111 BZY3:CAA111 CJU3:CJW111 CTQ3:CTS111 DDM3:DDO111 DNI3:DNK111 DXE3:DXG111 EHA3:EHC111 EQW3:EQY111 FAS3:FAU111 FKO3:FKQ111 FUK3:FUM111 GEG3:GEI111 GOC3:GOE111 GXY3:GYA111 HHU3:HHW111 HRQ3:HRS111 IBM3:IBO111 ILI3:ILK111 IVE3:IVG111 JFA3:JFC111 JOW3:JOY111 JYS3:JYU111 KIO3:KIQ111 KSK3:KSM111 LCG3:LCI111 LMC3:LME111 LVY3:LWA111 MFU3:MFW111 MPQ3:MPS111 MZM3:MZO111 NJI3:NJK111 NTE3:NTG111 ODA3:ODC111 OMW3:OMY111 OWS3:OWU111 PGO3:PGQ111 PQK3:PQM111 QAG3:QAI111 QKC3:QKE111 QTY3:QUA111 RDU3:RDW111 RNQ3:RNS111 RXM3:RXO111 SHI3:SHK111 SRE3:SRG111 TBA3:TBC111 TKW3:TKY111 TUS3:TUU111 UEO3:UEQ111 UOK3:UOM111 UYG3:UYI111 VIC3:VIE111 VRY3:VSA111 WBU3:WBW111 WLQ3:WLS111 WVM3:WVO111 E65263:G65598 JA65263:JC65598 SW65263:SY65598 ACS65263:ACU65598 AMO65263:AMQ65598 AWK65263:AWM65598 BGG65263:BGI65598 BQC65263:BQE65598 BZY65263:CAA65598 CJU65263:CJW65598 CTQ65263:CTS65598 DDM65263:DDO65598 DNI65263:DNK65598 DXE65263:DXG65598 EHA65263:EHC65598 EQW65263:EQY65598 FAS65263:FAU65598 FKO65263:FKQ65598 FUK65263:FUM65598 GEG65263:GEI65598 GOC65263:GOE65598 GXY65263:GYA65598 HHU65263:HHW65598 HRQ65263:HRS65598 IBM65263:IBO65598 ILI65263:ILK65598 IVE65263:IVG65598 JFA65263:JFC65598 JOW65263:JOY65598 JYS65263:JYU65598 KIO65263:KIQ65598 KSK65263:KSM65598 LCG65263:LCI65598 LMC65263:LME65598 LVY65263:LWA65598 MFU65263:MFW65598 MPQ65263:MPS65598 MZM65263:MZO65598 NJI65263:NJK65598 NTE65263:NTG65598 ODA65263:ODC65598 OMW65263:OMY65598 OWS65263:OWU65598 PGO65263:PGQ65598 PQK65263:PQM65598 QAG65263:QAI65598 QKC65263:QKE65598 QTY65263:QUA65598 RDU65263:RDW65598 RNQ65263:RNS65598 RXM65263:RXO65598 SHI65263:SHK65598 SRE65263:SRG65598 TBA65263:TBC65598 TKW65263:TKY65598 TUS65263:TUU65598 UEO65263:UEQ65598 UOK65263:UOM65598 UYG65263:UYI65598 VIC65263:VIE65598 VRY65263:VSA65598 WBU65263:WBW65598 WLQ65263:WLS65598 WVM65263:WVO65598 E130799:G131134 JA130799:JC131134 SW130799:SY131134 ACS130799:ACU131134 AMO130799:AMQ131134 AWK130799:AWM131134 BGG130799:BGI131134 BQC130799:BQE131134 BZY130799:CAA131134 CJU130799:CJW131134 CTQ130799:CTS131134 DDM130799:DDO131134 DNI130799:DNK131134 DXE130799:DXG131134 EHA130799:EHC131134 EQW130799:EQY131134 FAS130799:FAU131134 FKO130799:FKQ131134 FUK130799:FUM131134 GEG130799:GEI131134 GOC130799:GOE131134 GXY130799:GYA131134 HHU130799:HHW131134 HRQ130799:HRS131134 IBM130799:IBO131134 ILI130799:ILK131134 IVE130799:IVG131134 JFA130799:JFC131134 JOW130799:JOY131134 JYS130799:JYU131134 KIO130799:KIQ131134 KSK130799:KSM131134 LCG130799:LCI131134 LMC130799:LME131134 LVY130799:LWA131134 MFU130799:MFW131134 MPQ130799:MPS131134 MZM130799:MZO131134 NJI130799:NJK131134 NTE130799:NTG131134 ODA130799:ODC131134 OMW130799:OMY131134 OWS130799:OWU131134 PGO130799:PGQ131134 PQK130799:PQM131134 QAG130799:QAI131134 QKC130799:QKE131134 QTY130799:QUA131134 RDU130799:RDW131134 RNQ130799:RNS131134 RXM130799:RXO131134 SHI130799:SHK131134 SRE130799:SRG131134 TBA130799:TBC131134 TKW130799:TKY131134 TUS130799:TUU131134 UEO130799:UEQ131134 UOK130799:UOM131134 UYG130799:UYI131134 VIC130799:VIE131134 VRY130799:VSA131134 WBU130799:WBW131134 WLQ130799:WLS131134 WVM130799:WVO131134 E196335:G196670 JA196335:JC196670 SW196335:SY196670 ACS196335:ACU196670 AMO196335:AMQ196670 AWK196335:AWM196670 BGG196335:BGI196670 BQC196335:BQE196670 BZY196335:CAA196670 CJU196335:CJW196670 CTQ196335:CTS196670 DDM196335:DDO196670 DNI196335:DNK196670 DXE196335:DXG196670 EHA196335:EHC196670 EQW196335:EQY196670 FAS196335:FAU196670 FKO196335:FKQ196670 FUK196335:FUM196670 GEG196335:GEI196670 GOC196335:GOE196670 GXY196335:GYA196670 HHU196335:HHW196670 HRQ196335:HRS196670 IBM196335:IBO196670 ILI196335:ILK196670 IVE196335:IVG196670 JFA196335:JFC196670 JOW196335:JOY196670 JYS196335:JYU196670 KIO196335:KIQ196670 KSK196335:KSM196670 LCG196335:LCI196670 LMC196335:LME196670 LVY196335:LWA196670 MFU196335:MFW196670 MPQ196335:MPS196670 MZM196335:MZO196670 NJI196335:NJK196670 NTE196335:NTG196670 ODA196335:ODC196670 OMW196335:OMY196670 OWS196335:OWU196670 PGO196335:PGQ196670 PQK196335:PQM196670 QAG196335:QAI196670 QKC196335:QKE196670 QTY196335:QUA196670 RDU196335:RDW196670 RNQ196335:RNS196670 RXM196335:RXO196670 SHI196335:SHK196670 SRE196335:SRG196670 TBA196335:TBC196670 TKW196335:TKY196670 TUS196335:TUU196670 UEO196335:UEQ196670 UOK196335:UOM196670 UYG196335:UYI196670 VIC196335:VIE196670 VRY196335:VSA196670 WBU196335:WBW196670 WLQ196335:WLS196670 WVM196335:WVO196670 E261871:G262206 JA261871:JC262206 SW261871:SY262206 ACS261871:ACU262206 AMO261871:AMQ262206 AWK261871:AWM262206 BGG261871:BGI262206 BQC261871:BQE262206 BZY261871:CAA262206 CJU261871:CJW262206 CTQ261871:CTS262206 DDM261871:DDO262206 DNI261871:DNK262206 DXE261871:DXG262206 EHA261871:EHC262206 EQW261871:EQY262206 FAS261871:FAU262206 FKO261871:FKQ262206 FUK261871:FUM262206 GEG261871:GEI262206 GOC261871:GOE262206 GXY261871:GYA262206 HHU261871:HHW262206 HRQ261871:HRS262206 IBM261871:IBO262206 ILI261871:ILK262206 IVE261871:IVG262206 JFA261871:JFC262206 JOW261871:JOY262206 JYS261871:JYU262206 KIO261871:KIQ262206 KSK261871:KSM262206 LCG261871:LCI262206 LMC261871:LME262206 LVY261871:LWA262206 MFU261871:MFW262206 MPQ261871:MPS262206 MZM261871:MZO262206 NJI261871:NJK262206 NTE261871:NTG262206 ODA261871:ODC262206 OMW261871:OMY262206 OWS261871:OWU262206 PGO261871:PGQ262206 PQK261871:PQM262206 QAG261871:QAI262206 QKC261871:QKE262206 QTY261871:QUA262206 RDU261871:RDW262206 RNQ261871:RNS262206 RXM261871:RXO262206 SHI261871:SHK262206 SRE261871:SRG262206 TBA261871:TBC262206 TKW261871:TKY262206 TUS261871:TUU262206 UEO261871:UEQ262206 UOK261871:UOM262206 UYG261871:UYI262206 VIC261871:VIE262206 VRY261871:VSA262206 WBU261871:WBW262206 WLQ261871:WLS262206 WVM261871:WVO262206 E327407:G327742 JA327407:JC327742 SW327407:SY327742 ACS327407:ACU327742 AMO327407:AMQ327742 AWK327407:AWM327742 BGG327407:BGI327742 BQC327407:BQE327742 BZY327407:CAA327742 CJU327407:CJW327742 CTQ327407:CTS327742 DDM327407:DDO327742 DNI327407:DNK327742 DXE327407:DXG327742 EHA327407:EHC327742 EQW327407:EQY327742 FAS327407:FAU327742 FKO327407:FKQ327742 FUK327407:FUM327742 GEG327407:GEI327742 GOC327407:GOE327742 GXY327407:GYA327742 HHU327407:HHW327742 HRQ327407:HRS327742 IBM327407:IBO327742 ILI327407:ILK327742 IVE327407:IVG327742 JFA327407:JFC327742 JOW327407:JOY327742 JYS327407:JYU327742 KIO327407:KIQ327742 KSK327407:KSM327742 LCG327407:LCI327742 LMC327407:LME327742 LVY327407:LWA327742 MFU327407:MFW327742 MPQ327407:MPS327742 MZM327407:MZO327742 NJI327407:NJK327742 NTE327407:NTG327742 ODA327407:ODC327742 OMW327407:OMY327742 OWS327407:OWU327742 PGO327407:PGQ327742 PQK327407:PQM327742 QAG327407:QAI327742 QKC327407:QKE327742 QTY327407:QUA327742 RDU327407:RDW327742 RNQ327407:RNS327742 RXM327407:RXO327742 SHI327407:SHK327742 SRE327407:SRG327742 TBA327407:TBC327742 TKW327407:TKY327742 TUS327407:TUU327742 UEO327407:UEQ327742 UOK327407:UOM327742 UYG327407:UYI327742 VIC327407:VIE327742 VRY327407:VSA327742 WBU327407:WBW327742 WLQ327407:WLS327742 WVM327407:WVO327742 E392943:G393278 JA392943:JC393278 SW392943:SY393278 ACS392943:ACU393278 AMO392943:AMQ393278 AWK392943:AWM393278 BGG392943:BGI393278 BQC392943:BQE393278 BZY392943:CAA393278 CJU392943:CJW393278 CTQ392943:CTS393278 DDM392943:DDO393278 DNI392943:DNK393278 DXE392943:DXG393278 EHA392943:EHC393278 EQW392943:EQY393278 FAS392943:FAU393278 FKO392943:FKQ393278 FUK392943:FUM393278 GEG392943:GEI393278 GOC392943:GOE393278 GXY392943:GYA393278 HHU392943:HHW393278 HRQ392943:HRS393278 IBM392943:IBO393278 ILI392943:ILK393278 IVE392943:IVG393278 JFA392943:JFC393278 JOW392943:JOY393278 JYS392943:JYU393278 KIO392943:KIQ393278 KSK392943:KSM393278 LCG392943:LCI393278 LMC392943:LME393278 LVY392943:LWA393278 MFU392943:MFW393278 MPQ392943:MPS393278 MZM392943:MZO393278 NJI392943:NJK393278 NTE392943:NTG393278 ODA392943:ODC393278 OMW392943:OMY393278 OWS392943:OWU393278 PGO392943:PGQ393278 PQK392943:PQM393278 QAG392943:QAI393278 QKC392943:QKE393278 QTY392943:QUA393278 RDU392943:RDW393278 RNQ392943:RNS393278 RXM392943:RXO393278 SHI392943:SHK393278 SRE392943:SRG393278 TBA392943:TBC393278 TKW392943:TKY393278 TUS392943:TUU393278 UEO392943:UEQ393278 UOK392943:UOM393278 UYG392943:UYI393278 VIC392943:VIE393278 VRY392943:VSA393278 WBU392943:WBW393278 WLQ392943:WLS393278 WVM392943:WVO393278 E458479:G458814 JA458479:JC458814 SW458479:SY458814 ACS458479:ACU458814 AMO458479:AMQ458814 AWK458479:AWM458814 BGG458479:BGI458814 BQC458479:BQE458814 BZY458479:CAA458814 CJU458479:CJW458814 CTQ458479:CTS458814 DDM458479:DDO458814 DNI458479:DNK458814 DXE458479:DXG458814 EHA458479:EHC458814 EQW458479:EQY458814 FAS458479:FAU458814 FKO458479:FKQ458814 FUK458479:FUM458814 GEG458479:GEI458814 GOC458479:GOE458814 GXY458479:GYA458814 HHU458479:HHW458814 HRQ458479:HRS458814 IBM458479:IBO458814 ILI458479:ILK458814 IVE458479:IVG458814 JFA458479:JFC458814 JOW458479:JOY458814 JYS458479:JYU458814 KIO458479:KIQ458814 KSK458479:KSM458814 LCG458479:LCI458814 LMC458479:LME458814 LVY458479:LWA458814 MFU458479:MFW458814 MPQ458479:MPS458814 MZM458479:MZO458814 NJI458479:NJK458814 NTE458479:NTG458814 ODA458479:ODC458814 OMW458479:OMY458814 OWS458479:OWU458814 PGO458479:PGQ458814 PQK458479:PQM458814 QAG458479:QAI458814 QKC458479:QKE458814 QTY458479:QUA458814 RDU458479:RDW458814 RNQ458479:RNS458814 RXM458479:RXO458814 SHI458479:SHK458814 SRE458479:SRG458814 TBA458479:TBC458814 TKW458479:TKY458814 TUS458479:TUU458814 UEO458479:UEQ458814 UOK458479:UOM458814 UYG458479:UYI458814 VIC458479:VIE458814 VRY458479:VSA458814 WBU458479:WBW458814 WLQ458479:WLS458814 WVM458479:WVO458814 E524015:G524350 JA524015:JC524350 SW524015:SY524350 ACS524015:ACU524350 AMO524015:AMQ524350 AWK524015:AWM524350 BGG524015:BGI524350 BQC524015:BQE524350 BZY524015:CAA524350 CJU524015:CJW524350 CTQ524015:CTS524350 DDM524015:DDO524350 DNI524015:DNK524350 DXE524015:DXG524350 EHA524015:EHC524350 EQW524015:EQY524350 FAS524015:FAU524350 FKO524015:FKQ524350 FUK524015:FUM524350 GEG524015:GEI524350 GOC524015:GOE524350 GXY524015:GYA524350 HHU524015:HHW524350 HRQ524015:HRS524350 IBM524015:IBO524350 ILI524015:ILK524350 IVE524015:IVG524350 JFA524015:JFC524350 JOW524015:JOY524350 JYS524015:JYU524350 KIO524015:KIQ524350 KSK524015:KSM524350 LCG524015:LCI524350 LMC524015:LME524350 LVY524015:LWA524350 MFU524015:MFW524350 MPQ524015:MPS524350 MZM524015:MZO524350 NJI524015:NJK524350 NTE524015:NTG524350 ODA524015:ODC524350 OMW524015:OMY524350 OWS524015:OWU524350 PGO524015:PGQ524350 PQK524015:PQM524350 QAG524015:QAI524350 QKC524015:QKE524350 QTY524015:QUA524350 RDU524015:RDW524350 RNQ524015:RNS524350 RXM524015:RXO524350 SHI524015:SHK524350 SRE524015:SRG524350 TBA524015:TBC524350 TKW524015:TKY524350 TUS524015:TUU524350 UEO524015:UEQ524350 UOK524015:UOM524350 UYG524015:UYI524350 VIC524015:VIE524350 VRY524015:VSA524350 WBU524015:WBW524350 WLQ524015:WLS524350 WVM524015:WVO524350 E589551:G589886 JA589551:JC589886 SW589551:SY589886 ACS589551:ACU589886 AMO589551:AMQ589886 AWK589551:AWM589886 BGG589551:BGI589886 BQC589551:BQE589886 BZY589551:CAA589886 CJU589551:CJW589886 CTQ589551:CTS589886 DDM589551:DDO589886 DNI589551:DNK589886 DXE589551:DXG589886 EHA589551:EHC589886 EQW589551:EQY589886 FAS589551:FAU589886 FKO589551:FKQ589886 FUK589551:FUM589886 GEG589551:GEI589886 GOC589551:GOE589886 GXY589551:GYA589886 HHU589551:HHW589886 HRQ589551:HRS589886 IBM589551:IBO589886 ILI589551:ILK589886 IVE589551:IVG589886 JFA589551:JFC589886 JOW589551:JOY589886 JYS589551:JYU589886 KIO589551:KIQ589886 KSK589551:KSM589886 LCG589551:LCI589886 LMC589551:LME589886 LVY589551:LWA589886 MFU589551:MFW589886 MPQ589551:MPS589886 MZM589551:MZO589886 NJI589551:NJK589886 NTE589551:NTG589886 ODA589551:ODC589886 OMW589551:OMY589886 OWS589551:OWU589886 PGO589551:PGQ589886 PQK589551:PQM589886 QAG589551:QAI589886 QKC589551:QKE589886 QTY589551:QUA589886 RDU589551:RDW589886 RNQ589551:RNS589886 RXM589551:RXO589886 SHI589551:SHK589886 SRE589551:SRG589886 TBA589551:TBC589886 TKW589551:TKY589886 TUS589551:TUU589886 UEO589551:UEQ589886 UOK589551:UOM589886 UYG589551:UYI589886 VIC589551:VIE589886 VRY589551:VSA589886 WBU589551:WBW589886 WLQ589551:WLS589886 WVM589551:WVO589886 E655087:G655422 JA655087:JC655422 SW655087:SY655422 ACS655087:ACU655422 AMO655087:AMQ655422 AWK655087:AWM655422 BGG655087:BGI655422 BQC655087:BQE655422 BZY655087:CAA655422 CJU655087:CJW655422 CTQ655087:CTS655422 DDM655087:DDO655422 DNI655087:DNK655422 DXE655087:DXG655422 EHA655087:EHC655422 EQW655087:EQY655422 FAS655087:FAU655422 FKO655087:FKQ655422 FUK655087:FUM655422 GEG655087:GEI655422 GOC655087:GOE655422 GXY655087:GYA655422 HHU655087:HHW655422 HRQ655087:HRS655422 IBM655087:IBO655422 ILI655087:ILK655422 IVE655087:IVG655422 JFA655087:JFC655422 JOW655087:JOY655422 JYS655087:JYU655422 KIO655087:KIQ655422 KSK655087:KSM655422 LCG655087:LCI655422 LMC655087:LME655422 LVY655087:LWA655422 MFU655087:MFW655422 MPQ655087:MPS655422 MZM655087:MZO655422 NJI655087:NJK655422 NTE655087:NTG655422 ODA655087:ODC655422 OMW655087:OMY655422 OWS655087:OWU655422 PGO655087:PGQ655422 PQK655087:PQM655422 QAG655087:QAI655422 QKC655087:QKE655422 QTY655087:QUA655422 RDU655087:RDW655422 RNQ655087:RNS655422 RXM655087:RXO655422 SHI655087:SHK655422 SRE655087:SRG655422 TBA655087:TBC655422 TKW655087:TKY655422 TUS655087:TUU655422 UEO655087:UEQ655422 UOK655087:UOM655422 UYG655087:UYI655422 VIC655087:VIE655422 VRY655087:VSA655422 WBU655087:WBW655422 WLQ655087:WLS655422 WVM655087:WVO655422 E720623:G720958 JA720623:JC720958 SW720623:SY720958 ACS720623:ACU720958 AMO720623:AMQ720958 AWK720623:AWM720958 BGG720623:BGI720958 BQC720623:BQE720958 BZY720623:CAA720958 CJU720623:CJW720958 CTQ720623:CTS720958 DDM720623:DDO720958 DNI720623:DNK720958 DXE720623:DXG720958 EHA720623:EHC720958 EQW720623:EQY720958 FAS720623:FAU720958 FKO720623:FKQ720958 FUK720623:FUM720958 GEG720623:GEI720958 GOC720623:GOE720958 GXY720623:GYA720958 HHU720623:HHW720958 HRQ720623:HRS720958 IBM720623:IBO720958 ILI720623:ILK720958 IVE720623:IVG720958 JFA720623:JFC720958 JOW720623:JOY720958 JYS720623:JYU720958 KIO720623:KIQ720958 KSK720623:KSM720958 LCG720623:LCI720958 LMC720623:LME720958 LVY720623:LWA720958 MFU720623:MFW720958 MPQ720623:MPS720958 MZM720623:MZO720958 NJI720623:NJK720958 NTE720623:NTG720958 ODA720623:ODC720958 OMW720623:OMY720958 OWS720623:OWU720958 PGO720623:PGQ720958 PQK720623:PQM720958 QAG720623:QAI720958 QKC720623:QKE720958 QTY720623:QUA720958 RDU720623:RDW720958 RNQ720623:RNS720958 RXM720623:RXO720958 SHI720623:SHK720958 SRE720623:SRG720958 TBA720623:TBC720958 TKW720623:TKY720958 TUS720623:TUU720958 UEO720623:UEQ720958 UOK720623:UOM720958 UYG720623:UYI720958 VIC720623:VIE720958 VRY720623:VSA720958 WBU720623:WBW720958 WLQ720623:WLS720958 WVM720623:WVO720958 E786159:G786494 JA786159:JC786494 SW786159:SY786494 ACS786159:ACU786494 AMO786159:AMQ786494 AWK786159:AWM786494 BGG786159:BGI786494 BQC786159:BQE786494 BZY786159:CAA786494 CJU786159:CJW786494 CTQ786159:CTS786494 DDM786159:DDO786494 DNI786159:DNK786494 DXE786159:DXG786494 EHA786159:EHC786494 EQW786159:EQY786494 FAS786159:FAU786494 FKO786159:FKQ786494 FUK786159:FUM786494 GEG786159:GEI786494 GOC786159:GOE786494 GXY786159:GYA786494 HHU786159:HHW786494 HRQ786159:HRS786494 IBM786159:IBO786494 ILI786159:ILK786494 IVE786159:IVG786494 JFA786159:JFC786494 JOW786159:JOY786494 JYS786159:JYU786494 KIO786159:KIQ786494 KSK786159:KSM786494 LCG786159:LCI786494 LMC786159:LME786494 LVY786159:LWA786494 MFU786159:MFW786494 MPQ786159:MPS786494 MZM786159:MZO786494 NJI786159:NJK786494 NTE786159:NTG786494 ODA786159:ODC786494 OMW786159:OMY786494 OWS786159:OWU786494 PGO786159:PGQ786494 PQK786159:PQM786494 QAG786159:QAI786494 QKC786159:QKE786494 QTY786159:QUA786494 RDU786159:RDW786494 RNQ786159:RNS786494 RXM786159:RXO786494 SHI786159:SHK786494 SRE786159:SRG786494 TBA786159:TBC786494 TKW786159:TKY786494 TUS786159:TUU786494 UEO786159:UEQ786494 UOK786159:UOM786494 UYG786159:UYI786494 VIC786159:VIE786494 VRY786159:VSA786494 WBU786159:WBW786494 WLQ786159:WLS786494 WVM786159:WVO786494 E851695:G852030 JA851695:JC852030 SW851695:SY852030 ACS851695:ACU852030 AMO851695:AMQ852030 AWK851695:AWM852030 BGG851695:BGI852030 BQC851695:BQE852030 BZY851695:CAA852030 CJU851695:CJW852030 CTQ851695:CTS852030 DDM851695:DDO852030 DNI851695:DNK852030 DXE851695:DXG852030 EHA851695:EHC852030 EQW851695:EQY852030 FAS851695:FAU852030 FKO851695:FKQ852030 FUK851695:FUM852030 GEG851695:GEI852030 GOC851695:GOE852030 GXY851695:GYA852030 HHU851695:HHW852030 HRQ851695:HRS852030 IBM851695:IBO852030 ILI851695:ILK852030 IVE851695:IVG852030 JFA851695:JFC852030 JOW851695:JOY852030 JYS851695:JYU852030 KIO851695:KIQ852030 KSK851695:KSM852030 LCG851695:LCI852030 LMC851695:LME852030 LVY851695:LWA852030 MFU851695:MFW852030 MPQ851695:MPS852030 MZM851695:MZO852030 NJI851695:NJK852030 NTE851695:NTG852030 ODA851695:ODC852030 OMW851695:OMY852030 OWS851695:OWU852030 PGO851695:PGQ852030 PQK851695:PQM852030 QAG851695:QAI852030 QKC851695:QKE852030 QTY851695:QUA852030 RDU851695:RDW852030 RNQ851695:RNS852030 RXM851695:RXO852030 SHI851695:SHK852030 SRE851695:SRG852030 TBA851695:TBC852030 TKW851695:TKY852030 TUS851695:TUU852030 UEO851695:UEQ852030 UOK851695:UOM852030 UYG851695:UYI852030 VIC851695:VIE852030 VRY851695:VSA852030 WBU851695:WBW852030 WLQ851695:WLS852030 WVM851695:WVO852030 E917231:G917566 JA917231:JC917566 SW917231:SY917566 ACS917231:ACU917566 AMO917231:AMQ917566 AWK917231:AWM917566 BGG917231:BGI917566 BQC917231:BQE917566 BZY917231:CAA917566 CJU917231:CJW917566 CTQ917231:CTS917566 DDM917231:DDO917566 DNI917231:DNK917566 DXE917231:DXG917566 EHA917231:EHC917566 EQW917231:EQY917566 FAS917231:FAU917566 FKO917231:FKQ917566 FUK917231:FUM917566 GEG917231:GEI917566 GOC917231:GOE917566 GXY917231:GYA917566 HHU917231:HHW917566 HRQ917231:HRS917566 IBM917231:IBO917566 ILI917231:ILK917566 IVE917231:IVG917566 JFA917231:JFC917566 JOW917231:JOY917566 JYS917231:JYU917566 KIO917231:KIQ917566 KSK917231:KSM917566 LCG917231:LCI917566 LMC917231:LME917566 LVY917231:LWA917566 MFU917231:MFW917566 MPQ917231:MPS917566 MZM917231:MZO917566 NJI917231:NJK917566 NTE917231:NTG917566 ODA917231:ODC917566 OMW917231:OMY917566 OWS917231:OWU917566 PGO917231:PGQ917566 PQK917231:PQM917566 QAG917231:QAI917566 QKC917231:QKE917566 QTY917231:QUA917566 RDU917231:RDW917566 RNQ917231:RNS917566 RXM917231:RXO917566 SHI917231:SHK917566 SRE917231:SRG917566 TBA917231:TBC917566 TKW917231:TKY917566 TUS917231:TUU917566 UEO917231:UEQ917566 UOK917231:UOM917566 UYG917231:UYI917566 VIC917231:VIE917566 VRY917231:VSA917566 WBU917231:WBW917566 WLQ917231:WLS917566 WVM917231:WVO917566 E982767:G983102 JA982767:JC983102 SW982767:SY983102 ACS982767:ACU983102 AMO982767:AMQ983102 AWK982767:AWM983102 BGG982767:BGI983102 BQC982767:BQE983102 BZY982767:CAA983102 CJU982767:CJW983102 CTQ982767:CTS983102 DDM982767:DDO983102 DNI982767:DNK983102 DXE982767:DXG983102 EHA982767:EHC983102 EQW982767:EQY983102 FAS982767:FAU983102 FKO982767:FKQ983102 FUK982767:FUM983102 GEG982767:GEI983102 GOC982767:GOE983102 GXY982767:GYA983102 HHU982767:HHW983102 HRQ982767:HRS983102 IBM982767:IBO983102 ILI982767:ILK983102 IVE982767:IVG983102 JFA982767:JFC983102 JOW982767:JOY983102 JYS982767:JYU983102 KIO982767:KIQ983102 KSK982767:KSM983102 LCG982767:LCI983102 LMC982767:LME983102 LVY982767:LWA983102 MFU982767:MFW983102 MPQ982767:MPS983102 MZM982767:MZO983102 NJI982767:NJK983102 NTE982767:NTG983102 ODA982767:ODC983102 OMW982767:OMY983102 OWS982767:OWU983102 PGO982767:PGQ983102 PQK982767:PQM983102 QAG982767:QAI983102 QKC982767:QKE983102 QTY982767:QUA983102 RDU982767:RDW983102 RNQ982767:RNS983102 RXM982767:RXO983102 SHI982767:SHK983102 SRE982767:SRG983102 TBA982767:TBC983102 TKW982767:TKY983102 TUS982767:TUU983102 UEO982767:UEQ983102 UOK982767:UOM983102 UYG982767:UYI983102 VIC982767:VIE983102 VRY982767:VSA983102 WBU982767:WBW983102 WLQ982767:WLS983102 WVM982767:WVO983102 C113:D113"/>
    <dataValidation type="list" allowBlank="1" showInputMessage="1" showErrorMessage="1" sqref="N3:O111 JJ3:JK111 TF3:TG111 ADB3:ADC111 AMX3:AMY111 AWT3:AWU111 BGP3:BGQ111 BQL3:BQM111 CAH3:CAI111 CKD3:CKE111 CTZ3:CUA111 DDV3:DDW111 DNR3:DNS111 DXN3:DXO111 EHJ3:EHK111 ERF3:ERG111 FBB3:FBC111 FKX3:FKY111 FUT3:FUU111 GEP3:GEQ111 GOL3:GOM111 GYH3:GYI111 HID3:HIE111 HRZ3:HSA111 IBV3:IBW111 ILR3:ILS111 IVN3:IVO111 JFJ3:JFK111 JPF3:JPG111 JZB3:JZC111 KIX3:KIY111 KST3:KSU111 LCP3:LCQ111 LML3:LMM111 LWH3:LWI111 MGD3:MGE111 MPZ3:MQA111 MZV3:MZW111 NJR3:NJS111 NTN3:NTO111 ODJ3:ODK111 ONF3:ONG111 OXB3:OXC111 PGX3:PGY111 PQT3:PQU111 QAP3:QAQ111 QKL3:QKM111 QUH3:QUI111 RED3:REE111 RNZ3:ROA111 RXV3:RXW111 SHR3:SHS111 SRN3:SRO111 TBJ3:TBK111 TLF3:TLG111 TVB3:TVC111 UEX3:UEY111 UOT3:UOU111 UYP3:UYQ111 VIL3:VIM111 VSH3:VSI111 WCD3:WCE111 WLZ3:WMA111 WVV3:WVW111 N65263:O65598 JJ65263:JK65598 TF65263:TG65598 ADB65263:ADC65598 AMX65263:AMY65598 AWT65263:AWU65598 BGP65263:BGQ65598 BQL65263:BQM65598 CAH65263:CAI65598 CKD65263:CKE65598 CTZ65263:CUA65598 DDV65263:DDW65598 DNR65263:DNS65598 DXN65263:DXO65598 EHJ65263:EHK65598 ERF65263:ERG65598 FBB65263:FBC65598 FKX65263:FKY65598 FUT65263:FUU65598 GEP65263:GEQ65598 GOL65263:GOM65598 GYH65263:GYI65598 HID65263:HIE65598 HRZ65263:HSA65598 IBV65263:IBW65598 ILR65263:ILS65598 IVN65263:IVO65598 JFJ65263:JFK65598 JPF65263:JPG65598 JZB65263:JZC65598 KIX65263:KIY65598 KST65263:KSU65598 LCP65263:LCQ65598 LML65263:LMM65598 LWH65263:LWI65598 MGD65263:MGE65598 MPZ65263:MQA65598 MZV65263:MZW65598 NJR65263:NJS65598 NTN65263:NTO65598 ODJ65263:ODK65598 ONF65263:ONG65598 OXB65263:OXC65598 PGX65263:PGY65598 PQT65263:PQU65598 QAP65263:QAQ65598 QKL65263:QKM65598 QUH65263:QUI65598 RED65263:REE65598 RNZ65263:ROA65598 RXV65263:RXW65598 SHR65263:SHS65598 SRN65263:SRO65598 TBJ65263:TBK65598 TLF65263:TLG65598 TVB65263:TVC65598 UEX65263:UEY65598 UOT65263:UOU65598 UYP65263:UYQ65598 VIL65263:VIM65598 VSH65263:VSI65598 WCD65263:WCE65598 WLZ65263:WMA65598 WVV65263:WVW65598 N130799:O131134 JJ130799:JK131134 TF130799:TG131134 ADB130799:ADC131134 AMX130799:AMY131134 AWT130799:AWU131134 BGP130799:BGQ131134 BQL130799:BQM131134 CAH130799:CAI131134 CKD130799:CKE131134 CTZ130799:CUA131134 DDV130799:DDW131134 DNR130799:DNS131134 DXN130799:DXO131134 EHJ130799:EHK131134 ERF130799:ERG131134 FBB130799:FBC131134 FKX130799:FKY131134 FUT130799:FUU131134 GEP130799:GEQ131134 GOL130799:GOM131134 GYH130799:GYI131134 HID130799:HIE131134 HRZ130799:HSA131134 IBV130799:IBW131134 ILR130799:ILS131134 IVN130799:IVO131134 JFJ130799:JFK131134 JPF130799:JPG131134 JZB130799:JZC131134 KIX130799:KIY131134 KST130799:KSU131134 LCP130799:LCQ131134 LML130799:LMM131134 LWH130799:LWI131134 MGD130799:MGE131134 MPZ130799:MQA131134 MZV130799:MZW131134 NJR130799:NJS131134 NTN130799:NTO131134 ODJ130799:ODK131134 ONF130799:ONG131134 OXB130799:OXC131134 PGX130799:PGY131134 PQT130799:PQU131134 QAP130799:QAQ131134 QKL130799:QKM131134 QUH130799:QUI131134 RED130799:REE131134 RNZ130799:ROA131134 RXV130799:RXW131134 SHR130799:SHS131134 SRN130799:SRO131134 TBJ130799:TBK131134 TLF130799:TLG131134 TVB130799:TVC131134 UEX130799:UEY131134 UOT130799:UOU131134 UYP130799:UYQ131134 VIL130799:VIM131134 VSH130799:VSI131134 WCD130799:WCE131134 WLZ130799:WMA131134 WVV130799:WVW131134 N196335:O196670 JJ196335:JK196670 TF196335:TG196670 ADB196335:ADC196670 AMX196335:AMY196670 AWT196335:AWU196670 BGP196335:BGQ196670 BQL196335:BQM196670 CAH196335:CAI196670 CKD196335:CKE196670 CTZ196335:CUA196670 DDV196335:DDW196670 DNR196335:DNS196670 DXN196335:DXO196670 EHJ196335:EHK196670 ERF196335:ERG196670 FBB196335:FBC196670 FKX196335:FKY196670 FUT196335:FUU196670 GEP196335:GEQ196670 GOL196335:GOM196670 GYH196335:GYI196670 HID196335:HIE196670 HRZ196335:HSA196670 IBV196335:IBW196670 ILR196335:ILS196670 IVN196335:IVO196670 JFJ196335:JFK196670 JPF196335:JPG196670 JZB196335:JZC196670 KIX196335:KIY196670 KST196335:KSU196670 LCP196335:LCQ196670 LML196335:LMM196670 LWH196335:LWI196670 MGD196335:MGE196670 MPZ196335:MQA196670 MZV196335:MZW196670 NJR196335:NJS196670 NTN196335:NTO196670 ODJ196335:ODK196670 ONF196335:ONG196670 OXB196335:OXC196670 PGX196335:PGY196670 PQT196335:PQU196670 QAP196335:QAQ196670 QKL196335:QKM196670 QUH196335:QUI196670 RED196335:REE196670 RNZ196335:ROA196670 RXV196335:RXW196670 SHR196335:SHS196670 SRN196335:SRO196670 TBJ196335:TBK196670 TLF196335:TLG196670 TVB196335:TVC196670 UEX196335:UEY196670 UOT196335:UOU196670 UYP196335:UYQ196670 VIL196335:VIM196670 VSH196335:VSI196670 WCD196335:WCE196670 WLZ196335:WMA196670 WVV196335:WVW196670 N261871:O262206 JJ261871:JK262206 TF261871:TG262206 ADB261871:ADC262206 AMX261871:AMY262206 AWT261871:AWU262206 BGP261871:BGQ262206 BQL261871:BQM262206 CAH261871:CAI262206 CKD261871:CKE262206 CTZ261871:CUA262206 DDV261871:DDW262206 DNR261871:DNS262206 DXN261871:DXO262206 EHJ261871:EHK262206 ERF261871:ERG262206 FBB261871:FBC262206 FKX261871:FKY262206 FUT261871:FUU262206 GEP261871:GEQ262206 GOL261871:GOM262206 GYH261871:GYI262206 HID261871:HIE262206 HRZ261871:HSA262206 IBV261871:IBW262206 ILR261871:ILS262206 IVN261871:IVO262206 JFJ261871:JFK262206 JPF261871:JPG262206 JZB261871:JZC262206 KIX261871:KIY262206 KST261871:KSU262206 LCP261871:LCQ262206 LML261871:LMM262206 LWH261871:LWI262206 MGD261871:MGE262206 MPZ261871:MQA262206 MZV261871:MZW262206 NJR261871:NJS262206 NTN261871:NTO262206 ODJ261871:ODK262206 ONF261871:ONG262206 OXB261871:OXC262206 PGX261871:PGY262206 PQT261871:PQU262206 QAP261871:QAQ262206 QKL261871:QKM262206 QUH261871:QUI262206 RED261871:REE262206 RNZ261871:ROA262206 RXV261871:RXW262206 SHR261871:SHS262206 SRN261871:SRO262206 TBJ261871:TBK262206 TLF261871:TLG262206 TVB261871:TVC262206 UEX261871:UEY262206 UOT261871:UOU262206 UYP261871:UYQ262206 VIL261871:VIM262206 VSH261871:VSI262206 WCD261871:WCE262206 WLZ261871:WMA262206 WVV261871:WVW262206 N327407:O327742 JJ327407:JK327742 TF327407:TG327742 ADB327407:ADC327742 AMX327407:AMY327742 AWT327407:AWU327742 BGP327407:BGQ327742 BQL327407:BQM327742 CAH327407:CAI327742 CKD327407:CKE327742 CTZ327407:CUA327742 DDV327407:DDW327742 DNR327407:DNS327742 DXN327407:DXO327742 EHJ327407:EHK327742 ERF327407:ERG327742 FBB327407:FBC327742 FKX327407:FKY327742 FUT327407:FUU327742 GEP327407:GEQ327742 GOL327407:GOM327742 GYH327407:GYI327742 HID327407:HIE327742 HRZ327407:HSA327742 IBV327407:IBW327742 ILR327407:ILS327742 IVN327407:IVO327742 JFJ327407:JFK327742 JPF327407:JPG327742 JZB327407:JZC327742 KIX327407:KIY327742 KST327407:KSU327742 LCP327407:LCQ327742 LML327407:LMM327742 LWH327407:LWI327742 MGD327407:MGE327742 MPZ327407:MQA327742 MZV327407:MZW327742 NJR327407:NJS327742 NTN327407:NTO327742 ODJ327407:ODK327742 ONF327407:ONG327742 OXB327407:OXC327742 PGX327407:PGY327742 PQT327407:PQU327742 QAP327407:QAQ327742 QKL327407:QKM327742 QUH327407:QUI327742 RED327407:REE327742 RNZ327407:ROA327742 RXV327407:RXW327742 SHR327407:SHS327742 SRN327407:SRO327742 TBJ327407:TBK327742 TLF327407:TLG327742 TVB327407:TVC327742 UEX327407:UEY327742 UOT327407:UOU327742 UYP327407:UYQ327742 VIL327407:VIM327742 VSH327407:VSI327742 WCD327407:WCE327742 WLZ327407:WMA327742 WVV327407:WVW327742 N392943:O393278 JJ392943:JK393278 TF392943:TG393278 ADB392943:ADC393278 AMX392943:AMY393278 AWT392943:AWU393278 BGP392943:BGQ393278 BQL392943:BQM393278 CAH392943:CAI393278 CKD392943:CKE393278 CTZ392943:CUA393278 DDV392943:DDW393278 DNR392943:DNS393278 DXN392943:DXO393278 EHJ392943:EHK393278 ERF392943:ERG393278 FBB392943:FBC393278 FKX392943:FKY393278 FUT392943:FUU393278 GEP392943:GEQ393278 GOL392943:GOM393278 GYH392943:GYI393278 HID392943:HIE393278 HRZ392943:HSA393278 IBV392943:IBW393278 ILR392943:ILS393278 IVN392943:IVO393278 JFJ392943:JFK393278 JPF392943:JPG393278 JZB392943:JZC393278 KIX392943:KIY393278 KST392943:KSU393278 LCP392943:LCQ393278 LML392943:LMM393278 LWH392943:LWI393278 MGD392943:MGE393278 MPZ392943:MQA393278 MZV392943:MZW393278 NJR392943:NJS393278 NTN392943:NTO393278 ODJ392943:ODK393278 ONF392943:ONG393278 OXB392943:OXC393278 PGX392943:PGY393278 PQT392943:PQU393278 QAP392943:QAQ393278 QKL392943:QKM393278 QUH392943:QUI393278 RED392943:REE393278 RNZ392943:ROA393278 RXV392943:RXW393278 SHR392943:SHS393278 SRN392943:SRO393278 TBJ392943:TBK393278 TLF392943:TLG393278 TVB392943:TVC393278 UEX392943:UEY393278 UOT392943:UOU393278 UYP392943:UYQ393278 VIL392943:VIM393278 VSH392943:VSI393278 WCD392943:WCE393278 WLZ392943:WMA393278 WVV392943:WVW393278 N458479:O458814 JJ458479:JK458814 TF458479:TG458814 ADB458479:ADC458814 AMX458479:AMY458814 AWT458479:AWU458814 BGP458479:BGQ458814 BQL458479:BQM458814 CAH458479:CAI458814 CKD458479:CKE458814 CTZ458479:CUA458814 DDV458479:DDW458814 DNR458479:DNS458814 DXN458479:DXO458814 EHJ458479:EHK458814 ERF458479:ERG458814 FBB458479:FBC458814 FKX458479:FKY458814 FUT458479:FUU458814 GEP458479:GEQ458814 GOL458479:GOM458814 GYH458479:GYI458814 HID458479:HIE458814 HRZ458479:HSA458814 IBV458479:IBW458814 ILR458479:ILS458814 IVN458479:IVO458814 JFJ458479:JFK458814 JPF458479:JPG458814 JZB458479:JZC458814 KIX458479:KIY458814 KST458479:KSU458814 LCP458479:LCQ458814 LML458479:LMM458814 LWH458479:LWI458814 MGD458479:MGE458814 MPZ458479:MQA458814 MZV458479:MZW458814 NJR458479:NJS458814 NTN458479:NTO458814 ODJ458479:ODK458814 ONF458479:ONG458814 OXB458479:OXC458814 PGX458479:PGY458814 PQT458479:PQU458814 QAP458479:QAQ458814 QKL458479:QKM458814 QUH458479:QUI458814 RED458479:REE458814 RNZ458479:ROA458814 RXV458479:RXW458814 SHR458479:SHS458814 SRN458479:SRO458814 TBJ458479:TBK458814 TLF458479:TLG458814 TVB458479:TVC458814 UEX458479:UEY458814 UOT458479:UOU458814 UYP458479:UYQ458814 VIL458479:VIM458814 VSH458479:VSI458814 WCD458479:WCE458814 WLZ458479:WMA458814 WVV458479:WVW458814 N524015:O524350 JJ524015:JK524350 TF524015:TG524350 ADB524015:ADC524350 AMX524015:AMY524350 AWT524015:AWU524350 BGP524015:BGQ524350 BQL524015:BQM524350 CAH524015:CAI524350 CKD524015:CKE524350 CTZ524015:CUA524350 DDV524015:DDW524350 DNR524015:DNS524350 DXN524015:DXO524350 EHJ524015:EHK524350 ERF524015:ERG524350 FBB524015:FBC524350 FKX524015:FKY524350 FUT524015:FUU524350 GEP524015:GEQ524350 GOL524015:GOM524350 GYH524015:GYI524350 HID524015:HIE524350 HRZ524015:HSA524350 IBV524015:IBW524350 ILR524015:ILS524350 IVN524015:IVO524350 JFJ524015:JFK524350 JPF524015:JPG524350 JZB524015:JZC524350 KIX524015:KIY524350 KST524015:KSU524350 LCP524015:LCQ524350 LML524015:LMM524350 LWH524015:LWI524350 MGD524015:MGE524350 MPZ524015:MQA524350 MZV524015:MZW524350 NJR524015:NJS524350 NTN524015:NTO524350 ODJ524015:ODK524350 ONF524015:ONG524350 OXB524015:OXC524350 PGX524015:PGY524350 PQT524015:PQU524350 QAP524015:QAQ524350 QKL524015:QKM524350 QUH524015:QUI524350 RED524015:REE524350 RNZ524015:ROA524350 RXV524015:RXW524350 SHR524015:SHS524350 SRN524015:SRO524350 TBJ524015:TBK524350 TLF524015:TLG524350 TVB524015:TVC524350 UEX524015:UEY524350 UOT524015:UOU524350 UYP524015:UYQ524350 VIL524015:VIM524350 VSH524015:VSI524350 WCD524015:WCE524350 WLZ524015:WMA524350 WVV524015:WVW524350 N589551:O589886 JJ589551:JK589886 TF589551:TG589886 ADB589551:ADC589886 AMX589551:AMY589886 AWT589551:AWU589886 BGP589551:BGQ589886 BQL589551:BQM589886 CAH589551:CAI589886 CKD589551:CKE589886 CTZ589551:CUA589886 DDV589551:DDW589886 DNR589551:DNS589886 DXN589551:DXO589886 EHJ589551:EHK589886 ERF589551:ERG589886 FBB589551:FBC589886 FKX589551:FKY589886 FUT589551:FUU589886 GEP589551:GEQ589886 GOL589551:GOM589886 GYH589551:GYI589886 HID589551:HIE589886 HRZ589551:HSA589886 IBV589551:IBW589886 ILR589551:ILS589886 IVN589551:IVO589886 JFJ589551:JFK589886 JPF589551:JPG589886 JZB589551:JZC589886 KIX589551:KIY589886 KST589551:KSU589886 LCP589551:LCQ589886 LML589551:LMM589886 LWH589551:LWI589886 MGD589551:MGE589886 MPZ589551:MQA589886 MZV589551:MZW589886 NJR589551:NJS589886 NTN589551:NTO589886 ODJ589551:ODK589886 ONF589551:ONG589886 OXB589551:OXC589886 PGX589551:PGY589886 PQT589551:PQU589886 QAP589551:QAQ589886 QKL589551:QKM589886 QUH589551:QUI589886 RED589551:REE589886 RNZ589551:ROA589886 RXV589551:RXW589886 SHR589551:SHS589886 SRN589551:SRO589886 TBJ589551:TBK589886 TLF589551:TLG589886 TVB589551:TVC589886 UEX589551:UEY589886 UOT589551:UOU589886 UYP589551:UYQ589886 VIL589551:VIM589886 VSH589551:VSI589886 WCD589551:WCE589886 WLZ589551:WMA589886 WVV589551:WVW589886 N655087:O655422 JJ655087:JK655422 TF655087:TG655422 ADB655087:ADC655422 AMX655087:AMY655422 AWT655087:AWU655422 BGP655087:BGQ655422 BQL655087:BQM655422 CAH655087:CAI655422 CKD655087:CKE655422 CTZ655087:CUA655422 DDV655087:DDW655422 DNR655087:DNS655422 DXN655087:DXO655422 EHJ655087:EHK655422 ERF655087:ERG655422 FBB655087:FBC655422 FKX655087:FKY655422 FUT655087:FUU655422 GEP655087:GEQ655422 GOL655087:GOM655422 GYH655087:GYI655422 HID655087:HIE655422 HRZ655087:HSA655422 IBV655087:IBW655422 ILR655087:ILS655422 IVN655087:IVO655422 JFJ655087:JFK655422 JPF655087:JPG655422 JZB655087:JZC655422 KIX655087:KIY655422 KST655087:KSU655422 LCP655087:LCQ655422 LML655087:LMM655422 LWH655087:LWI655422 MGD655087:MGE655422 MPZ655087:MQA655422 MZV655087:MZW655422 NJR655087:NJS655422 NTN655087:NTO655422 ODJ655087:ODK655422 ONF655087:ONG655422 OXB655087:OXC655422 PGX655087:PGY655422 PQT655087:PQU655422 QAP655087:QAQ655422 QKL655087:QKM655422 QUH655087:QUI655422 RED655087:REE655422 RNZ655087:ROA655422 RXV655087:RXW655422 SHR655087:SHS655422 SRN655087:SRO655422 TBJ655087:TBK655422 TLF655087:TLG655422 TVB655087:TVC655422 UEX655087:UEY655422 UOT655087:UOU655422 UYP655087:UYQ655422 VIL655087:VIM655422 VSH655087:VSI655422 WCD655087:WCE655422 WLZ655087:WMA655422 WVV655087:WVW655422 N720623:O720958 JJ720623:JK720958 TF720623:TG720958 ADB720623:ADC720958 AMX720623:AMY720958 AWT720623:AWU720958 BGP720623:BGQ720958 BQL720623:BQM720958 CAH720623:CAI720958 CKD720623:CKE720958 CTZ720623:CUA720958 DDV720623:DDW720958 DNR720623:DNS720958 DXN720623:DXO720958 EHJ720623:EHK720958 ERF720623:ERG720958 FBB720623:FBC720958 FKX720623:FKY720958 FUT720623:FUU720958 GEP720623:GEQ720958 GOL720623:GOM720958 GYH720623:GYI720958 HID720623:HIE720958 HRZ720623:HSA720958 IBV720623:IBW720958 ILR720623:ILS720958 IVN720623:IVO720958 JFJ720623:JFK720958 JPF720623:JPG720958 JZB720623:JZC720958 KIX720623:KIY720958 KST720623:KSU720958 LCP720623:LCQ720958 LML720623:LMM720958 LWH720623:LWI720958 MGD720623:MGE720958 MPZ720623:MQA720958 MZV720623:MZW720958 NJR720623:NJS720958 NTN720623:NTO720958 ODJ720623:ODK720958 ONF720623:ONG720958 OXB720623:OXC720958 PGX720623:PGY720958 PQT720623:PQU720958 QAP720623:QAQ720958 QKL720623:QKM720958 QUH720623:QUI720958 RED720623:REE720958 RNZ720623:ROA720958 RXV720623:RXW720958 SHR720623:SHS720958 SRN720623:SRO720958 TBJ720623:TBK720958 TLF720623:TLG720958 TVB720623:TVC720958 UEX720623:UEY720958 UOT720623:UOU720958 UYP720623:UYQ720958 VIL720623:VIM720958 VSH720623:VSI720958 WCD720623:WCE720958 WLZ720623:WMA720958 WVV720623:WVW720958 N786159:O786494 JJ786159:JK786494 TF786159:TG786494 ADB786159:ADC786494 AMX786159:AMY786494 AWT786159:AWU786494 BGP786159:BGQ786494 BQL786159:BQM786494 CAH786159:CAI786494 CKD786159:CKE786494 CTZ786159:CUA786494 DDV786159:DDW786494 DNR786159:DNS786494 DXN786159:DXO786494 EHJ786159:EHK786494 ERF786159:ERG786494 FBB786159:FBC786494 FKX786159:FKY786494 FUT786159:FUU786494 GEP786159:GEQ786494 GOL786159:GOM786494 GYH786159:GYI786494 HID786159:HIE786494 HRZ786159:HSA786494 IBV786159:IBW786494 ILR786159:ILS786494 IVN786159:IVO786494 JFJ786159:JFK786494 JPF786159:JPG786494 JZB786159:JZC786494 KIX786159:KIY786494 KST786159:KSU786494 LCP786159:LCQ786494 LML786159:LMM786494 LWH786159:LWI786494 MGD786159:MGE786494 MPZ786159:MQA786494 MZV786159:MZW786494 NJR786159:NJS786494 NTN786159:NTO786494 ODJ786159:ODK786494 ONF786159:ONG786494 OXB786159:OXC786494 PGX786159:PGY786494 PQT786159:PQU786494 QAP786159:QAQ786494 QKL786159:QKM786494 QUH786159:QUI786494 RED786159:REE786494 RNZ786159:ROA786494 RXV786159:RXW786494 SHR786159:SHS786494 SRN786159:SRO786494 TBJ786159:TBK786494 TLF786159:TLG786494 TVB786159:TVC786494 UEX786159:UEY786494 UOT786159:UOU786494 UYP786159:UYQ786494 VIL786159:VIM786494 VSH786159:VSI786494 WCD786159:WCE786494 WLZ786159:WMA786494 WVV786159:WVW786494 N851695:O852030 JJ851695:JK852030 TF851695:TG852030 ADB851695:ADC852030 AMX851695:AMY852030 AWT851695:AWU852030 BGP851695:BGQ852030 BQL851695:BQM852030 CAH851695:CAI852030 CKD851695:CKE852030 CTZ851695:CUA852030 DDV851695:DDW852030 DNR851695:DNS852030 DXN851695:DXO852030 EHJ851695:EHK852030 ERF851695:ERG852030 FBB851695:FBC852030 FKX851695:FKY852030 FUT851695:FUU852030 GEP851695:GEQ852030 GOL851695:GOM852030 GYH851695:GYI852030 HID851695:HIE852030 HRZ851695:HSA852030 IBV851695:IBW852030 ILR851695:ILS852030 IVN851695:IVO852030 JFJ851695:JFK852030 JPF851695:JPG852030 JZB851695:JZC852030 KIX851695:KIY852030 KST851695:KSU852030 LCP851695:LCQ852030 LML851695:LMM852030 LWH851695:LWI852030 MGD851695:MGE852030 MPZ851695:MQA852030 MZV851695:MZW852030 NJR851695:NJS852030 NTN851695:NTO852030 ODJ851695:ODK852030 ONF851695:ONG852030 OXB851695:OXC852030 PGX851695:PGY852030 PQT851695:PQU852030 QAP851695:QAQ852030 QKL851695:QKM852030 QUH851695:QUI852030 RED851695:REE852030 RNZ851695:ROA852030 RXV851695:RXW852030 SHR851695:SHS852030 SRN851695:SRO852030 TBJ851695:TBK852030 TLF851695:TLG852030 TVB851695:TVC852030 UEX851695:UEY852030 UOT851695:UOU852030 UYP851695:UYQ852030 VIL851695:VIM852030 VSH851695:VSI852030 WCD851695:WCE852030 WLZ851695:WMA852030 WVV851695:WVW852030 N917231:O917566 JJ917231:JK917566 TF917231:TG917566 ADB917231:ADC917566 AMX917231:AMY917566 AWT917231:AWU917566 BGP917231:BGQ917566 BQL917231:BQM917566 CAH917231:CAI917566 CKD917231:CKE917566 CTZ917231:CUA917566 DDV917231:DDW917566 DNR917231:DNS917566 DXN917231:DXO917566 EHJ917231:EHK917566 ERF917231:ERG917566 FBB917231:FBC917566 FKX917231:FKY917566 FUT917231:FUU917566 GEP917231:GEQ917566 GOL917231:GOM917566 GYH917231:GYI917566 HID917231:HIE917566 HRZ917231:HSA917566 IBV917231:IBW917566 ILR917231:ILS917566 IVN917231:IVO917566 JFJ917231:JFK917566 JPF917231:JPG917566 JZB917231:JZC917566 KIX917231:KIY917566 KST917231:KSU917566 LCP917231:LCQ917566 LML917231:LMM917566 LWH917231:LWI917566 MGD917231:MGE917566 MPZ917231:MQA917566 MZV917231:MZW917566 NJR917231:NJS917566 NTN917231:NTO917566 ODJ917231:ODK917566 ONF917231:ONG917566 OXB917231:OXC917566 PGX917231:PGY917566 PQT917231:PQU917566 QAP917231:QAQ917566 QKL917231:QKM917566 QUH917231:QUI917566 RED917231:REE917566 RNZ917231:ROA917566 RXV917231:RXW917566 SHR917231:SHS917566 SRN917231:SRO917566 TBJ917231:TBK917566 TLF917231:TLG917566 TVB917231:TVC917566 UEX917231:UEY917566 UOT917231:UOU917566 UYP917231:UYQ917566 VIL917231:VIM917566 VSH917231:VSI917566 WCD917231:WCE917566 WLZ917231:WMA917566 WVV917231:WVW917566 N982767:O983102 JJ982767:JK983102 TF982767:TG983102 ADB982767:ADC983102 AMX982767:AMY983102 AWT982767:AWU983102 BGP982767:BGQ983102 BQL982767:BQM983102 CAH982767:CAI983102 CKD982767:CKE983102 CTZ982767:CUA983102 DDV982767:DDW983102 DNR982767:DNS983102 DXN982767:DXO983102 EHJ982767:EHK983102 ERF982767:ERG983102 FBB982767:FBC983102 FKX982767:FKY983102 FUT982767:FUU983102 GEP982767:GEQ983102 GOL982767:GOM983102 GYH982767:GYI983102 HID982767:HIE983102 HRZ982767:HSA983102 IBV982767:IBW983102 ILR982767:ILS983102 IVN982767:IVO983102 JFJ982767:JFK983102 JPF982767:JPG983102 JZB982767:JZC983102 KIX982767:KIY983102 KST982767:KSU983102 LCP982767:LCQ983102 LML982767:LMM983102 LWH982767:LWI983102 MGD982767:MGE983102 MPZ982767:MQA983102 MZV982767:MZW983102 NJR982767:NJS983102 NTN982767:NTO983102 ODJ982767:ODK983102 ONF982767:ONG983102 OXB982767:OXC983102 PGX982767:PGY983102 PQT982767:PQU983102 QAP982767:QAQ983102 QKL982767:QKM983102 QUH982767:QUI983102 RED982767:REE983102 RNZ982767:ROA983102 RXV982767:RXW983102 SHR982767:SHS983102 SRN982767:SRO983102 TBJ982767:TBK983102 TLF982767:TLG983102 TVB982767:TVC983102 UEX982767:UEY983102 UOT982767:UOU983102 UYP982767:UYQ983102 VIL982767:VIM983102 VSH982767:VSI983102 WCD982767:WCE983102 WLZ982767:WMA983102 WVV982767:WVW983102 K3:K111 JG3:JG111 TC3:TC111 ACY3:ACY111 AMU3:AMU111 AWQ3:AWQ111 BGM3:BGM111 BQI3:BQI111 CAE3:CAE111 CKA3:CKA111 CTW3:CTW111 DDS3:DDS111 DNO3:DNO111 DXK3:DXK111 EHG3:EHG111 ERC3:ERC111 FAY3:FAY111 FKU3:FKU111 FUQ3:FUQ111 GEM3:GEM111 GOI3:GOI111 GYE3:GYE111 HIA3:HIA111 HRW3:HRW111 IBS3:IBS111 ILO3:ILO111 IVK3:IVK111 JFG3:JFG111 JPC3:JPC111 JYY3:JYY111 KIU3:KIU111 KSQ3:KSQ111 LCM3:LCM111 LMI3:LMI111 LWE3:LWE111 MGA3:MGA111 MPW3:MPW111 MZS3:MZS111 NJO3:NJO111 NTK3:NTK111 ODG3:ODG111 ONC3:ONC111 OWY3:OWY111 PGU3:PGU111 PQQ3:PQQ111 QAM3:QAM111 QKI3:QKI111 QUE3:QUE111 REA3:REA111 RNW3:RNW111 RXS3:RXS111 SHO3:SHO111 SRK3:SRK111 TBG3:TBG111 TLC3:TLC111 TUY3:TUY111 UEU3:UEU111 UOQ3:UOQ111 UYM3:UYM111 VII3:VII111 VSE3:VSE111 WCA3:WCA111 WLW3:WLW111 WVS3:WVS111 K65263:K65598 JG65263:JG65598 TC65263:TC65598 ACY65263:ACY65598 AMU65263:AMU65598 AWQ65263:AWQ65598 BGM65263:BGM65598 BQI65263:BQI65598 CAE65263:CAE65598 CKA65263:CKA65598 CTW65263:CTW65598 DDS65263:DDS65598 DNO65263:DNO65598 DXK65263:DXK65598 EHG65263:EHG65598 ERC65263:ERC65598 FAY65263:FAY65598 FKU65263:FKU65598 FUQ65263:FUQ65598 GEM65263:GEM65598 GOI65263:GOI65598 GYE65263:GYE65598 HIA65263:HIA65598 HRW65263:HRW65598 IBS65263:IBS65598 ILO65263:ILO65598 IVK65263:IVK65598 JFG65263:JFG65598 JPC65263:JPC65598 JYY65263:JYY65598 KIU65263:KIU65598 KSQ65263:KSQ65598 LCM65263:LCM65598 LMI65263:LMI65598 LWE65263:LWE65598 MGA65263:MGA65598 MPW65263:MPW65598 MZS65263:MZS65598 NJO65263:NJO65598 NTK65263:NTK65598 ODG65263:ODG65598 ONC65263:ONC65598 OWY65263:OWY65598 PGU65263:PGU65598 PQQ65263:PQQ65598 QAM65263:QAM65598 QKI65263:QKI65598 QUE65263:QUE65598 REA65263:REA65598 RNW65263:RNW65598 RXS65263:RXS65598 SHO65263:SHO65598 SRK65263:SRK65598 TBG65263:TBG65598 TLC65263:TLC65598 TUY65263:TUY65598 UEU65263:UEU65598 UOQ65263:UOQ65598 UYM65263:UYM65598 VII65263:VII65598 VSE65263:VSE65598 WCA65263:WCA65598 WLW65263:WLW65598 WVS65263:WVS65598 K130799:K131134 JG130799:JG131134 TC130799:TC131134 ACY130799:ACY131134 AMU130799:AMU131134 AWQ130799:AWQ131134 BGM130799:BGM131134 BQI130799:BQI131134 CAE130799:CAE131134 CKA130799:CKA131134 CTW130799:CTW131134 DDS130799:DDS131134 DNO130799:DNO131134 DXK130799:DXK131134 EHG130799:EHG131134 ERC130799:ERC131134 FAY130799:FAY131134 FKU130799:FKU131134 FUQ130799:FUQ131134 GEM130799:GEM131134 GOI130799:GOI131134 GYE130799:GYE131134 HIA130799:HIA131134 HRW130799:HRW131134 IBS130799:IBS131134 ILO130799:ILO131134 IVK130799:IVK131134 JFG130799:JFG131134 JPC130799:JPC131134 JYY130799:JYY131134 KIU130799:KIU131134 KSQ130799:KSQ131134 LCM130799:LCM131134 LMI130799:LMI131134 LWE130799:LWE131134 MGA130799:MGA131134 MPW130799:MPW131134 MZS130799:MZS131134 NJO130799:NJO131134 NTK130799:NTK131134 ODG130799:ODG131134 ONC130799:ONC131134 OWY130799:OWY131134 PGU130799:PGU131134 PQQ130799:PQQ131134 QAM130799:QAM131134 QKI130799:QKI131134 QUE130799:QUE131134 REA130799:REA131134 RNW130799:RNW131134 RXS130799:RXS131134 SHO130799:SHO131134 SRK130799:SRK131134 TBG130799:TBG131134 TLC130799:TLC131134 TUY130799:TUY131134 UEU130799:UEU131134 UOQ130799:UOQ131134 UYM130799:UYM131134 VII130799:VII131134 VSE130799:VSE131134 WCA130799:WCA131134 WLW130799:WLW131134 WVS130799:WVS131134 K196335:K196670 JG196335:JG196670 TC196335:TC196670 ACY196335:ACY196670 AMU196335:AMU196670 AWQ196335:AWQ196670 BGM196335:BGM196670 BQI196335:BQI196670 CAE196335:CAE196670 CKA196335:CKA196670 CTW196335:CTW196670 DDS196335:DDS196670 DNO196335:DNO196670 DXK196335:DXK196670 EHG196335:EHG196670 ERC196335:ERC196670 FAY196335:FAY196670 FKU196335:FKU196670 FUQ196335:FUQ196670 GEM196335:GEM196670 GOI196335:GOI196670 GYE196335:GYE196670 HIA196335:HIA196670 HRW196335:HRW196670 IBS196335:IBS196670 ILO196335:ILO196670 IVK196335:IVK196670 JFG196335:JFG196670 JPC196335:JPC196670 JYY196335:JYY196670 KIU196335:KIU196670 KSQ196335:KSQ196670 LCM196335:LCM196670 LMI196335:LMI196670 LWE196335:LWE196670 MGA196335:MGA196670 MPW196335:MPW196670 MZS196335:MZS196670 NJO196335:NJO196670 NTK196335:NTK196670 ODG196335:ODG196670 ONC196335:ONC196670 OWY196335:OWY196670 PGU196335:PGU196670 PQQ196335:PQQ196670 QAM196335:QAM196670 QKI196335:QKI196670 QUE196335:QUE196670 REA196335:REA196670 RNW196335:RNW196670 RXS196335:RXS196670 SHO196335:SHO196670 SRK196335:SRK196670 TBG196335:TBG196670 TLC196335:TLC196670 TUY196335:TUY196670 UEU196335:UEU196670 UOQ196335:UOQ196670 UYM196335:UYM196670 VII196335:VII196670 VSE196335:VSE196670 WCA196335:WCA196670 WLW196335:WLW196670 WVS196335:WVS196670 K261871:K262206 JG261871:JG262206 TC261871:TC262206 ACY261871:ACY262206 AMU261871:AMU262206 AWQ261871:AWQ262206 BGM261871:BGM262206 BQI261871:BQI262206 CAE261871:CAE262206 CKA261871:CKA262206 CTW261871:CTW262206 DDS261871:DDS262206 DNO261871:DNO262206 DXK261871:DXK262206 EHG261871:EHG262206 ERC261871:ERC262206 FAY261871:FAY262206 FKU261871:FKU262206 FUQ261871:FUQ262206 GEM261871:GEM262206 GOI261871:GOI262206 GYE261871:GYE262206 HIA261871:HIA262206 HRW261871:HRW262206 IBS261871:IBS262206 ILO261871:ILO262206 IVK261871:IVK262206 JFG261871:JFG262206 JPC261871:JPC262206 JYY261871:JYY262206 KIU261871:KIU262206 KSQ261871:KSQ262206 LCM261871:LCM262206 LMI261871:LMI262206 LWE261871:LWE262206 MGA261871:MGA262206 MPW261871:MPW262206 MZS261871:MZS262206 NJO261871:NJO262206 NTK261871:NTK262206 ODG261871:ODG262206 ONC261871:ONC262206 OWY261871:OWY262206 PGU261871:PGU262206 PQQ261871:PQQ262206 QAM261871:QAM262206 QKI261871:QKI262206 QUE261871:QUE262206 REA261871:REA262206 RNW261871:RNW262206 RXS261871:RXS262206 SHO261871:SHO262206 SRK261871:SRK262206 TBG261871:TBG262206 TLC261871:TLC262206 TUY261871:TUY262206 UEU261871:UEU262206 UOQ261871:UOQ262206 UYM261871:UYM262206 VII261871:VII262206 VSE261871:VSE262206 WCA261871:WCA262206 WLW261871:WLW262206 WVS261871:WVS262206 K327407:K327742 JG327407:JG327742 TC327407:TC327742 ACY327407:ACY327742 AMU327407:AMU327742 AWQ327407:AWQ327742 BGM327407:BGM327742 BQI327407:BQI327742 CAE327407:CAE327742 CKA327407:CKA327742 CTW327407:CTW327742 DDS327407:DDS327742 DNO327407:DNO327742 DXK327407:DXK327742 EHG327407:EHG327742 ERC327407:ERC327742 FAY327407:FAY327742 FKU327407:FKU327742 FUQ327407:FUQ327742 GEM327407:GEM327742 GOI327407:GOI327742 GYE327407:GYE327742 HIA327407:HIA327742 HRW327407:HRW327742 IBS327407:IBS327742 ILO327407:ILO327742 IVK327407:IVK327742 JFG327407:JFG327742 JPC327407:JPC327742 JYY327407:JYY327742 KIU327407:KIU327742 KSQ327407:KSQ327742 LCM327407:LCM327742 LMI327407:LMI327742 LWE327407:LWE327742 MGA327407:MGA327742 MPW327407:MPW327742 MZS327407:MZS327742 NJO327407:NJO327742 NTK327407:NTK327742 ODG327407:ODG327742 ONC327407:ONC327742 OWY327407:OWY327742 PGU327407:PGU327742 PQQ327407:PQQ327742 QAM327407:QAM327742 QKI327407:QKI327742 QUE327407:QUE327742 REA327407:REA327742 RNW327407:RNW327742 RXS327407:RXS327742 SHO327407:SHO327742 SRK327407:SRK327742 TBG327407:TBG327742 TLC327407:TLC327742 TUY327407:TUY327742 UEU327407:UEU327742 UOQ327407:UOQ327742 UYM327407:UYM327742 VII327407:VII327742 VSE327407:VSE327742 WCA327407:WCA327742 WLW327407:WLW327742 WVS327407:WVS327742 K392943:K393278 JG392943:JG393278 TC392943:TC393278 ACY392943:ACY393278 AMU392943:AMU393278 AWQ392943:AWQ393278 BGM392943:BGM393278 BQI392943:BQI393278 CAE392943:CAE393278 CKA392943:CKA393278 CTW392943:CTW393278 DDS392943:DDS393278 DNO392943:DNO393278 DXK392943:DXK393278 EHG392943:EHG393278 ERC392943:ERC393278 FAY392943:FAY393278 FKU392943:FKU393278 FUQ392943:FUQ393278 GEM392943:GEM393278 GOI392943:GOI393278 GYE392943:GYE393278 HIA392943:HIA393278 HRW392943:HRW393278 IBS392943:IBS393278 ILO392943:ILO393278 IVK392943:IVK393278 JFG392943:JFG393278 JPC392943:JPC393278 JYY392943:JYY393278 KIU392943:KIU393278 KSQ392943:KSQ393278 LCM392943:LCM393278 LMI392943:LMI393278 LWE392943:LWE393278 MGA392943:MGA393278 MPW392943:MPW393278 MZS392943:MZS393278 NJO392943:NJO393278 NTK392943:NTK393278 ODG392943:ODG393278 ONC392943:ONC393278 OWY392943:OWY393278 PGU392943:PGU393278 PQQ392943:PQQ393278 QAM392943:QAM393278 QKI392943:QKI393278 QUE392943:QUE393278 REA392943:REA393278 RNW392943:RNW393278 RXS392943:RXS393278 SHO392943:SHO393278 SRK392943:SRK393278 TBG392943:TBG393278 TLC392943:TLC393278 TUY392943:TUY393278 UEU392943:UEU393278 UOQ392943:UOQ393278 UYM392943:UYM393278 VII392943:VII393278 VSE392943:VSE393278 WCA392943:WCA393278 WLW392943:WLW393278 WVS392943:WVS393278 K458479:K458814 JG458479:JG458814 TC458479:TC458814 ACY458479:ACY458814 AMU458479:AMU458814 AWQ458479:AWQ458814 BGM458479:BGM458814 BQI458479:BQI458814 CAE458479:CAE458814 CKA458479:CKA458814 CTW458479:CTW458814 DDS458479:DDS458814 DNO458479:DNO458814 DXK458479:DXK458814 EHG458479:EHG458814 ERC458479:ERC458814 FAY458479:FAY458814 FKU458479:FKU458814 FUQ458479:FUQ458814 GEM458479:GEM458814 GOI458479:GOI458814 GYE458479:GYE458814 HIA458479:HIA458814 HRW458479:HRW458814 IBS458479:IBS458814 ILO458479:ILO458814 IVK458479:IVK458814 JFG458479:JFG458814 JPC458479:JPC458814 JYY458479:JYY458814 KIU458479:KIU458814 KSQ458479:KSQ458814 LCM458479:LCM458814 LMI458479:LMI458814 LWE458479:LWE458814 MGA458479:MGA458814 MPW458479:MPW458814 MZS458479:MZS458814 NJO458479:NJO458814 NTK458479:NTK458814 ODG458479:ODG458814 ONC458479:ONC458814 OWY458479:OWY458814 PGU458479:PGU458814 PQQ458479:PQQ458814 QAM458479:QAM458814 QKI458479:QKI458814 QUE458479:QUE458814 REA458479:REA458814 RNW458479:RNW458814 RXS458479:RXS458814 SHO458479:SHO458814 SRK458479:SRK458814 TBG458479:TBG458814 TLC458479:TLC458814 TUY458479:TUY458814 UEU458479:UEU458814 UOQ458479:UOQ458814 UYM458479:UYM458814 VII458479:VII458814 VSE458479:VSE458814 WCA458479:WCA458814 WLW458479:WLW458814 WVS458479:WVS458814 K524015:K524350 JG524015:JG524350 TC524015:TC524350 ACY524015:ACY524350 AMU524015:AMU524350 AWQ524015:AWQ524350 BGM524015:BGM524350 BQI524015:BQI524350 CAE524015:CAE524350 CKA524015:CKA524350 CTW524015:CTW524350 DDS524015:DDS524350 DNO524015:DNO524350 DXK524015:DXK524350 EHG524015:EHG524350 ERC524015:ERC524350 FAY524015:FAY524350 FKU524015:FKU524350 FUQ524015:FUQ524350 GEM524015:GEM524350 GOI524015:GOI524350 GYE524015:GYE524350 HIA524015:HIA524350 HRW524015:HRW524350 IBS524015:IBS524350 ILO524015:ILO524350 IVK524015:IVK524350 JFG524015:JFG524350 JPC524015:JPC524350 JYY524015:JYY524350 KIU524015:KIU524350 KSQ524015:KSQ524350 LCM524015:LCM524350 LMI524015:LMI524350 LWE524015:LWE524350 MGA524015:MGA524350 MPW524015:MPW524350 MZS524015:MZS524350 NJO524015:NJO524350 NTK524015:NTK524350 ODG524015:ODG524350 ONC524015:ONC524350 OWY524015:OWY524350 PGU524015:PGU524350 PQQ524015:PQQ524350 QAM524015:QAM524350 QKI524015:QKI524350 QUE524015:QUE524350 REA524015:REA524350 RNW524015:RNW524350 RXS524015:RXS524350 SHO524015:SHO524350 SRK524015:SRK524350 TBG524015:TBG524350 TLC524015:TLC524350 TUY524015:TUY524350 UEU524015:UEU524350 UOQ524015:UOQ524350 UYM524015:UYM524350 VII524015:VII524350 VSE524015:VSE524350 WCA524015:WCA524350 WLW524015:WLW524350 WVS524015:WVS524350 K589551:K589886 JG589551:JG589886 TC589551:TC589886 ACY589551:ACY589886 AMU589551:AMU589886 AWQ589551:AWQ589886 BGM589551:BGM589886 BQI589551:BQI589886 CAE589551:CAE589886 CKA589551:CKA589886 CTW589551:CTW589886 DDS589551:DDS589886 DNO589551:DNO589886 DXK589551:DXK589886 EHG589551:EHG589886 ERC589551:ERC589886 FAY589551:FAY589886 FKU589551:FKU589886 FUQ589551:FUQ589886 GEM589551:GEM589886 GOI589551:GOI589886 GYE589551:GYE589886 HIA589551:HIA589886 HRW589551:HRW589886 IBS589551:IBS589886 ILO589551:ILO589886 IVK589551:IVK589886 JFG589551:JFG589886 JPC589551:JPC589886 JYY589551:JYY589886 KIU589551:KIU589886 KSQ589551:KSQ589886 LCM589551:LCM589886 LMI589551:LMI589886 LWE589551:LWE589886 MGA589551:MGA589886 MPW589551:MPW589886 MZS589551:MZS589886 NJO589551:NJO589886 NTK589551:NTK589886 ODG589551:ODG589886 ONC589551:ONC589886 OWY589551:OWY589886 PGU589551:PGU589886 PQQ589551:PQQ589886 QAM589551:QAM589886 QKI589551:QKI589886 QUE589551:QUE589886 REA589551:REA589886 RNW589551:RNW589886 RXS589551:RXS589886 SHO589551:SHO589886 SRK589551:SRK589886 TBG589551:TBG589886 TLC589551:TLC589886 TUY589551:TUY589886 UEU589551:UEU589886 UOQ589551:UOQ589886 UYM589551:UYM589886 VII589551:VII589886 VSE589551:VSE589886 WCA589551:WCA589886 WLW589551:WLW589886 WVS589551:WVS589886 K655087:K655422 JG655087:JG655422 TC655087:TC655422 ACY655087:ACY655422 AMU655087:AMU655422 AWQ655087:AWQ655422 BGM655087:BGM655422 BQI655087:BQI655422 CAE655087:CAE655422 CKA655087:CKA655422 CTW655087:CTW655422 DDS655087:DDS655422 DNO655087:DNO655422 DXK655087:DXK655422 EHG655087:EHG655422 ERC655087:ERC655422 FAY655087:FAY655422 FKU655087:FKU655422 FUQ655087:FUQ655422 GEM655087:GEM655422 GOI655087:GOI655422 GYE655087:GYE655422 HIA655087:HIA655422 HRW655087:HRW655422 IBS655087:IBS655422 ILO655087:ILO655422 IVK655087:IVK655422 JFG655087:JFG655422 JPC655087:JPC655422 JYY655087:JYY655422 KIU655087:KIU655422 KSQ655087:KSQ655422 LCM655087:LCM655422 LMI655087:LMI655422 LWE655087:LWE655422 MGA655087:MGA655422 MPW655087:MPW655422 MZS655087:MZS655422 NJO655087:NJO655422 NTK655087:NTK655422 ODG655087:ODG655422 ONC655087:ONC655422 OWY655087:OWY655422 PGU655087:PGU655422 PQQ655087:PQQ655422 QAM655087:QAM655422 QKI655087:QKI655422 QUE655087:QUE655422 REA655087:REA655422 RNW655087:RNW655422 RXS655087:RXS655422 SHO655087:SHO655422 SRK655087:SRK655422 TBG655087:TBG655422 TLC655087:TLC655422 TUY655087:TUY655422 UEU655087:UEU655422 UOQ655087:UOQ655422 UYM655087:UYM655422 VII655087:VII655422 VSE655087:VSE655422 WCA655087:WCA655422 WLW655087:WLW655422 WVS655087:WVS655422 K720623:K720958 JG720623:JG720958 TC720623:TC720958 ACY720623:ACY720958 AMU720623:AMU720958 AWQ720623:AWQ720958 BGM720623:BGM720958 BQI720623:BQI720958 CAE720623:CAE720958 CKA720623:CKA720958 CTW720623:CTW720958 DDS720623:DDS720958 DNO720623:DNO720958 DXK720623:DXK720958 EHG720623:EHG720958 ERC720623:ERC720958 FAY720623:FAY720958 FKU720623:FKU720958 FUQ720623:FUQ720958 GEM720623:GEM720958 GOI720623:GOI720958 GYE720623:GYE720958 HIA720623:HIA720958 HRW720623:HRW720958 IBS720623:IBS720958 ILO720623:ILO720958 IVK720623:IVK720958 JFG720623:JFG720958 JPC720623:JPC720958 JYY720623:JYY720958 KIU720623:KIU720958 KSQ720623:KSQ720958 LCM720623:LCM720958 LMI720623:LMI720958 LWE720623:LWE720958 MGA720623:MGA720958 MPW720623:MPW720958 MZS720623:MZS720958 NJO720623:NJO720958 NTK720623:NTK720958 ODG720623:ODG720958 ONC720623:ONC720958 OWY720623:OWY720958 PGU720623:PGU720958 PQQ720623:PQQ720958 QAM720623:QAM720958 QKI720623:QKI720958 QUE720623:QUE720958 REA720623:REA720958 RNW720623:RNW720958 RXS720623:RXS720958 SHO720623:SHO720958 SRK720623:SRK720958 TBG720623:TBG720958 TLC720623:TLC720958 TUY720623:TUY720958 UEU720623:UEU720958 UOQ720623:UOQ720958 UYM720623:UYM720958 VII720623:VII720958 VSE720623:VSE720958 WCA720623:WCA720958 WLW720623:WLW720958 WVS720623:WVS720958 K786159:K786494 JG786159:JG786494 TC786159:TC786494 ACY786159:ACY786494 AMU786159:AMU786494 AWQ786159:AWQ786494 BGM786159:BGM786494 BQI786159:BQI786494 CAE786159:CAE786494 CKA786159:CKA786494 CTW786159:CTW786494 DDS786159:DDS786494 DNO786159:DNO786494 DXK786159:DXK786494 EHG786159:EHG786494 ERC786159:ERC786494 FAY786159:FAY786494 FKU786159:FKU786494 FUQ786159:FUQ786494 GEM786159:GEM786494 GOI786159:GOI786494 GYE786159:GYE786494 HIA786159:HIA786494 HRW786159:HRW786494 IBS786159:IBS786494 ILO786159:ILO786494 IVK786159:IVK786494 JFG786159:JFG786494 JPC786159:JPC786494 JYY786159:JYY786494 KIU786159:KIU786494 KSQ786159:KSQ786494 LCM786159:LCM786494 LMI786159:LMI786494 LWE786159:LWE786494 MGA786159:MGA786494 MPW786159:MPW786494 MZS786159:MZS786494 NJO786159:NJO786494 NTK786159:NTK786494 ODG786159:ODG786494 ONC786159:ONC786494 OWY786159:OWY786494 PGU786159:PGU786494 PQQ786159:PQQ786494 QAM786159:QAM786494 QKI786159:QKI786494 QUE786159:QUE786494 REA786159:REA786494 RNW786159:RNW786494 RXS786159:RXS786494 SHO786159:SHO786494 SRK786159:SRK786494 TBG786159:TBG786494 TLC786159:TLC786494 TUY786159:TUY786494 UEU786159:UEU786494 UOQ786159:UOQ786494 UYM786159:UYM786494 VII786159:VII786494 VSE786159:VSE786494 WCA786159:WCA786494 WLW786159:WLW786494 WVS786159:WVS786494 K851695:K852030 JG851695:JG852030 TC851695:TC852030 ACY851695:ACY852030 AMU851695:AMU852030 AWQ851695:AWQ852030 BGM851695:BGM852030 BQI851695:BQI852030 CAE851695:CAE852030 CKA851695:CKA852030 CTW851695:CTW852030 DDS851695:DDS852030 DNO851695:DNO852030 DXK851695:DXK852030 EHG851695:EHG852030 ERC851695:ERC852030 FAY851695:FAY852030 FKU851695:FKU852030 FUQ851695:FUQ852030 GEM851695:GEM852030 GOI851695:GOI852030 GYE851695:GYE852030 HIA851695:HIA852030 HRW851695:HRW852030 IBS851695:IBS852030 ILO851695:ILO852030 IVK851695:IVK852030 JFG851695:JFG852030 JPC851695:JPC852030 JYY851695:JYY852030 KIU851695:KIU852030 KSQ851695:KSQ852030 LCM851695:LCM852030 LMI851695:LMI852030 LWE851695:LWE852030 MGA851695:MGA852030 MPW851695:MPW852030 MZS851695:MZS852030 NJO851695:NJO852030 NTK851695:NTK852030 ODG851695:ODG852030 ONC851695:ONC852030 OWY851695:OWY852030 PGU851695:PGU852030 PQQ851695:PQQ852030 QAM851695:QAM852030 QKI851695:QKI852030 QUE851695:QUE852030 REA851695:REA852030 RNW851695:RNW852030 RXS851695:RXS852030 SHO851695:SHO852030 SRK851695:SRK852030 TBG851695:TBG852030 TLC851695:TLC852030 TUY851695:TUY852030 UEU851695:UEU852030 UOQ851695:UOQ852030 UYM851695:UYM852030 VII851695:VII852030 VSE851695:VSE852030 WCA851695:WCA852030 WLW851695:WLW852030 WVS851695:WVS852030 K917231:K917566 JG917231:JG917566 TC917231:TC917566 ACY917231:ACY917566 AMU917231:AMU917566 AWQ917231:AWQ917566 BGM917231:BGM917566 BQI917231:BQI917566 CAE917231:CAE917566 CKA917231:CKA917566 CTW917231:CTW917566 DDS917231:DDS917566 DNO917231:DNO917566 DXK917231:DXK917566 EHG917231:EHG917566 ERC917231:ERC917566 FAY917231:FAY917566 FKU917231:FKU917566 FUQ917231:FUQ917566 GEM917231:GEM917566 GOI917231:GOI917566 GYE917231:GYE917566 HIA917231:HIA917566 HRW917231:HRW917566 IBS917231:IBS917566 ILO917231:ILO917566 IVK917231:IVK917566 JFG917231:JFG917566 JPC917231:JPC917566 JYY917231:JYY917566 KIU917231:KIU917566 KSQ917231:KSQ917566 LCM917231:LCM917566 LMI917231:LMI917566 LWE917231:LWE917566 MGA917231:MGA917566 MPW917231:MPW917566 MZS917231:MZS917566 NJO917231:NJO917566 NTK917231:NTK917566 ODG917231:ODG917566 ONC917231:ONC917566 OWY917231:OWY917566 PGU917231:PGU917566 PQQ917231:PQQ917566 QAM917231:QAM917566 QKI917231:QKI917566 QUE917231:QUE917566 REA917231:REA917566 RNW917231:RNW917566 RXS917231:RXS917566 SHO917231:SHO917566 SRK917231:SRK917566 TBG917231:TBG917566 TLC917231:TLC917566 TUY917231:TUY917566 UEU917231:UEU917566 UOQ917231:UOQ917566 UYM917231:UYM917566 VII917231:VII917566 VSE917231:VSE917566 WCA917231:WCA917566 WLW917231:WLW917566 WVS917231:WVS917566 K982767:K983102 JG982767:JG983102 TC982767:TC983102 ACY982767:ACY983102 AMU982767:AMU983102 AWQ982767:AWQ983102 BGM982767:BGM983102 BQI982767:BQI983102 CAE982767:CAE983102 CKA982767:CKA983102 CTW982767:CTW983102 DDS982767:DDS983102 DNO982767:DNO983102 DXK982767:DXK983102 EHG982767:EHG983102 ERC982767:ERC983102 FAY982767:FAY983102 FKU982767:FKU983102 FUQ982767:FUQ983102 GEM982767:GEM983102 GOI982767:GOI983102 GYE982767:GYE983102 HIA982767:HIA983102 HRW982767:HRW983102 IBS982767:IBS983102 ILO982767:ILO983102 IVK982767:IVK983102 JFG982767:JFG983102 JPC982767:JPC983102 JYY982767:JYY983102 KIU982767:KIU983102 KSQ982767:KSQ983102 LCM982767:LCM983102 LMI982767:LMI983102 LWE982767:LWE983102 MGA982767:MGA983102 MPW982767:MPW983102 MZS982767:MZS983102 NJO982767:NJO983102 NTK982767:NTK983102 ODG982767:ODG983102 ONC982767:ONC983102 OWY982767:OWY983102 PGU982767:PGU983102 PQQ982767:PQQ983102 QAM982767:QAM983102 QKI982767:QKI983102 QUE982767:QUE983102 REA982767:REA983102 RNW982767:RNW983102 RXS982767:RXS983102 SHO982767:SHO983102 SRK982767:SRK983102 TBG982767:TBG983102 TLC982767:TLC983102 TUY982767:TUY983102 UEU982767:UEU983102 UOQ982767:UOQ983102 UYM982767:UYM983102 VII982767:VII983102 VSE982767:VSE983102 WCA982767:WCA983102 WLW982767:WLW983102 WVS982767:WVS983102">
      <formula1>балл1</formula1>
    </dataValidation>
    <dataValidation type="list" allowBlank="1" showInputMessage="1" showErrorMessage="1"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263 IX65263 ST65263 ACP65263 AML65263 AWH65263 BGD65263 BPZ65263 BZV65263 CJR65263 CTN65263 DDJ65263 DNF65263 DXB65263 EGX65263 EQT65263 FAP65263 FKL65263 FUH65263 GED65263 GNZ65263 GXV65263 HHR65263 HRN65263 IBJ65263 ILF65263 IVB65263 JEX65263 JOT65263 JYP65263 KIL65263 KSH65263 LCD65263 LLZ65263 LVV65263 MFR65263 MPN65263 MZJ65263 NJF65263 NTB65263 OCX65263 OMT65263 OWP65263 PGL65263 PQH65263 QAD65263 QJZ65263 QTV65263 RDR65263 RNN65263 RXJ65263 SHF65263 SRB65263 TAX65263 TKT65263 TUP65263 UEL65263 UOH65263 UYD65263 VHZ65263 VRV65263 WBR65263 WLN65263 WVJ65263 B130799 IX130799 ST130799 ACP130799 AML130799 AWH130799 BGD130799 BPZ130799 BZV130799 CJR130799 CTN130799 DDJ130799 DNF130799 DXB130799 EGX130799 EQT130799 FAP130799 FKL130799 FUH130799 GED130799 GNZ130799 GXV130799 HHR130799 HRN130799 IBJ130799 ILF130799 IVB130799 JEX130799 JOT130799 JYP130799 KIL130799 KSH130799 LCD130799 LLZ130799 LVV130799 MFR130799 MPN130799 MZJ130799 NJF130799 NTB130799 OCX130799 OMT130799 OWP130799 PGL130799 PQH130799 QAD130799 QJZ130799 QTV130799 RDR130799 RNN130799 RXJ130799 SHF130799 SRB130799 TAX130799 TKT130799 TUP130799 UEL130799 UOH130799 UYD130799 VHZ130799 VRV130799 WBR130799 WLN130799 WVJ130799 B196335 IX196335 ST196335 ACP196335 AML196335 AWH196335 BGD196335 BPZ196335 BZV196335 CJR196335 CTN196335 DDJ196335 DNF196335 DXB196335 EGX196335 EQT196335 FAP196335 FKL196335 FUH196335 GED196335 GNZ196335 GXV196335 HHR196335 HRN196335 IBJ196335 ILF196335 IVB196335 JEX196335 JOT196335 JYP196335 KIL196335 KSH196335 LCD196335 LLZ196335 LVV196335 MFR196335 MPN196335 MZJ196335 NJF196335 NTB196335 OCX196335 OMT196335 OWP196335 PGL196335 PQH196335 QAD196335 QJZ196335 QTV196335 RDR196335 RNN196335 RXJ196335 SHF196335 SRB196335 TAX196335 TKT196335 TUP196335 UEL196335 UOH196335 UYD196335 VHZ196335 VRV196335 WBR196335 WLN196335 WVJ196335 B261871 IX261871 ST261871 ACP261871 AML261871 AWH261871 BGD261871 BPZ261871 BZV261871 CJR261871 CTN261871 DDJ261871 DNF261871 DXB261871 EGX261871 EQT261871 FAP261871 FKL261871 FUH261871 GED261871 GNZ261871 GXV261871 HHR261871 HRN261871 IBJ261871 ILF261871 IVB261871 JEX261871 JOT261871 JYP261871 KIL261871 KSH261871 LCD261871 LLZ261871 LVV261871 MFR261871 MPN261871 MZJ261871 NJF261871 NTB261871 OCX261871 OMT261871 OWP261871 PGL261871 PQH261871 QAD261871 QJZ261871 QTV261871 RDR261871 RNN261871 RXJ261871 SHF261871 SRB261871 TAX261871 TKT261871 TUP261871 UEL261871 UOH261871 UYD261871 VHZ261871 VRV261871 WBR261871 WLN261871 WVJ261871 B327407 IX327407 ST327407 ACP327407 AML327407 AWH327407 BGD327407 BPZ327407 BZV327407 CJR327407 CTN327407 DDJ327407 DNF327407 DXB327407 EGX327407 EQT327407 FAP327407 FKL327407 FUH327407 GED327407 GNZ327407 GXV327407 HHR327407 HRN327407 IBJ327407 ILF327407 IVB327407 JEX327407 JOT327407 JYP327407 KIL327407 KSH327407 LCD327407 LLZ327407 LVV327407 MFR327407 MPN327407 MZJ327407 NJF327407 NTB327407 OCX327407 OMT327407 OWP327407 PGL327407 PQH327407 QAD327407 QJZ327407 QTV327407 RDR327407 RNN327407 RXJ327407 SHF327407 SRB327407 TAX327407 TKT327407 TUP327407 UEL327407 UOH327407 UYD327407 VHZ327407 VRV327407 WBR327407 WLN327407 WVJ327407 B392943 IX392943 ST392943 ACP392943 AML392943 AWH392943 BGD392943 BPZ392943 BZV392943 CJR392943 CTN392943 DDJ392943 DNF392943 DXB392943 EGX392943 EQT392943 FAP392943 FKL392943 FUH392943 GED392943 GNZ392943 GXV392943 HHR392943 HRN392943 IBJ392943 ILF392943 IVB392943 JEX392943 JOT392943 JYP392943 KIL392943 KSH392943 LCD392943 LLZ392943 LVV392943 MFR392943 MPN392943 MZJ392943 NJF392943 NTB392943 OCX392943 OMT392943 OWP392943 PGL392943 PQH392943 QAD392943 QJZ392943 QTV392943 RDR392943 RNN392943 RXJ392943 SHF392943 SRB392943 TAX392943 TKT392943 TUP392943 UEL392943 UOH392943 UYD392943 VHZ392943 VRV392943 WBR392943 WLN392943 WVJ392943 B458479 IX458479 ST458479 ACP458479 AML458479 AWH458479 BGD458479 BPZ458479 BZV458479 CJR458479 CTN458479 DDJ458479 DNF458479 DXB458479 EGX458479 EQT458479 FAP458479 FKL458479 FUH458479 GED458479 GNZ458479 GXV458479 HHR458479 HRN458479 IBJ458479 ILF458479 IVB458479 JEX458479 JOT458479 JYP458479 KIL458479 KSH458479 LCD458479 LLZ458479 LVV458479 MFR458479 MPN458479 MZJ458479 NJF458479 NTB458479 OCX458479 OMT458479 OWP458479 PGL458479 PQH458479 QAD458479 QJZ458479 QTV458479 RDR458479 RNN458479 RXJ458479 SHF458479 SRB458479 TAX458479 TKT458479 TUP458479 UEL458479 UOH458479 UYD458479 VHZ458479 VRV458479 WBR458479 WLN458479 WVJ458479 B524015 IX524015 ST524015 ACP524015 AML524015 AWH524015 BGD524015 BPZ524015 BZV524015 CJR524015 CTN524015 DDJ524015 DNF524015 DXB524015 EGX524015 EQT524015 FAP524015 FKL524015 FUH524015 GED524015 GNZ524015 GXV524015 HHR524015 HRN524015 IBJ524015 ILF524015 IVB524015 JEX524015 JOT524015 JYP524015 KIL524015 KSH524015 LCD524015 LLZ524015 LVV524015 MFR524015 MPN524015 MZJ524015 NJF524015 NTB524015 OCX524015 OMT524015 OWP524015 PGL524015 PQH524015 QAD524015 QJZ524015 QTV524015 RDR524015 RNN524015 RXJ524015 SHF524015 SRB524015 TAX524015 TKT524015 TUP524015 UEL524015 UOH524015 UYD524015 VHZ524015 VRV524015 WBR524015 WLN524015 WVJ524015 B589551 IX589551 ST589551 ACP589551 AML589551 AWH589551 BGD589551 BPZ589551 BZV589551 CJR589551 CTN589551 DDJ589551 DNF589551 DXB589551 EGX589551 EQT589551 FAP589551 FKL589551 FUH589551 GED589551 GNZ589551 GXV589551 HHR589551 HRN589551 IBJ589551 ILF589551 IVB589551 JEX589551 JOT589551 JYP589551 KIL589551 KSH589551 LCD589551 LLZ589551 LVV589551 MFR589551 MPN589551 MZJ589551 NJF589551 NTB589551 OCX589551 OMT589551 OWP589551 PGL589551 PQH589551 QAD589551 QJZ589551 QTV589551 RDR589551 RNN589551 RXJ589551 SHF589551 SRB589551 TAX589551 TKT589551 TUP589551 UEL589551 UOH589551 UYD589551 VHZ589551 VRV589551 WBR589551 WLN589551 WVJ589551 B655087 IX655087 ST655087 ACP655087 AML655087 AWH655087 BGD655087 BPZ655087 BZV655087 CJR655087 CTN655087 DDJ655087 DNF655087 DXB655087 EGX655087 EQT655087 FAP655087 FKL655087 FUH655087 GED655087 GNZ655087 GXV655087 HHR655087 HRN655087 IBJ655087 ILF655087 IVB655087 JEX655087 JOT655087 JYP655087 KIL655087 KSH655087 LCD655087 LLZ655087 LVV655087 MFR655087 MPN655087 MZJ655087 NJF655087 NTB655087 OCX655087 OMT655087 OWP655087 PGL655087 PQH655087 QAD655087 QJZ655087 QTV655087 RDR655087 RNN655087 RXJ655087 SHF655087 SRB655087 TAX655087 TKT655087 TUP655087 UEL655087 UOH655087 UYD655087 VHZ655087 VRV655087 WBR655087 WLN655087 WVJ655087 B720623 IX720623 ST720623 ACP720623 AML720623 AWH720623 BGD720623 BPZ720623 BZV720623 CJR720623 CTN720623 DDJ720623 DNF720623 DXB720623 EGX720623 EQT720623 FAP720623 FKL720623 FUH720623 GED720623 GNZ720623 GXV720623 HHR720623 HRN720623 IBJ720623 ILF720623 IVB720623 JEX720623 JOT720623 JYP720623 KIL720623 KSH720623 LCD720623 LLZ720623 LVV720623 MFR720623 MPN720623 MZJ720623 NJF720623 NTB720623 OCX720623 OMT720623 OWP720623 PGL720623 PQH720623 QAD720623 QJZ720623 QTV720623 RDR720623 RNN720623 RXJ720623 SHF720623 SRB720623 TAX720623 TKT720623 TUP720623 UEL720623 UOH720623 UYD720623 VHZ720623 VRV720623 WBR720623 WLN720623 WVJ720623 B786159 IX786159 ST786159 ACP786159 AML786159 AWH786159 BGD786159 BPZ786159 BZV786159 CJR786159 CTN786159 DDJ786159 DNF786159 DXB786159 EGX786159 EQT786159 FAP786159 FKL786159 FUH786159 GED786159 GNZ786159 GXV786159 HHR786159 HRN786159 IBJ786159 ILF786159 IVB786159 JEX786159 JOT786159 JYP786159 KIL786159 KSH786159 LCD786159 LLZ786159 LVV786159 MFR786159 MPN786159 MZJ786159 NJF786159 NTB786159 OCX786159 OMT786159 OWP786159 PGL786159 PQH786159 QAD786159 QJZ786159 QTV786159 RDR786159 RNN786159 RXJ786159 SHF786159 SRB786159 TAX786159 TKT786159 TUP786159 UEL786159 UOH786159 UYD786159 VHZ786159 VRV786159 WBR786159 WLN786159 WVJ786159 B851695 IX851695 ST851695 ACP851695 AML851695 AWH851695 BGD851695 BPZ851695 BZV851695 CJR851695 CTN851695 DDJ851695 DNF851695 DXB851695 EGX851695 EQT851695 FAP851695 FKL851695 FUH851695 GED851695 GNZ851695 GXV851695 HHR851695 HRN851695 IBJ851695 ILF851695 IVB851695 JEX851695 JOT851695 JYP851695 KIL851695 KSH851695 LCD851695 LLZ851695 LVV851695 MFR851695 MPN851695 MZJ851695 NJF851695 NTB851695 OCX851695 OMT851695 OWP851695 PGL851695 PQH851695 QAD851695 QJZ851695 QTV851695 RDR851695 RNN851695 RXJ851695 SHF851695 SRB851695 TAX851695 TKT851695 TUP851695 UEL851695 UOH851695 UYD851695 VHZ851695 VRV851695 WBR851695 WLN851695 WVJ851695 B917231 IX917231 ST917231 ACP917231 AML917231 AWH917231 BGD917231 BPZ917231 BZV917231 CJR917231 CTN917231 DDJ917231 DNF917231 DXB917231 EGX917231 EQT917231 FAP917231 FKL917231 FUH917231 GED917231 GNZ917231 GXV917231 HHR917231 HRN917231 IBJ917231 ILF917231 IVB917231 JEX917231 JOT917231 JYP917231 KIL917231 KSH917231 LCD917231 LLZ917231 LVV917231 MFR917231 MPN917231 MZJ917231 NJF917231 NTB917231 OCX917231 OMT917231 OWP917231 PGL917231 PQH917231 QAD917231 QJZ917231 QTV917231 RDR917231 RNN917231 RXJ917231 SHF917231 SRB917231 TAX917231 TKT917231 TUP917231 UEL917231 UOH917231 UYD917231 VHZ917231 VRV917231 WBR917231 WLN917231 WVJ917231 B982767 IX982767 ST982767 ACP982767 AML982767 AWH982767 BGD982767 BPZ982767 BZV982767 CJR982767 CTN982767 DDJ982767 DNF982767 DXB982767 EGX982767 EQT982767 FAP982767 FKL982767 FUH982767 GED982767 GNZ982767 GXV982767 HHR982767 HRN982767 IBJ982767 ILF982767 IVB982767 JEX982767 JOT982767 JYP982767 KIL982767 KSH982767 LCD982767 LLZ982767 LVV982767 MFR982767 MPN982767 MZJ982767 NJF982767 NTB982767 OCX982767 OMT982767 OWP982767 PGL982767 PQH982767 QAD982767 QJZ982767 QTV982767 RDR982767 RNN982767 RXJ982767 SHF982767 SRB982767 TAX982767 TKT982767 TUP982767 UEL982767 UOH982767 UYD982767 VHZ982767 VRV982767 WBR982767 WLN982767 WVJ982767">
      <formula1>Название</formula1>
    </dataValidation>
  </dataValidation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dimension ref="A1:Y33"/>
  <sheetViews>
    <sheetView zoomScale="40" zoomScaleNormal="40" workbookViewId="0">
      <selection activeCell="W1" sqref="W1:Y22"/>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s>
  <sheetData>
    <row r="1" spans="1:25" ht="59.25" customHeight="1"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c r="W1" s="58" t="s">
        <v>158</v>
      </c>
      <c r="X1" s="58" t="s">
        <v>159</v>
      </c>
      <c r="Y1" s="58" t="s">
        <v>160</v>
      </c>
    </row>
    <row r="2" spans="1:25" ht="44.25" customHeight="1"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COUNTIF(T$3:T$31,W2)</f>
        <v>0</v>
      </c>
      <c r="Y2" s="83">
        <f>X2/$X$22</f>
        <v>0</v>
      </c>
    </row>
    <row r="3" spans="1:25" ht="30" customHeight="1" x14ac:dyDescent="0.25">
      <c r="A3" s="3" t="s">
        <v>11</v>
      </c>
      <c r="B3" s="4" t="s">
        <v>67</v>
      </c>
      <c r="C3" s="5">
        <f>VLOOKUP(B3,[31]Списки!$C$1:$E$70,2,FALSE)</f>
        <v>11594</v>
      </c>
      <c r="D3" s="5" t="str">
        <f>VLOOKUP(B3,[31]Списки!$C$1:$E$70,3,FALSE)</f>
        <v>СОШ</v>
      </c>
      <c r="E3" s="6" t="s">
        <v>15</v>
      </c>
      <c r="F3" s="7">
        <v>30</v>
      </c>
      <c r="G3" s="7">
        <v>29</v>
      </c>
      <c r="H3" s="8">
        <f>C3*1000+1</f>
        <v>11594001</v>
      </c>
      <c r="I3" s="9">
        <v>0</v>
      </c>
      <c r="J3" s="9">
        <v>1</v>
      </c>
      <c r="K3" s="9">
        <v>1</v>
      </c>
      <c r="L3" s="9">
        <v>2</v>
      </c>
      <c r="M3" s="9">
        <v>0</v>
      </c>
      <c r="N3" s="9">
        <v>0</v>
      </c>
      <c r="O3" s="9">
        <v>0</v>
      </c>
      <c r="P3" s="9">
        <v>1</v>
      </c>
      <c r="Q3" s="9">
        <v>1</v>
      </c>
      <c r="R3" s="9">
        <v>2</v>
      </c>
      <c r="S3" s="9">
        <v>1</v>
      </c>
      <c r="T3" s="10">
        <f>IF(COUNTBLANK(I3:S3)&gt;=1,"Не писал",SUM(I3:S3))</f>
        <v>9</v>
      </c>
      <c r="W3" s="76">
        <v>1</v>
      </c>
      <c r="X3" s="76">
        <f t="shared" ref="X3:X21" si="0">COUNTIF(T$3:T$31,W3)</f>
        <v>0</v>
      </c>
      <c r="Y3" s="83">
        <f t="shared" ref="Y3:Y21" si="1">X3/$X$22</f>
        <v>0</v>
      </c>
    </row>
    <row r="4" spans="1:25" ht="30" customHeight="1" x14ac:dyDescent="0.25">
      <c r="A4" s="3" t="s">
        <v>11</v>
      </c>
      <c r="B4" s="4" t="str">
        <f t="shared" ref="B4:G19" si="2">B3</f>
        <v>ГБОУ СОШ №594</v>
      </c>
      <c r="C4" s="5">
        <f t="shared" si="2"/>
        <v>11594</v>
      </c>
      <c r="D4" s="5" t="str">
        <f t="shared" si="2"/>
        <v>СОШ</v>
      </c>
      <c r="E4" s="11" t="str">
        <f t="shared" si="2"/>
        <v>5а</v>
      </c>
      <c r="F4" s="7">
        <f t="shared" si="2"/>
        <v>30</v>
      </c>
      <c r="G4" s="7">
        <f t="shared" si="2"/>
        <v>29</v>
      </c>
      <c r="H4" s="8">
        <f>H3+1</f>
        <v>11594002</v>
      </c>
      <c r="I4" s="9">
        <v>1</v>
      </c>
      <c r="J4" s="9">
        <v>2</v>
      </c>
      <c r="K4" s="9">
        <v>0</v>
      </c>
      <c r="L4" s="9">
        <v>2</v>
      </c>
      <c r="M4" s="9">
        <v>1</v>
      </c>
      <c r="N4" s="9">
        <v>1</v>
      </c>
      <c r="O4" s="9">
        <v>0</v>
      </c>
      <c r="P4" s="9">
        <v>0</v>
      </c>
      <c r="Q4" s="9">
        <v>1</v>
      </c>
      <c r="R4" s="9">
        <v>2</v>
      </c>
      <c r="S4" s="9">
        <v>1</v>
      </c>
      <c r="T4" s="10">
        <f t="shared" ref="T4:T31" si="3">IF(COUNTBLANK(I4:S4)&gt;=1,"Не писал",SUM(I4:S4))</f>
        <v>11</v>
      </c>
      <c r="W4" s="76">
        <v>2</v>
      </c>
      <c r="X4" s="76">
        <f t="shared" si="0"/>
        <v>0</v>
      </c>
      <c r="Y4" s="83">
        <f t="shared" si="1"/>
        <v>0</v>
      </c>
    </row>
    <row r="5" spans="1:25" ht="30" customHeight="1" x14ac:dyDescent="0.25">
      <c r="A5" s="3" t="s">
        <v>11</v>
      </c>
      <c r="B5" s="4" t="str">
        <f t="shared" si="2"/>
        <v>ГБОУ СОШ №594</v>
      </c>
      <c r="C5" s="5">
        <f t="shared" si="2"/>
        <v>11594</v>
      </c>
      <c r="D5" s="5" t="str">
        <f t="shared" si="2"/>
        <v>СОШ</v>
      </c>
      <c r="E5" s="11" t="str">
        <f t="shared" si="2"/>
        <v>5а</v>
      </c>
      <c r="F5" s="7">
        <f t="shared" si="2"/>
        <v>30</v>
      </c>
      <c r="G5" s="7">
        <f t="shared" si="2"/>
        <v>29</v>
      </c>
      <c r="H5" s="8">
        <f t="shared" ref="H5:H31" si="4">H4+1</f>
        <v>11594003</v>
      </c>
      <c r="I5" s="9">
        <v>0</v>
      </c>
      <c r="J5" s="9">
        <v>0</v>
      </c>
      <c r="K5" s="9">
        <v>0</v>
      </c>
      <c r="L5" s="9">
        <v>2</v>
      </c>
      <c r="M5" s="9">
        <v>0</v>
      </c>
      <c r="N5" s="9">
        <v>1</v>
      </c>
      <c r="O5" s="9">
        <v>0</v>
      </c>
      <c r="P5" s="9">
        <v>0</v>
      </c>
      <c r="Q5" s="9">
        <v>0</v>
      </c>
      <c r="R5" s="9">
        <v>2</v>
      </c>
      <c r="S5" s="9">
        <v>1</v>
      </c>
      <c r="T5" s="10">
        <f t="shared" si="3"/>
        <v>6</v>
      </c>
      <c r="W5" s="76">
        <v>3</v>
      </c>
      <c r="X5" s="76">
        <f t="shared" si="0"/>
        <v>0</v>
      </c>
      <c r="Y5" s="83">
        <f t="shared" si="1"/>
        <v>0</v>
      </c>
    </row>
    <row r="6" spans="1:25" ht="30" customHeight="1" x14ac:dyDescent="0.25">
      <c r="A6" s="3" t="s">
        <v>11</v>
      </c>
      <c r="B6" s="4" t="str">
        <f t="shared" si="2"/>
        <v>ГБОУ СОШ №594</v>
      </c>
      <c r="C6" s="5">
        <f t="shared" si="2"/>
        <v>11594</v>
      </c>
      <c r="D6" s="5" t="str">
        <f t="shared" si="2"/>
        <v>СОШ</v>
      </c>
      <c r="E6" s="11" t="str">
        <f t="shared" si="2"/>
        <v>5а</v>
      </c>
      <c r="F6" s="7">
        <f t="shared" si="2"/>
        <v>30</v>
      </c>
      <c r="G6" s="7">
        <f t="shared" si="2"/>
        <v>29</v>
      </c>
      <c r="H6" s="8">
        <f t="shared" si="4"/>
        <v>11594004</v>
      </c>
      <c r="I6" s="9">
        <v>1</v>
      </c>
      <c r="J6" s="9">
        <v>1</v>
      </c>
      <c r="K6" s="9">
        <v>1</v>
      </c>
      <c r="L6" s="9">
        <v>2</v>
      </c>
      <c r="M6" s="9">
        <v>0</v>
      </c>
      <c r="N6" s="9">
        <v>0</v>
      </c>
      <c r="O6" s="9">
        <v>0</v>
      </c>
      <c r="P6" s="9">
        <v>0</v>
      </c>
      <c r="Q6" s="9">
        <v>1</v>
      </c>
      <c r="R6" s="9">
        <v>2</v>
      </c>
      <c r="S6" s="9">
        <v>1</v>
      </c>
      <c r="T6" s="10">
        <f t="shared" si="3"/>
        <v>9</v>
      </c>
      <c r="W6" s="76">
        <v>4</v>
      </c>
      <c r="X6" s="76">
        <f t="shared" si="0"/>
        <v>0</v>
      </c>
      <c r="Y6" s="83">
        <f t="shared" si="1"/>
        <v>0</v>
      </c>
    </row>
    <row r="7" spans="1:25" ht="30" customHeight="1" x14ac:dyDescent="0.25">
      <c r="A7" s="3" t="s">
        <v>11</v>
      </c>
      <c r="B7" s="4" t="str">
        <f t="shared" si="2"/>
        <v>ГБОУ СОШ №594</v>
      </c>
      <c r="C7" s="5">
        <f t="shared" si="2"/>
        <v>11594</v>
      </c>
      <c r="D7" s="5" t="str">
        <f t="shared" si="2"/>
        <v>СОШ</v>
      </c>
      <c r="E7" s="11" t="str">
        <f t="shared" si="2"/>
        <v>5а</v>
      </c>
      <c r="F7" s="7">
        <f t="shared" si="2"/>
        <v>30</v>
      </c>
      <c r="G7" s="7">
        <f t="shared" si="2"/>
        <v>29</v>
      </c>
      <c r="H7" s="8">
        <f t="shared" si="4"/>
        <v>11594005</v>
      </c>
      <c r="I7" s="9">
        <v>0</v>
      </c>
      <c r="J7" s="9">
        <v>0</v>
      </c>
      <c r="K7" s="9">
        <v>0</v>
      </c>
      <c r="L7" s="9">
        <v>2</v>
      </c>
      <c r="M7" s="9">
        <v>1</v>
      </c>
      <c r="N7" s="9">
        <v>1</v>
      </c>
      <c r="O7" s="9">
        <v>0</v>
      </c>
      <c r="P7" s="9">
        <v>1</v>
      </c>
      <c r="Q7" s="9">
        <v>1</v>
      </c>
      <c r="R7" s="9">
        <v>2</v>
      </c>
      <c r="S7" s="9">
        <v>1</v>
      </c>
      <c r="T7" s="10">
        <f t="shared" si="3"/>
        <v>9</v>
      </c>
      <c r="W7" s="76">
        <v>5</v>
      </c>
      <c r="X7" s="76">
        <f t="shared" si="0"/>
        <v>0</v>
      </c>
      <c r="Y7" s="83">
        <f t="shared" si="1"/>
        <v>0</v>
      </c>
    </row>
    <row r="8" spans="1:25" ht="30" customHeight="1" x14ac:dyDescent="0.25">
      <c r="A8" s="3" t="s">
        <v>11</v>
      </c>
      <c r="B8" s="4" t="str">
        <f t="shared" si="2"/>
        <v>ГБОУ СОШ №594</v>
      </c>
      <c r="C8" s="5">
        <f t="shared" si="2"/>
        <v>11594</v>
      </c>
      <c r="D8" s="5" t="str">
        <f t="shared" si="2"/>
        <v>СОШ</v>
      </c>
      <c r="E8" s="11" t="str">
        <f t="shared" si="2"/>
        <v>5а</v>
      </c>
      <c r="F8" s="7">
        <f t="shared" si="2"/>
        <v>30</v>
      </c>
      <c r="G8" s="7">
        <f t="shared" si="2"/>
        <v>29</v>
      </c>
      <c r="H8" s="8">
        <f t="shared" si="4"/>
        <v>11594006</v>
      </c>
      <c r="I8" s="9">
        <v>1</v>
      </c>
      <c r="J8" s="9">
        <v>0</v>
      </c>
      <c r="K8" s="9">
        <v>0</v>
      </c>
      <c r="L8" s="9">
        <v>2</v>
      </c>
      <c r="M8" s="9">
        <v>1</v>
      </c>
      <c r="N8" s="9">
        <v>1</v>
      </c>
      <c r="O8" s="9">
        <v>0</v>
      </c>
      <c r="P8" s="9">
        <v>1</v>
      </c>
      <c r="Q8" s="9">
        <v>0</v>
      </c>
      <c r="R8" s="9">
        <v>0</v>
      </c>
      <c r="S8" s="9">
        <v>1</v>
      </c>
      <c r="T8" s="10">
        <f t="shared" si="3"/>
        <v>7</v>
      </c>
      <c r="W8" s="76">
        <v>6</v>
      </c>
      <c r="X8" s="76">
        <f t="shared" si="0"/>
        <v>4</v>
      </c>
      <c r="Y8" s="83">
        <f t="shared" si="1"/>
        <v>0.13793103448275862</v>
      </c>
    </row>
    <row r="9" spans="1:25" ht="30" customHeight="1" x14ac:dyDescent="0.25">
      <c r="A9" s="3" t="s">
        <v>11</v>
      </c>
      <c r="B9" s="4" t="str">
        <f t="shared" si="2"/>
        <v>ГБОУ СОШ №594</v>
      </c>
      <c r="C9" s="5">
        <f t="shared" si="2"/>
        <v>11594</v>
      </c>
      <c r="D9" s="5" t="str">
        <f t="shared" si="2"/>
        <v>СОШ</v>
      </c>
      <c r="E9" s="11" t="str">
        <f t="shared" si="2"/>
        <v>5а</v>
      </c>
      <c r="F9" s="7">
        <f t="shared" si="2"/>
        <v>30</v>
      </c>
      <c r="G9" s="7">
        <f t="shared" si="2"/>
        <v>29</v>
      </c>
      <c r="H9" s="8">
        <f t="shared" si="4"/>
        <v>11594007</v>
      </c>
      <c r="I9" s="9">
        <v>1</v>
      </c>
      <c r="J9" s="9">
        <v>1</v>
      </c>
      <c r="K9" s="9">
        <v>1</v>
      </c>
      <c r="L9" s="9">
        <v>2</v>
      </c>
      <c r="M9" s="9">
        <v>1</v>
      </c>
      <c r="N9" s="9">
        <v>0</v>
      </c>
      <c r="O9" s="9">
        <v>1</v>
      </c>
      <c r="P9" s="9">
        <v>1</v>
      </c>
      <c r="Q9" s="9">
        <v>0</v>
      </c>
      <c r="R9" s="9">
        <v>2</v>
      </c>
      <c r="S9" s="9">
        <v>1</v>
      </c>
      <c r="T9" s="10">
        <f t="shared" si="3"/>
        <v>11</v>
      </c>
      <c r="W9" s="76">
        <v>7</v>
      </c>
      <c r="X9" s="76">
        <f t="shared" si="0"/>
        <v>3</v>
      </c>
      <c r="Y9" s="83">
        <f t="shared" si="1"/>
        <v>0.10344827586206896</v>
      </c>
    </row>
    <row r="10" spans="1:25" ht="30" customHeight="1" x14ac:dyDescent="0.25">
      <c r="A10" s="3" t="s">
        <v>11</v>
      </c>
      <c r="B10" s="4" t="str">
        <f t="shared" si="2"/>
        <v>ГБОУ СОШ №594</v>
      </c>
      <c r="C10" s="5">
        <f t="shared" si="2"/>
        <v>11594</v>
      </c>
      <c r="D10" s="5" t="str">
        <f t="shared" si="2"/>
        <v>СОШ</v>
      </c>
      <c r="E10" s="11" t="str">
        <f t="shared" si="2"/>
        <v>5а</v>
      </c>
      <c r="F10" s="7">
        <f t="shared" si="2"/>
        <v>30</v>
      </c>
      <c r="G10" s="7">
        <f t="shared" si="2"/>
        <v>29</v>
      </c>
      <c r="H10" s="8">
        <f t="shared" si="4"/>
        <v>11594008</v>
      </c>
      <c r="I10" s="9">
        <v>0</v>
      </c>
      <c r="J10" s="9">
        <v>2</v>
      </c>
      <c r="K10" s="9">
        <v>0</v>
      </c>
      <c r="L10" s="9">
        <v>1</v>
      </c>
      <c r="M10" s="9">
        <v>1</v>
      </c>
      <c r="N10" s="9">
        <v>1</v>
      </c>
      <c r="O10" s="9">
        <v>1</v>
      </c>
      <c r="P10" s="9">
        <v>1</v>
      </c>
      <c r="Q10" s="9">
        <v>0</v>
      </c>
      <c r="R10" s="9">
        <v>0</v>
      </c>
      <c r="S10" s="9">
        <v>1</v>
      </c>
      <c r="T10" s="10">
        <f t="shared" si="3"/>
        <v>8</v>
      </c>
      <c r="W10" s="76">
        <v>8</v>
      </c>
      <c r="X10" s="76">
        <f t="shared" si="0"/>
        <v>5</v>
      </c>
      <c r="Y10" s="83">
        <f t="shared" si="1"/>
        <v>0.17241379310344829</v>
      </c>
    </row>
    <row r="11" spans="1:25" ht="30" customHeight="1" x14ac:dyDescent="0.25">
      <c r="A11" s="3" t="s">
        <v>11</v>
      </c>
      <c r="B11" s="4" t="str">
        <f t="shared" si="2"/>
        <v>ГБОУ СОШ №594</v>
      </c>
      <c r="C11" s="5">
        <f t="shared" si="2"/>
        <v>11594</v>
      </c>
      <c r="D11" s="5" t="str">
        <f t="shared" si="2"/>
        <v>СОШ</v>
      </c>
      <c r="E11" s="11" t="str">
        <f t="shared" si="2"/>
        <v>5а</v>
      </c>
      <c r="F11" s="7">
        <f t="shared" si="2"/>
        <v>30</v>
      </c>
      <c r="G11" s="7">
        <f t="shared" si="2"/>
        <v>29</v>
      </c>
      <c r="H11" s="8">
        <f t="shared" si="4"/>
        <v>11594009</v>
      </c>
      <c r="I11" s="9">
        <v>0</v>
      </c>
      <c r="J11" s="9">
        <v>1</v>
      </c>
      <c r="K11" s="9">
        <v>0</v>
      </c>
      <c r="L11" s="9">
        <v>2</v>
      </c>
      <c r="M11" s="9">
        <v>0</v>
      </c>
      <c r="N11" s="9">
        <v>1</v>
      </c>
      <c r="O11" s="9">
        <v>1</v>
      </c>
      <c r="P11" s="9">
        <v>1</v>
      </c>
      <c r="Q11" s="9">
        <v>0</v>
      </c>
      <c r="R11" s="9">
        <v>2</v>
      </c>
      <c r="S11" s="9">
        <v>1</v>
      </c>
      <c r="T11" s="10">
        <f t="shared" si="3"/>
        <v>9</v>
      </c>
      <c r="W11" s="76">
        <v>9</v>
      </c>
      <c r="X11" s="76">
        <f t="shared" si="0"/>
        <v>6</v>
      </c>
      <c r="Y11" s="83">
        <f t="shared" si="1"/>
        <v>0.20689655172413793</v>
      </c>
    </row>
    <row r="12" spans="1:25" ht="30" customHeight="1" x14ac:dyDescent="0.25">
      <c r="A12" s="3" t="s">
        <v>11</v>
      </c>
      <c r="B12" s="4" t="str">
        <f t="shared" si="2"/>
        <v>ГБОУ СОШ №594</v>
      </c>
      <c r="C12" s="5">
        <f t="shared" si="2"/>
        <v>11594</v>
      </c>
      <c r="D12" s="5" t="str">
        <f t="shared" si="2"/>
        <v>СОШ</v>
      </c>
      <c r="E12" s="11" t="str">
        <f t="shared" si="2"/>
        <v>5а</v>
      </c>
      <c r="F12" s="7">
        <f t="shared" si="2"/>
        <v>30</v>
      </c>
      <c r="G12" s="7">
        <f t="shared" si="2"/>
        <v>29</v>
      </c>
      <c r="H12" s="8">
        <f t="shared" si="4"/>
        <v>11594010</v>
      </c>
      <c r="I12" s="9">
        <v>2</v>
      </c>
      <c r="J12" s="9">
        <v>0</v>
      </c>
      <c r="K12" s="9">
        <v>1</v>
      </c>
      <c r="L12" s="9">
        <v>2</v>
      </c>
      <c r="M12" s="9">
        <v>1</v>
      </c>
      <c r="N12" s="9">
        <v>1</v>
      </c>
      <c r="O12" s="9">
        <v>0</v>
      </c>
      <c r="P12" s="9">
        <v>1</v>
      </c>
      <c r="Q12" s="9">
        <v>1</v>
      </c>
      <c r="R12" s="9">
        <v>1</v>
      </c>
      <c r="S12" s="9">
        <v>1</v>
      </c>
      <c r="T12" s="10">
        <f t="shared" si="3"/>
        <v>11</v>
      </c>
      <c r="W12" s="76">
        <v>10</v>
      </c>
      <c r="X12" s="76">
        <f t="shared" si="0"/>
        <v>0</v>
      </c>
      <c r="Y12" s="83">
        <f t="shared" si="1"/>
        <v>0</v>
      </c>
    </row>
    <row r="13" spans="1:25" ht="30" customHeight="1" x14ac:dyDescent="0.25">
      <c r="A13" s="3" t="s">
        <v>11</v>
      </c>
      <c r="B13" s="4" t="str">
        <f t="shared" si="2"/>
        <v>ГБОУ СОШ №594</v>
      </c>
      <c r="C13" s="5">
        <f t="shared" si="2"/>
        <v>11594</v>
      </c>
      <c r="D13" s="5" t="str">
        <f t="shared" si="2"/>
        <v>СОШ</v>
      </c>
      <c r="E13" s="11" t="str">
        <f t="shared" si="2"/>
        <v>5а</v>
      </c>
      <c r="F13" s="7">
        <f t="shared" si="2"/>
        <v>30</v>
      </c>
      <c r="G13" s="7">
        <f t="shared" si="2"/>
        <v>29</v>
      </c>
      <c r="H13" s="8">
        <f t="shared" si="4"/>
        <v>11594011</v>
      </c>
      <c r="I13" s="9">
        <v>2</v>
      </c>
      <c r="J13" s="9">
        <v>2</v>
      </c>
      <c r="K13" s="9">
        <v>1</v>
      </c>
      <c r="L13" s="9">
        <v>2</v>
      </c>
      <c r="M13" s="9">
        <v>1</v>
      </c>
      <c r="N13" s="9">
        <v>1</v>
      </c>
      <c r="O13" s="9">
        <v>1</v>
      </c>
      <c r="P13" s="9">
        <v>1</v>
      </c>
      <c r="Q13" s="9">
        <v>1</v>
      </c>
      <c r="R13" s="9">
        <v>2</v>
      </c>
      <c r="S13" s="9">
        <v>1</v>
      </c>
      <c r="T13" s="10">
        <f t="shared" si="3"/>
        <v>15</v>
      </c>
      <c r="W13" s="76">
        <v>11</v>
      </c>
      <c r="X13" s="76">
        <f t="shared" si="0"/>
        <v>7</v>
      </c>
      <c r="Y13" s="83">
        <f t="shared" si="1"/>
        <v>0.2413793103448276</v>
      </c>
    </row>
    <row r="14" spans="1:25" ht="30" customHeight="1" x14ac:dyDescent="0.25">
      <c r="A14" s="3" t="s">
        <v>11</v>
      </c>
      <c r="B14" s="4" t="str">
        <f t="shared" si="2"/>
        <v>ГБОУ СОШ №594</v>
      </c>
      <c r="C14" s="5">
        <f t="shared" si="2"/>
        <v>11594</v>
      </c>
      <c r="D14" s="5" t="str">
        <f t="shared" si="2"/>
        <v>СОШ</v>
      </c>
      <c r="E14" s="11" t="str">
        <f t="shared" si="2"/>
        <v>5а</v>
      </c>
      <c r="F14" s="7">
        <f t="shared" si="2"/>
        <v>30</v>
      </c>
      <c r="G14" s="7">
        <f t="shared" si="2"/>
        <v>29</v>
      </c>
      <c r="H14" s="8">
        <f t="shared" si="4"/>
        <v>11594012</v>
      </c>
      <c r="I14" s="9">
        <v>2</v>
      </c>
      <c r="J14" s="9">
        <v>2</v>
      </c>
      <c r="K14" s="9">
        <v>0</v>
      </c>
      <c r="L14" s="9">
        <v>2</v>
      </c>
      <c r="M14" s="9">
        <v>1</v>
      </c>
      <c r="N14" s="9">
        <v>1</v>
      </c>
      <c r="O14" s="9">
        <v>1</v>
      </c>
      <c r="P14" s="9">
        <v>1</v>
      </c>
      <c r="Q14" s="9">
        <v>1</v>
      </c>
      <c r="R14" s="9">
        <v>2</v>
      </c>
      <c r="S14" s="9">
        <v>1</v>
      </c>
      <c r="T14" s="10">
        <f t="shared" si="3"/>
        <v>14</v>
      </c>
      <c r="W14" s="76">
        <v>12</v>
      </c>
      <c r="X14" s="76">
        <f t="shared" si="0"/>
        <v>1</v>
      </c>
      <c r="Y14" s="83">
        <f t="shared" si="1"/>
        <v>3.4482758620689655E-2</v>
      </c>
    </row>
    <row r="15" spans="1:25" ht="30" customHeight="1" x14ac:dyDescent="0.25">
      <c r="A15" s="3" t="s">
        <v>11</v>
      </c>
      <c r="B15" s="4" t="str">
        <f t="shared" si="2"/>
        <v>ГБОУ СОШ №594</v>
      </c>
      <c r="C15" s="5">
        <f t="shared" si="2"/>
        <v>11594</v>
      </c>
      <c r="D15" s="5" t="str">
        <f t="shared" si="2"/>
        <v>СОШ</v>
      </c>
      <c r="E15" s="11" t="str">
        <f t="shared" si="2"/>
        <v>5а</v>
      </c>
      <c r="F15" s="7">
        <f t="shared" si="2"/>
        <v>30</v>
      </c>
      <c r="G15" s="7">
        <f t="shared" si="2"/>
        <v>29</v>
      </c>
      <c r="H15" s="8">
        <f t="shared" si="4"/>
        <v>11594013</v>
      </c>
      <c r="I15" s="9">
        <v>1</v>
      </c>
      <c r="J15" s="9">
        <v>2</v>
      </c>
      <c r="K15" s="9">
        <v>1</v>
      </c>
      <c r="L15" s="9">
        <v>2</v>
      </c>
      <c r="M15" s="9">
        <v>1</v>
      </c>
      <c r="N15" s="9">
        <v>1</v>
      </c>
      <c r="O15" s="9">
        <v>0</v>
      </c>
      <c r="P15" s="9">
        <v>1</v>
      </c>
      <c r="Q15" s="9">
        <v>1</v>
      </c>
      <c r="R15" s="9">
        <v>2</v>
      </c>
      <c r="S15" s="9">
        <v>1</v>
      </c>
      <c r="T15" s="10">
        <f t="shared" si="3"/>
        <v>13</v>
      </c>
      <c r="W15" s="76">
        <v>13</v>
      </c>
      <c r="X15" s="76">
        <f t="shared" si="0"/>
        <v>1</v>
      </c>
      <c r="Y15" s="83">
        <f t="shared" si="1"/>
        <v>3.4482758620689655E-2</v>
      </c>
    </row>
    <row r="16" spans="1:25" ht="30" customHeight="1" x14ac:dyDescent="0.25">
      <c r="A16" s="3" t="s">
        <v>11</v>
      </c>
      <c r="B16" s="4" t="str">
        <f t="shared" si="2"/>
        <v>ГБОУ СОШ №594</v>
      </c>
      <c r="C16" s="5">
        <f t="shared" si="2"/>
        <v>11594</v>
      </c>
      <c r="D16" s="5" t="str">
        <f t="shared" si="2"/>
        <v>СОШ</v>
      </c>
      <c r="E16" s="11" t="str">
        <f t="shared" si="2"/>
        <v>5а</v>
      </c>
      <c r="F16" s="7">
        <f t="shared" si="2"/>
        <v>30</v>
      </c>
      <c r="G16" s="7">
        <f t="shared" si="2"/>
        <v>29</v>
      </c>
      <c r="H16" s="8">
        <f t="shared" si="4"/>
        <v>11594014</v>
      </c>
      <c r="I16" s="9">
        <v>1</v>
      </c>
      <c r="J16" s="9">
        <v>2</v>
      </c>
      <c r="K16" s="9">
        <v>1</v>
      </c>
      <c r="L16" s="9">
        <v>2</v>
      </c>
      <c r="M16" s="9">
        <v>1</v>
      </c>
      <c r="N16" s="9">
        <v>1</v>
      </c>
      <c r="O16" s="9">
        <v>0</v>
      </c>
      <c r="P16" s="9">
        <v>1</v>
      </c>
      <c r="Q16" s="9">
        <v>1</v>
      </c>
      <c r="R16" s="9">
        <v>0</v>
      </c>
      <c r="S16" s="9">
        <v>1</v>
      </c>
      <c r="T16" s="10">
        <f t="shared" si="3"/>
        <v>11</v>
      </c>
      <c r="W16" s="76">
        <v>14</v>
      </c>
      <c r="X16" s="76">
        <f t="shared" si="0"/>
        <v>1</v>
      </c>
      <c r="Y16" s="83">
        <f t="shared" si="1"/>
        <v>3.4482758620689655E-2</v>
      </c>
    </row>
    <row r="17" spans="1:25" ht="30" customHeight="1" x14ac:dyDescent="0.25">
      <c r="A17" s="3" t="s">
        <v>11</v>
      </c>
      <c r="B17" s="4" t="str">
        <f t="shared" si="2"/>
        <v>ГБОУ СОШ №594</v>
      </c>
      <c r="C17" s="5">
        <f t="shared" si="2"/>
        <v>11594</v>
      </c>
      <c r="D17" s="5" t="str">
        <f t="shared" si="2"/>
        <v>СОШ</v>
      </c>
      <c r="E17" s="11" t="str">
        <f t="shared" si="2"/>
        <v>5а</v>
      </c>
      <c r="F17" s="7">
        <f t="shared" si="2"/>
        <v>30</v>
      </c>
      <c r="G17" s="7">
        <f t="shared" si="2"/>
        <v>29</v>
      </c>
      <c r="H17" s="8">
        <f t="shared" si="4"/>
        <v>11594015</v>
      </c>
      <c r="I17" s="9">
        <v>1</v>
      </c>
      <c r="J17" s="9">
        <v>1</v>
      </c>
      <c r="K17" s="9">
        <v>0</v>
      </c>
      <c r="L17" s="9">
        <v>2</v>
      </c>
      <c r="M17" s="9">
        <v>1</v>
      </c>
      <c r="N17" s="9">
        <v>0</v>
      </c>
      <c r="O17" s="9">
        <v>1</v>
      </c>
      <c r="P17" s="9">
        <v>1</v>
      </c>
      <c r="Q17" s="9">
        <v>1</v>
      </c>
      <c r="R17" s="9">
        <v>0</v>
      </c>
      <c r="S17" s="9">
        <v>1</v>
      </c>
      <c r="T17" s="10">
        <f t="shared" si="3"/>
        <v>9</v>
      </c>
      <c r="W17" s="76">
        <v>15</v>
      </c>
      <c r="X17" s="76">
        <f t="shared" si="0"/>
        <v>1</v>
      </c>
      <c r="Y17" s="83">
        <f t="shared" si="1"/>
        <v>3.4482758620689655E-2</v>
      </c>
    </row>
    <row r="18" spans="1:25" ht="30" customHeight="1" x14ac:dyDescent="0.25">
      <c r="A18" s="3" t="s">
        <v>11</v>
      </c>
      <c r="B18" s="4" t="str">
        <f t="shared" si="2"/>
        <v>ГБОУ СОШ №594</v>
      </c>
      <c r="C18" s="5">
        <f t="shared" si="2"/>
        <v>11594</v>
      </c>
      <c r="D18" s="5" t="str">
        <f t="shared" si="2"/>
        <v>СОШ</v>
      </c>
      <c r="E18" s="11" t="str">
        <f t="shared" si="2"/>
        <v>5а</v>
      </c>
      <c r="F18" s="7">
        <f t="shared" si="2"/>
        <v>30</v>
      </c>
      <c r="G18" s="7">
        <f t="shared" si="2"/>
        <v>29</v>
      </c>
      <c r="H18" s="8">
        <f t="shared" si="4"/>
        <v>11594016</v>
      </c>
      <c r="I18" s="9">
        <v>0</v>
      </c>
      <c r="J18" s="9">
        <v>0</v>
      </c>
      <c r="K18" s="9">
        <v>0</v>
      </c>
      <c r="L18" s="9">
        <v>1</v>
      </c>
      <c r="M18" s="9">
        <v>2</v>
      </c>
      <c r="N18" s="9">
        <v>1</v>
      </c>
      <c r="O18" s="9">
        <v>1</v>
      </c>
      <c r="P18" s="9">
        <v>0</v>
      </c>
      <c r="Q18" s="9">
        <v>1</v>
      </c>
      <c r="R18" s="9">
        <v>2</v>
      </c>
      <c r="S18" s="9">
        <v>1</v>
      </c>
      <c r="T18" s="10">
        <f t="shared" si="3"/>
        <v>9</v>
      </c>
      <c r="W18" s="76">
        <v>16</v>
      </c>
      <c r="X18" s="76">
        <f t="shared" si="0"/>
        <v>0</v>
      </c>
      <c r="Y18" s="83">
        <f t="shared" si="1"/>
        <v>0</v>
      </c>
    </row>
    <row r="19" spans="1:25" ht="30" customHeight="1" x14ac:dyDescent="0.25">
      <c r="A19" s="3" t="s">
        <v>11</v>
      </c>
      <c r="B19" s="4" t="str">
        <f t="shared" si="2"/>
        <v>ГБОУ СОШ №594</v>
      </c>
      <c r="C19" s="5">
        <f t="shared" si="2"/>
        <v>11594</v>
      </c>
      <c r="D19" s="5" t="str">
        <f t="shared" si="2"/>
        <v>СОШ</v>
      </c>
      <c r="E19" s="11" t="str">
        <f t="shared" si="2"/>
        <v>5а</v>
      </c>
      <c r="F19" s="7">
        <f t="shared" si="2"/>
        <v>30</v>
      </c>
      <c r="G19" s="7">
        <f t="shared" si="2"/>
        <v>29</v>
      </c>
      <c r="H19" s="8">
        <f t="shared" si="4"/>
        <v>11594017</v>
      </c>
      <c r="I19" s="9">
        <v>1</v>
      </c>
      <c r="J19" s="9">
        <v>1</v>
      </c>
      <c r="K19" s="9">
        <v>0</v>
      </c>
      <c r="L19" s="9">
        <v>2</v>
      </c>
      <c r="M19" s="9">
        <v>1</v>
      </c>
      <c r="N19" s="9">
        <v>1</v>
      </c>
      <c r="O19" s="9">
        <v>1</v>
      </c>
      <c r="P19" s="9">
        <v>1</v>
      </c>
      <c r="Q19" s="9">
        <v>1</v>
      </c>
      <c r="R19" s="9">
        <v>2</v>
      </c>
      <c r="S19" s="9">
        <v>1</v>
      </c>
      <c r="T19" s="10">
        <f t="shared" si="3"/>
        <v>12</v>
      </c>
      <c r="W19" s="76">
        <v>17</v>
      </c>
      <c r="X19" s="76">
        <f t="shared" si="0"/>
        <v>0</v>
      </c>
      <c r="Y19" s="83">
        <f t="shared" si="1"/>
        <v>0</v>
      </c>
    </row>
    <row r="20" spans="1:25" ht="30" customHeight="1" x14ac:dyDescent="0.25">
      <c r="A20" s="3" t="s">
        <v>11</v>
      </c>
      <c r="B20" s="4" t="str">
        <f t="shared" ref="B20:G31" si="5">B19</f>
        <v>ГБОУ СОШ №594</v>
      </c>
      <c r="C20" s="5">
        <f t="shared" si="5"/>
        <v>11594</v>
      </c>
      <c r="D20" s="5" t="str">
        <f t="shared" si="5"/>
        <v>СОШ</v>
      </c>
      <c r="E20" s="11" t="str">
        <f t="shared" si="5"/>
        <v>5а</v>
      </c>
      <c r="F20" s="7">
        <f t="shared" si="5"/>
        <v>30</v>
      </c>
      <c r="G20" s="7">
        <f t="shared" si="5"/>
        <v>29</v>
      </c>
      <c r="H20" s="8">
        <f t="shared" si="4"/>
        <v>11594018</v>
      </c>
      <c r="I20" s="9">
        <v>0</v>
      </c>
      <c r="J20" s="9">
        <v>2</v>
      </c>
      <c r="K20" s="9">
        <v>0</v>
      </c>
      <c r="L20" s="9">
        <v>2</v>
      </c>
      <c r="M20" s="9">
        <v>1</v>
      </c>
      <c r="N20" s="9">
        <v>1</v>
      </c>
      <c r="O20" s="9">
        <v>0</v>
      </c>
      <c r="P20" s="9">
        <v>1</v>
      </c>
      <c r="Q20" s="9">
        <v>1</v>
      </c>
      <c r="R20" s="9">
        <v>2</v>
      </c>
      <c r="S20" s="9">
        <v>1</v>
      </c>
      <c r="T20" s="10">
        <f t="shared" si="3"/>
        <v>11</v>
      </c>
      <c r="W20" s="76">
        <v>18</v>
      </c>
      <c r="X20" s="76">
        <f t="shared" si="0"/>
        <v>0</v>
      </c>
      <c r="Y20" s="83">
        <f t="shared" si="1"/>
        <v>0</v>
      </c>
    </row>
    <row r="21" spans="1:25" ht="30" customHeight="1" x14ac:dyDescent="0.25">
      <c r="A21" s="3" t="s">
        <v>11</v>
      </c>
      <c r="B21" s="4" t="str">
        <f t="shared" si="5"/>
        <v>ГБОУ СОШ №594</v>
      </c>
      <c r="C21" s="5">
        <f t="shared" si="5"/>
        <v>11594</v>
      </c>
      <c r="D21" s="5" t="str">
        <f t="shared" si="5"/>
        <v>СОШ</v>
      </c>
      <c r="E21" s="11" t="str">
        <f t="shared" si="5"/>
        <v>5а</v>
      </c>
      <c r="F21" s="7">
        <f t="shared" si="5"/>
        <v>30</v>
      </c>
      <c r="G21" s="7">
        <f t="shared" si="5"/>
        <v>29</v>
      </c>
      <c r="H21" s="8">
        <f t="shared" si="4"/>
        <v>11594019</v>
      </c>
      <c r="I21" s="9">
        <v>0</v>
      </c>
      <c r="J21" s="9">
        <v>2</v>
      </c>
      <c r="K21" s="9">
        <v>0</v>
      </c>
      <c r="L21" s="9">
        <v>2</v>
      </c>
      <c r="M21" s="9">
        <v>1</v>
      </c>
      <c r="N21" s="9">
        <v>1</v>
      </c>
      <c r="O21" s="9">
        <v>0</v>
      </c>
      <c r="P21" s="9">
        <v>1</v>
      </c>
      <c r="Q21" s="9">
        <v>1</v>
      </c>
      <c r="R21" s="9">
        <v>2</v>
      </c>
      <c r="S21" s="9">
        <v>1</v>
      </c>
      <c r="T21" s="10">
        <f t="shared" si="3"/>
        <v>11</v>
      </c>
      <c r="W21" s="76">
        <v>19</v>
      </c>
      <c r="X21" s="76">
        <f t="shared" si="0"/>
        <v>0</v>
      </c>
      <c r="Y21" s="83">
        <f t="shared" si="1"/>
        <v>0</v>
      </c>
    </row>
    <row r="22" spans="1:25" ht="30" customHeight="1" x14ac:dyDescent="0.25">
      <c r="A22" s="3" t="s">
        <v>11</v>
      </c>
      <c r="B22" s="4" t="str">
        <f t="shared" si="5"/>
        <v>ГБОУ СОШ №594</v>
      </c>
      <c r="C22" s="5">
        <f t="shared" si="5"/>
        <v>11594</v>
      </c>
      <c r="D22" s="5" t="str">
        <f t="shared" si="5"/>
        <v>СОШ</v>
      </c>
      <c r="E22" s="11" t="str">
        <f t="shared" si="5"/>
        <v>5а</v>
      </c>
      <c r="F22" s="7">
        <f t="shared" si="5"/>
        <v>30</v>
      </c>
      <c r="G22" s="7">
        <f t="shared" si="5"/>
        <v>29</v>
      </c>
      <c r="H22" s="8">
        <f t="shared" si="4"/>
        <v>11594020</v>
      </c>
      <c r="I22" s="9">
        <v>2</v>
      </c>
      <c r="J22" s="9">
        <v>1</v>
      </c>
      <c r="K22" s="9">
        <v>0</v>
      </c>
      <c r="L22" s="9">
        <v>2</v>
      </c>
      <c r="M22" s="9">
        <v>0</v>
      </c>
      <c r="N22" s="9">
        <v>1</v>
      </c>
      <c r="O22" s="9">
        <v>1</v>
      </c>
      <c r="P22" s="9">
        <v>0</v>
      </c>
      <c r="Q22" s="9">
        <v>0</v>
      </c>
      <c r="R22" s="9">
        <v>0</v>
      </c>
      <c r="S22" s="9">
        <v>1</v>
      </c>
      <c r="T22" s="10">
        <f t="shared" si="3"/>
        <v>8</v>
      </c>
      <c r="W22" s="58"/>
      <c r="X22" s="90">
        <f>SUM(X2:X21)</f>
        <v>29</v>
      </c>
      <c r="Y22" s="91"/>
    </row>
    <row r="23" spans="1:25" ht="30" customHeight="1" x14ac:dyDescent="0.25">
      <c r="A23" s="3" t="s">
        <v>11</v>
      </c>
      <c r="B23" s="4" t="str">
        <f t="shared" si="5"/>
        <v>ГБОУ СОШ №594</v>
      </c>
      <c r="C23" s="5">
        <f t="shared" si="5"/>
        <v>11594</v>
      </c>
      <c r="D23" s="5" t="str">
        <f t="shared" si="5"/>
        <v>СОШ</v>
      </c>
      <c r="E23" s="11" t="str">
        <f t="shared" si="5"/>
        <v>5а</v>
      </c>
      <c r="F23" s="7">
        <f t="shared" si="5"/>
        <v>30</v>
      </c>
      <c r="G23" s="7">
        <f t="shared" si="5"/>
        <v>29</v>
      </c>
      <c r="H23" s="8">
        <f t="shared" si="4"/>
        <v>11594021</v>
      </c>
      <c r="I23" s="9">
        <v>1</v>
      </c>
      <c r="J23" s="9">
        <v>0</v>
      </c>
      <c r="K23" s="9">
        <v>0</v>
      </c>
      <c r="L23" s="9">
        <v>0</v>
      </c>
      <c r="M23" s="9">
        <v>1</v>
      </c>
      <c r="N23" s="9">
        <v>1</v>
      </c>
      <c r="O23" s="9">
        <v>0</v>
      </c>
      <c r="P23" s="9">
        <v>1</v>
      </c>
      <c r="Q23" s="9">
        <v>1</v>
      </c>
      <c r="R23" s="9">
        <v>2</v>
      </c>
      <c r="S23" s="9">
        <v>1</v>
      </c>
      <c r="T23" s="10">
        <f t="shared" si="3"/>
        <v>8</v>
      </c>
    </row>
    <row r="24" spans="1:25" ht="30" customHeight="1" x14ac:dyDescent="0.25">
      <c r="A24" s="3" t="s">
        <v>11</v>
      </c>
      <c r="B24" s="4" t="str">
        <f t="shared" si="5"/>
        <v>ГБОУ СОШ №594</v>
      </c>
      <c r="C24" s="5">
        <f t="shared" si="5"/>
        <v>11594</v>
      </c>
      <c r="D24" s="5" t="str">
        <f t="shared" si="5"/>
        <v>СОШ</v>
      </c>
      <c r="E24" s="11" t="str">
        <f t="shared" si="5"/>
        <v>5а</v>
      </c>
      <c r="F24" s="7">
        <f t="shared" si="5"/>
        <v>30</v>
      </c>
      <c r="G24" s="7">
        <f t="shared" si="5"/>
        <v>29</v>
      </c>
      <c r="H24" s="8">
        <f t="shared" si="4"/>
        <v>11594022</v>
      </c>
      <c r="I24" s="9">
        <v>0</v>
      </c>
      <c r="J24" s="9">
        <v>0</v>
      </c>
      <c r="K24" s="9">
        <v>0</v>
      </c>
      <c r="L24" s="9">
        <v>2</v>
      </c>
      <c r="M24" s="9">
        <v>1</v>
      </c>
      <c r="N24" s="9">
        <v>1</v>
      </c>
      <c r="O24" s="9">
        <v>0</v>
      </c>
      <c r="P24" s="9">
        <v>1</v>
      </c>
      <c r="Q24" s="9">
        <v>0</v>
      </c>
      <c r="R24" s="9">
        <v>0</v>
      </c>
      <c r="S24" s="9">
        <v>1</v>
      </c>
      <c r="T24" s="10">
        <f t="shared" si="3"/>
        <v>6</v>
      </c>
    </row>
    <row r="25" spans="1:25" ht="30" customHeight="1" x14ac:dyDescent="0.25">
      <c r="A25" s="3" t="s">
        <v>11</v>
      </c>
      <c r="B25" s="4" t="str">
        <f t="shared" si="5"/>
        <v>ГБОУ СОШ №594</v>
      </c>
      <c r="C25" s="5">
        <f t="shared" si="5"/>
        <v>11594</v>
      </c>
      <c r="D25" s="5" t="str">
        <f t="shared" si="5"/>
        <v>СОШ</v>
      </c>
      <c r="E25" s="11" t="str">
        <f t="shared" si="5"/>
        <v>5а</v>
      </c>
      <c r="F25" s="7">
        <f t="shared" si="5"/>
        <v>30</v>
      </c>
      <c r="G25" s="7">
        <f t="shared" si="5"/>
        <v>29</v>
      </c>
      <c r="H25" s="8">
        <f t="shared" si="4"/>
        <v>11594023</v>
      </c>
      <c r="I25" s="9">
        <v>2</v>
      </c>
      <c r="J25" s="9">
        <v>0</v>
      </c>
      <c r="K25" s="9">
        <v>0</v>
      </c>
      <c r="L25" s="9">
        <v>2</v>
      </c>
      <c r="M25" s="9">
        <v>0</v>
      </c>
      <c r="N25" s="9">
        <v>1</v>
      </c>
      <c r="O25" s="9">
        <v>1</v>
      </c>
      <c r="P25" s="9">
        <v>1</v>
      </c>
      <c r="Q25" s="9">
        <v>1</v>
      </c>
      <c r="R25" s="9">
        <v>2</v>
      </c>
      <c r="S25" s="9">
        <v>1</v>
      </c>
      <c r="T25" s="10">
        <f t="shared" si="3"/>
        <v>11</v>
      </c>
    </row>
    <row r="26" spans="1:25" ht="30" customHeight="1" x14ac:dyDescent="0.25">
      <c r="A26" s="3" t="s">
        <v>11</v>
      </c>
      <c r="B26" s="4" t="str">
        <f t="shared" si="5"/>
        <v>ГБОУ СОШ №594</v>
      </c>
      <c r="C26" s="5">
        <f t="shared" si="5"/>
        <v>11594</v>
      </c>
      <c r="D26" s="5" t="str">
        <f t="shared" si="5"/>
        <v>СОШ</v>
      </c>
      <c r="E26" s="11" t="str">
        <f t="shared" si="5"/>
        <v>5а</v>
      </c>
      <c r="F26" s="7">
        <f t="shared" si="5"/>
        <v>30</v>
      </c>
      <c r="G26" s="7">
        <f t="shared" si="5"/>
        <v>29</v>
      </c>
      <c r="H26" s="8">
        <f t="shared" si="4"/>
        <v>11594024</v>
      </c>
      <c r="I26" s="9">
        <v>0</v>
      </c>
      <c r="J26" s="9">
        <v>1</v>
      </c>
      <c r="K26" s="9">
        <v>0</v>
      </c>
      <c r="L26" s="9">
        <v>2</v>
      </c>
      <c r="M26" s="9">
        <v>0</v>
      </c>
      <c r="N26" s="9">
        <v>0</v>
      </c>
      <c r="O26" s="9">
        <v>1</v>
      </c>
      <c r="P26" s="9">
        <v>1</v>
      </c>
      <c r="Q26" s="9">
        <v>1</v>
      </c>
      <c r="R26" s="9">
        <v>0</v>
      </c>
      <c r="S26" s="9">
        <v>1</v>
      </c>
      <c r="T26" s="10">
        <f t="shared" si="3"/>
        <v>7</v>
      </c>
    </row>
    <row r="27" spans="1:25" ht="30" customHeight="1" x14ac:dyDescent="0.25">
      <c r="A27" s="3" t="s">
        <v>11</v>
      </c>
      <c r="B27" s="4" t="str">
        <f t="shared" si="5"/>
        <v>ГБОУ СОШ №594</v>
      </c>
      <c r="C27" s="5">
        <f t="shared" si="5"/>
        <v>11594</v>
      </c>
      <c r="D27" s="5" t="str">
        <f t="shared" si="5"/>
        <v>СОШ</v>
      </c>
      <c r="E27" s="11" t="str">
        <f t="shared" si="5"/>
        <v>5а</v>
      </c>
      <c r="F27" s="7">
        <f t="shared" si="5"/>
        <v>30</v>
      </c>
      <c r="G27" s="7">
        <f t="shared" si="5"/>
        <v>29</v>
      </c>
      <c r="H27" s="8">
        <f t="shared" si="4"/>
        <v>11594025</v>
      </c>
      <c r="I27" s="9">
        <v>1</v>
      </c>
      <c r="J27" s="9">
        <v>1</v>
      </c>
      <c r="K27" s="9">
        <v>0</v>
      </c>
      <c r="L27" s="9">
        <v>2</v>
      </c>
      <c r="M27" s="9">
        <v>0</v>
      </c>
      <c r="N27" s="9">
        <v>1</v>
      </c>
      <c r="O27" s="9">
        <v>1</v>
      </c>
      <c r="P27" s="9">
        <v>1</v>
      </c>
      <c r="Q27" s="9">
        <v>0</v>
      </c>
      <c r="R27" s="9">
        <v>0</v>
      </c>
      <c r="S27" s="9">
        <v>1</v>
      </c>
      <c r="T27" s="10">
        <f t="shared" si="3"/>
        <v>8</v>
      </c>
    </row>
    <row r="28" spans="1:25" ht="30" customHeight="1" x14ac:dyDescent="0.25">
      <c r="A28" s="3" t="s">
        <v>11</v>
      </c>
      <c r="B28" s="4" t="str">
        <f t="shared" si="5"/>
        <v>ГБОУ СОШ №594</v>
      </c>
      <c r="C28" s="5">
        <f t="shared" si="5"/>
        <v>11594</v>
      </c>
      <c r="D28" s="5" t="str">
        <f t="shared" si="5"/>
        <v>СОШ</v>
      </c>
      <c r="E28" s="11" t="str">
        <f t="shared" si="5"/>
        <v>5а</v>
      </c>
      <c r="F28" s="7">
        <f t="shared" si="5"/>
        <v>30</v>
      </c>
      <c r="G28" s="7">
        <f t="shared" si="5"/>
        <v>29</v>
      </c>
      <c r="H28" s="8">
        <f t="shared" si="4"/>
        <v>11594026</v>
      </c>
      <c r="I28" s="9">
        <v>0</v>
      </c>
      <c r="J28" s="9">
        <v>0</v>
      </c>
      <c r="K28" s="9">
        <v>0</v>
      </c>
      <c r="L28" s="9">
        <v>2</v>
      </c>
      <c r="M28" s="9">
        <v>0</v>
      </c>
      <c r="N28" s="9">
        <v>1</v>
      </c>
      <c r="O28" s="9">
        <v>1</v>
      </c>
      <c r="P28" s="9">
        <v>1</v>
      </c>
      <c r="Q28" s="9">
        <v>1</v>
      </c>
      <c r="R28" s="9">
        <v>0</v>
      </c>
      <c r="S28" s="9">
        <v>1</v>
      </c>
      <c r="T28" s="10">
        <f t="shared" si="3"/>
        <v>7</v>
      </c>
    </row>
    <row r="29" spans="1:25" ht="30" customHeight="1" x14ac:dyDescent="0.25">
      <c r="A29" s="3" t="s">
        <v>11</v>
      </c>
      <c r="B29" s="4" t="str">
        <f t="shared" si="5"/>
        <v>ГБОУ СОШ №594</v>
      </c>
      <c r="C29" s="5">
        <f t="shared" si="5"/>
        <v>11594</v>
      </c>
      <c r="D29" s="5" t="str">
        <f t="shared" si="5"/>
        <v>СОШ</v>
      </c>
      <c r="E29" s="11" t="str">
        <f t="shared" si="5"/>
        <v>5а</v>
      </c>
      <c r="F29" s="7">
        <f t="shared" si="5"/>
        <v>30</v>
      </c>
      <c r="G29" s="7">
        <f t="shared" si="5"/>
        <v>29</v>
      </c>
      <c r="H29" s="8">
        <f t="shared" si="4"/>
        <v>11594027</v>
      </c>
      <c r="I29" s="9">
        <v>0</v>
      </c>
      <c r="J29" s="9">
        <v>2</v>
      </c>
      <c r="K29" s="9">
        <v>0</v>
      </c>
      <c r="L29" s="9">
        <v>2</v>
      </c>
      <c r="M29" s="9">
        <v>0</v>
      </c>
      <c r="N29" s="9">
        <v>0</v>
      </c>
      <c r="O29" s="9">
        <v>1</v>
      </c>
      <c r="P29" s="9">
        <v>1</v>
      </c>
      <c r="Q29" s="9">
        <v>1</v>
      </c>
      <c r="R29" s="9">
        <v>0</v>
      </c>
      <c r="S29" s="9">
        <v>1</v>
      </c>
      <c r="T29" s="10">
        <f t="shared" si="3"/>
        <v>8</v>
      </c>
    </row>
    <row r="30" spans="1:25" ht="30" customHeight="1" x14ac:dyDescent="0.25">
      <c r="A30" s="3" t="s">
        <v>11</v>
      </c>
      <c r="B30" s="4" t="str">
        <f t="shared" si="5"/>
        <v>ГБОУ СОШ №594</v>
      </c>
      <c r="C30" s="5">
        <f t="shared" si="5"/>
        <v>11594</v>
      </c>
      <c r="D30" s="5" t="str">
        <f t="shared" si="5"/>
        <v>СОШ</v>
      </c>
      <c r="E30" s="11" t="str">
        <f t="shared" si="5"/>
        <v>5а</v>
      </c>
      <c r="F30" s="7">
        <f t="shared" si="5"/>
        <v>30</v>
      </c>
      <c r="G30" s="7">
        <f t="shared" si="5"/>
        <v>29</v>
      </c>
      <c r="H30" s="8">
        <f t="shared" si="4"/>
        <v>11594028</v>
      </c>
      <c r="I30" s="9">
        <v>1</v>
      </c>
      <c r="J30" s="9">
        <v>0</v>
      </c>
      <c r="K30" s="9">
        <v>0</v>
      </c>
      <c r="L30" s="9">
        <v>0</v>
      </c>
      <c r="M30" s="9">
        <v>0</v>
      </c>
      <c r="N30" s="9">
        <v>1</v>
      </c>
      <c r="O30" s="9">
        <v>1</v>
      </c>
      <c r="P30" s="9">
        <v>1</v>
      </c>
      <c r="Q30" s="9">
        <v>1</v>
      </c>
      <c r="R30" s="9">
        <v>0</v>
      </c>
      <c r="S30" s="9">
        <v>1</v>
      </c>
      <c r="T30" s="10">
        <f t="shared" si="3"/>
        <v>6</v>
      </c>
    </row>
    <row r="31" spans="1:25" ht="30" customHeight="1" x14ac:dyDescent="0.25">
      <c r="A31" s="3" t="s">
        <v>11</v>
      </c>
      <c r="B31" s="4" t="str">
        <f t="shared" si="5"/>
        <v>ГБОУ СОШ №594</v>
      </c>
      <c r="C31" s="5">
        <f t="shared" si="5"/>
        <v>11594</v>
      </c>
      <c r="D31" s="5" t="str">
        <f t="shared" si="5"/>
        <v>СОШ</v>
      </c>
      <c r="E31" s="11" t="str">
        <f t="shared" si="5"/>
        <v>5а</v>
      </c>
      <c r="F31" s="7">
        <f t="shared" si="5"/>
        <v>30</v>
      </c>
      <c r="G31" s="7">
        <f t="shared" si="5"/>
        <v>29</v>
      </c>
      <c r="H31" s="8">
        <f t="shared" si="4"/>
        <v>11594029</v>
      </c>
      <c r="I31" s="9">
        <v>0</v>
      </c>
      <c r="J31" s="9">
        <v>2</v>
      </c>
      <c r="K31" s="9">
        <v>0</v>
      </c>
      <c r="L31" s="9">
        <v>2</v>
      </c>
      <c r="M31" s="9">
        <v>0</v>
      </c>
      <c r="N31" s="9">
        <v>0</v>
      </c>
      <c r="O31" s="9">
        <v>0</v>
      </c>
      <c r="P31" s="9">
        <v>0</v>
      </c>
      <c r="Q31" s="9">
        <v>1</v>
      </c>
      <c r="R31" s="9">
        <v>0</v>
      </c>
      <c r="S31" s="9">
        <v>1</v>
      </c>
      <c r="T31" s="10">
        <f t="shared" si="3"/>
        <v>6</v>
      </c>
    </row>
    <row r="32" spans="1:25" s="58" customFormat="1" x14ac:dyDescent="0.25">
      <c r="A32" s="58" t="s">
        <v>118</v>
      </c>
      <c r="I32" s="58">
        <v>2</v>
      </c>
      <c r="J32" s="58">
        <v>2</v>
      </c>
      <c r="K32" s="58">
        <v>1</v>
      </c>
      <c r="L32" s="58">
        <v>2</v>
      </c>
      <c r="M32" s="58">
        <v>2</v>
      </c>
      <c r="N32" s="58">
        <v>1</v>
      </c>
      <c r="O32" s="58">
        <v>1</v>
      </c>
      <c r="P32" s="58">
        <v>2</v>
      </c>
      <c r="Q32" s="58">
        <v>2</v>
      </c>
      <c r="R32" s="58">
        <v>2</v>
      </c>
      <c r="S32" s="58">
        <v>2</v>
      </c>
      <c r="T32" s="58">
        <f>SUM(I32:S32)</f>
        <v>19</v>
      </c>
    </row>
    <row r="33" spans="2:20" x14ac:dyDescent="0.25">
      <c r="B33" s="4" t="s">
        <v>67</v>
      </c>
      <c r="C33" s="7">
        <v>30</v>
      </c>
      <c r="D33" s="7">
        <v>29</v>
      </c>
      <c r="I33" s="79">
        <f>SUM(I3:I31)/(29*I32)</f>
        <v>0.36206896551724138</v>
      </c>
      <c r="J33" s="79">
        <f t="shared" ref="J33:T33" si="6">SUM(J3:J31)/(29*J32)</f>
        <v>0.5</v>
      </c>
      <c r="K33" s="79">
        <f t="shared" si="6"/>
        <v>0.2413793103448276</v>
      </c>
      <c r="L33" s="79">
        <f t="shared" si="6"/>
        <v>0.89655172413793105</v>
      </c>
      <c r="M33" s="79">
        <f t="shared" si="6"/>
        <v>0.31034482758620691</v>
      </c>
      <c r="N33" s="79">
        <f t="shared" si="6"/>
        <v>0.75862068965517238</v>
      </c>
      <c r="O33" s="79">
        <f t="shared" si="6"/>
        <v>0.51724137931034486</v>
      </c>
      <c r="P33" s="79">
        <f t="shared" si="6"/>
        <v>0.39655172413793105</v>
      </c>
      <c r="Q33" s="79">
        <f t="shared" si="6"/>
        <v>0.36206896551724138</v>
      </c>
      <c r="R33" s="79">
        <f t="shared" si="6"/>
        <v>0.56896551724137934</v>
      </c>
      <c r="S33" s="79">
        <f t="shared" si="6"/>
        <v>0.5</v>
      </c>
      <c r="T33" s="79">
        <f t="shared" si="6"/>
        <v>0.49001814882032668</v>
      </c>
    </row>
  </sheetData>
  <mergeCells count="9">
    <mergeCell ref="G1:G2"/>
    <mergeCell ref="H1:H2"/>
    <mergeCell ref="T1:T2"/>
    <mergeCell ref="A1:A2"/>
    <mergeCell ref="B1:B2"/>
    <mergeCell ref="C1:C2"/>
    <mergeCell ref="D1:D2"/>
    <mergeCell ref="E1:E2"/>
    <mergeCell ref="F1:F2"/>
  </mergeCells>
  <dataValidations count="4">
    <dataValidation type="list" allowBlank="1" showInputMessage="1" showErrorMessage="1" sqref="L3:M31 I3:J31 R3:S31">
      <formula1>балл2</formula1>
    </dataValidation>
    <dataValidation allowBlank="1" showErrorMessage="1" sqref="E3:G31 C33:D33"/>
    <dataValidation type="list" allowBlank="1" showInputMessage="1" showErrorMessage="1" sqref="K3:K31 N3:Q31">
      <formula1>балл1</formula1>
    </dataValidation>
    <dataValidation type="list" allowBlank="1" showInputMessage="1" showErrorMessage="1" sqref="B3">
      <formula1>Название</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dimension ref="A1:Y49"/>
  <sheetViews>
    <sheetView zoomScale="55" zoomScaleNormal="55" workbookViewId="0">
      <selection activeCell="W1" sqref="W1:Y22"/>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s>
  <sheetData>
    <row r="1" spans="1:25" ht="59.25" customHeight="1"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c r="W1" s="58" t="s">
        <v>158</v>
      </c>
      <c r="X1" s="58" t="s">
        <v>159</v>
      </c>
      <c r="Y1" s="58" t="s">
        <v>160</v>
      </c>
    </row>
    <row r="2" spans="1:25" ht="44.25" customHeight="1"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COUNTIF(T$3:T$47,W2)</f>
        <v>0</v>
      </c>
      <c r="Y2" s="83">
        <f>X2/$X$22</f>
        <v>0</v>
      </c>
    </row>
    <row r="3" spans="1:25" ht="30" customHeight="1" x14ac:dyDescent="0.25">
      <c r="A3" s="3" t="s">
        <v>11</v>
      </c>
      <c r="B3" s="4" t="s">
        <v>68</v>
      </c>
      <c r="C3" s="5">
        <f>VLOOKUP(B3,[32]Списки!$C$1:$E$70,2,FALSE)</f>
        <v>11643</v>
      </c>
      <c r="D3" s="5" t="str">
        <f>VLOOKUP(B3,[32]Списки!$C$1:$E$70,3,FALSE)</f>
        <v>СОШ</v>
      </c>
      <c r="E3" s="6" t="s">
        <v>15</v>
      </c>
      <c r="F3" s="7">
        <v>48</v>
      </c>
      <c r="G3" s="7">
        <v>45</v>
      </c>
      <c r="H3" s="8">
        <f>C3*1000+1</f>
        <v>11643001</v>
      </c>
      <c r="I3" s="9">
        <v>0</v>
      </c>
      <c r="J3" s="9">
        <v>0</v>
      </c>
      <c r="K3" s="9">
        <v>1</v>
      </c>
      <c r="L3" s="9">
        <v>2</v>
      </c>
      <c r="M3" s="9">
        <v>2</v>
      </c>
      <c r="N3" s="9">
        <v>1</v>
      </c>
      <c r="O3" s="9">
        <v>1</v>
      </c>
      <c r="P3" s="9">
        <v>2</v>
      </c>
      <c r="Q3" s="9">
        <v>2</v>
      </c>
      <c r="R3" s="9">
        <v>0</v>
      </c>
      <c r="S3" s="9">
        <v>2</v>
      </c>
      <c r="T3" s="10">
        <f>IF(COUNTBLANK(I3:S3)&gt;=1,"Не писал",SUM(I3:S3))</f>
        <v>13</v>
      </c>
      <c r="W3" s="76">
        <v>1</v>
      </c>
      <c r="X3" s="76">
        <f t="shared" ref="X3:X21" si="0">COUNTIF(T$3:T$47,W3)</f>
        <v>0</v>
      </c>
      <c r="Y3" s="83">
        <f t="shared" ref="Y3:Y21" si="1">X3/$X$22</f>
        <v>0</v>
      </c>
    </row>
    <row r="4" spans="1:25" ht="30" customHeight="1" x14ac:dyDescent="0.25">
      <c r="A4" s="3" t="s">
        <v>11</v>
      </c>
      <c r="B4" s="4" t="str">
        <f t="shared" ref="B4:G19" si="2">B3</f>
        <v>ГБОУ СОШ №643</v>
      </c>
      <c r="C4" s="5">
        <f t="shared" si="2"/>
        <v>11643</v>
      </c>
      <c r="D4" s="5" t="str">
        <f t="shared" si="2"/>
        <v>СОШ</v>
      </c>
      <c r="E4" s="11" t="str">
        <f t="shared" si="2"/>
        <v>5а</v>
      </c>
      <c r="F4" s="7">
        <f t="shared" si="2"/>
        <v>48</v>
      </c>
      <c r="G4" s="7">
        <f t="shared" si="2"/>
        <v>45</v>
      </c>
      <c r="H4" s="8">
        <f>H3+1</f>
        <v>11643002</v>
      </c>
      <c r="I4" s="9">
        <v>0</v>
      </c>
      <c r="J4" s="9">
        <v>1</v>
      </c>
      <c r="K4" s="9">
        <v>0</v>
      </c>
      <c r="L4" s="9">
        <v>2</v>
      </c>
      <c r="M4" s="9">
        <v>1</v>
      </c>
      <c r="N4" s="9">
        <v>1</v>
      </c>
      <c r="O4" s="9">
        <v>0</v>
      </c>
      <c r="P4" s="9">
        <v>2</v>
      </c>
      <c r="Q4" s="9">
        <v>0</v>
      </c>
      <c r="R4" s="9">
        <v>1</v>
      </c>
      <c r="S4" s="9">
        <v>1</v>
      </c>
      <c r="T4" s="10">
        <f>IF(COUNTBLANK(I4:S4)&gt;=1,"Не писал",SUM(I4:S4))</f>
        <v>9</v>
      </c>
      <c r="W4" s="76">
        <v>2</v>
      </c>
      <c r="X4" s="76">
        <f t="shared" si="0"/>
        <v>0</v>
      </c>
      <c r="Y4" s="83">
        <f t="shared" si="1"/>
        <v>0</v>
      </c>
    </row>
    <row r="5" spans="1:25" ht="30" customHeight="1" x14ac:dyDescent="0.25">
      <c r="A5" s="3" t="s">
        <v>11</v>
      </c>
      <c r="B5" s="4" t="str">
        <f t="shared" si="2"/>
        <v>ГБОУ СОШ №643</v>
      </c>
      <c r="C5" s="5">
        <f t="shared" si="2"/>
        <v>11643</v>
      </c>
      <c r="D5" s="5" t="str">
        <f t="shared" si="2"/>
        <v>СОШ</v>
      </c>
      <c r="E5" s="11" t="str">
        <f t="shared" si="2"/>
        <v>5а</v>
      </c>
      <c r="F5" s="7">
        <f t="shared" si="2"/>
        <v>48</v>
      </c>
      <c r="G5" s="7">
        <f t="shared" si="2"/>
        <v>45</v>
      </c>
      <c r="H5" s="8">
        <f>H4+1</f>
        <v>11643003</v>
      </c>
      <c r="I5" s="9">
        <v>0</v>
      </c>
      <c r="J5" s="9">
        <v>1</v>
      </c>
      <c r="K5" s="9">
        <v>1</v>
      </c>
      <c r="L5" s="9">
        <v>2</v>
      </c>
      <c r="M5" s="9">
        <v>1</v>
      </c>
      <c r="N5" s="9">
        <v>1</v>
      </c>
      <c r="O5" s="9">
        <v>1</v>
      </c>
      <c r="P5" s="9">
        <v>1</v>
      </c>
      <c r="Q5" s="9">
        <v>1</v>
      </c>
      <c r="R5" s="9">
        <v>2</v>
      </c>
      <c r="S5" s="9">
        <v>2</v>
      </c>
      <c r="T5" s="10">
        <f t="shared" ref="T5:T47" si="3">IF(COUNTBLANK(I5:S5)&gt;=1,"Не писал",SUM(I5:S5))</f>
        <v>13</v>
      </c>
      <c r="W5" s="76">
        <v>3</v>
      </c>
      <c r="X5" s="76">
        <f t="shared" si="0"/>
        <v>1</v>
      </c>
      <c r="Y5" s="83">
        <f t="shared" si="1"/>
        <v>2.2222222222222223E-2</v>
      </c>
    </row>
    <row r="6" spans="1:25" ht="30" customHeight="1" x14ac:dyDescent="0.25">
      <c r="A6" s="3" t="s">
        <v>11</v>
      </c>
      <c r="B6" s="4" t="str">
        <f t="shared" si="2"/>
        <v>ГБОУ СОШ №643</v>
      </c>
      <c r="C6" s="5">
        <f t="shared" si="2"/>
        <v>11643</v>
      </c>
      <c r="D6" s="5" t="str">
        <f t="shared" si="2"/>
        <v>СОШ</v>
      </c>
      <c r="E6" s="11" t="str">
        <f t="shared" si="2"/>
        <v>5а</v>
      </c>
      <c r="F6" s="7">
        <f t="shared" si="2"/>
        <v>48</v>
      </c>
      <c r="G6" s="7">
        <f t="shared" si="2"/>
        <v>45</v>
      </c>
      <c r="H6" s="8">
        <f t="shared" ref="H6:H47" si="4">H5+1</f>
        <v>11643004</v>
      </c>
      <c r="I6" s="9">
        <v>2</v>
      </c>
      <c r="J6" s="9">
        <v>2</v>
      </c>
      <c r="K6" s="9">
        <v>1</v>
      </c>
      <c r="L6" s="9">
        <v>2</v>
      </c>
      <c r="M6" s="9">
        <v>2</v>
      </c>
      <c r="N6" s="9">
        <v>1</v>
      </c>
      <c r="O6" s="9">
        <v>0</v>
      </c>
      <c r="P6" s="9">
        <v>2</v>
      </c>
      <c r="Q6" s="9">
        <v>1</v>
      </c>
      <c r="R6" s="9">
        <v>2</v>
      </c>
      <c r="S6" s="9">
        <v>2</v>
      </c>
      <c r="T6" s="10">
        <f t="shared" si="3"/>
        <v>17</v>
      </c>
      <c r="W6" s="76">
        <v>4</v>
      </c>
      <c r="X6" s="76">
        <f t="shared" si="0"/>
        <v>1</v>
      </c>
      <c r="Y6" s="83">
        <f t="shared" si="1"/>
        <v>2.2222222222222223E-2</v>
      </c>
    </row>
    <row r="7" spans="1:25" ht="30" customHeight="1" x14ac:dyDescent="0.25">
      <c r="A7" s="3" t="s">
        <v>11</v>
      </c>
      <c r="B7" s="4" t="str">
        <f t="shared" si="2"/>
        <v>ГБОУ СОШ №643</v>
      </c>
      <c r="C7" s="5">
        <f t="shared" si="2"/>
        <v>11643</v>
      </c>
      <c r="D7" s="5" t="str">
        <f t="shared" si="2"/>
        <v>СОШ</v>
      </c>
      <c r="E7" s="11" t="str">
        <f t="shared" si="2"/>
        <v>5а</v>
      </c>
      <c r="F7" s="7">
        <f t="shared" si="2"/>
        <v>48</v>
      </c>
      <c r="G7" s="7">
        <f t="shared" si="2"/>
        <v>45</v>
      </c>
      <c r="H7" s="8">
        <f t="shared" si="4"/>
        <v>11643005</v>
      </c>
      <c r="I7" s="9">
        <v>2</v>
      </c>
      <c r="J7" s="9">
        <v>0</v>
      </c>
      <c r="K7" s="9">
        <v>0</v>
      </c>
      <c r="L7" s="9">
        <v>2</v>
      </c>
      <c r="M7" s="9">
        <v>1</v>
      </c>
      <c r="N7" s="9">
        <v>1</v>
      </c>
      <c r="O7" s="9">
        <v>1</v>
      </c>
      <c r="P7" s="9">
        <v>1</v>
      </c>
      <c r="Q7" s="9">
        <v>0</v>
      </c>
      <c r="R7" s="9">
        <v>0</v>
      </c>
      <c r="S7" s="9">
        <v>2</v>
      </c>
      <c r="T7" s="10">
        <f t="shared" si="3"/>
        <v>10</v>
      </c>
      <c r="W7" s="76">
        <v>5</v>
      </c>
      <c r="X7" s="76">
        <f t="shared" si="0"/>
        <v>3</v>
      </c>
      <c r="Y7" s="83">
        <f t="shared" si="1"/>
        <v>6.6666666666666666E-2</v>
      </c>
    </row>
    <row r="8" spans="1:25" ht="30" customHeight="1" x14ac:dyDescent="0.25">
      <c r="A8" s="3" t="s">
        <v>11</v>
      </c>
      <c r="B8" s="4" t="str">
        <f t="shared" si="2"/>
        <v>ГБОУ СОШ №643</v>
      </c>
      <c r="C8" s="5">
        <f t="shared" si="2"/>
        <v>11643</v>
      </c>
      <c r="D8" s="5" t="str">
        <f t="shared" si="2"/>
        <v>СОШ</v>
      </c>
      <c r="E8" s="11" t="str">
        <f t="shared" si="2"/>
        <v>5а</v>
      </c>
      <c r="F8" s="7">
        <f t="shared" si="2"/>
        <v>48</v>
      </c>
      <c r="G8" s="7">
        <f t="shared" si="2"/>
        <v>45</v>
      </c>
      <c r="H8" s="8">
        <f t="shared" si="4"/>
        <v>11643006</v>
      </c>
      <c r="I8" s="9">
        <v>0</v>
      </c>
      <c r="J8" s="9">
        <v>1</v>
      </c>
      <c r="K8" s="9">
        <v>0</v>
      </c>
      <c r="L8" s="9">
        <v>1</v>
      </c>
      <c r="M8" s="9">
        <v>2</v>
      </c>
      <c r="N8" s="9">
        <v>0</v>
      </c>
      <c r="O8" s="9">
        <v>0</v>
      </c>
      <c r="P8" s="9">
        <v>2</v>
      </c>
      <c r="Q8" s="9">
        <v>0</v>
      </c>
      <c r="R8" s="9">
        <v>0</v>
      </c>
      <c r="S8" s="9">
        <v>0</v>
      </c>
      <c r="T8" s="10">
        <f t="shared" si="3"/>
        <v>6</v>
      </c>
      <c r="W8" s="76">
        <v>6</v>
      </c>
      <c r="X8" s="76">
        <f t="shared" si="0"/>
        <v>4</v>
      </c>
      <c r="Y8" s="83">
        <f t="shared" si="1"/>
        <v>8.8888888888888892E-2</v>
      </c>
    </row>
    <row r="9" spans="1:25" ht="30" customHeight="1" x14ac:dyDescent="0.25">
      <c r="A9" s="3" t="s">
        <v>11</v>
      </c>
      <c r="B9" s="4" t="str">
        <f t="shared" si="2"/>
        <v>ГБОУ СОШ №643</v>
      </c>
      <c r="C9" s="5">
        <f t="shared" si="2"/>
        <v>11643</v>
      </c>
      <c r="D9" s="5" t="str">
        <f t="shared" si="2"/>
        <v>СОШ</v>
      </c>
      <c r="E9" s="11" t="str">
        <f t="shared" si="2"/>
        <v>5а</v>
      </c>
      <c r="F9" s="7">
        <f t="shared" si="2"/>
        <v>48</v>
      </c>
      <c r="G9" s="7">
        <f t="shared" si="2"/>
        <v>45</v>
      </c>
      <c r="H9" s="8">
        <f t="shared" si="4"/>
        <v>11643007</v>
      </c>
      <c r="I9" s="9">
        <v>2</v>
      </c>
      <c r="J9" s="9">
        <v>0</v>
      </c>
      <c r="K9" s="9">
        <v>0</v>
      </c>
      <c r="L9" s="9">
        <v>2</v>
      </c>
      <c r="M9" s="9">
        <v>2</v>
      </c>
      <c r="N9" s="9">
        <v>1</v>
      </c>
      <c r="O9" s="9">
        <v>0</v>
      </c>
      <c r="P9" s="9">
        <v>1</v>
      </c>
      <c r="Q9" s="9">
        <v>2</v>
      </c>
      <c r="R9" s="9">
        <v>2</v>
      </c>
      <c r="S9" s="9">
        <v>2</v>
      </c>
      <c r="T9" s="10">
        <f t="shared" si="3"/>
        <v>14</v>
      </c>
      <c r="W9" s="76">
        <v>7</v>
      </c>
      <c r="X9" s="76">
        <f t="shared" si="0"/>
        <v>2</v>
      </c>
      <c r="Y9" s="83">
        <f t="shared" si="1"/>
        <v>4.4444444444444446E-2</v>
      </c>
    </row>
    <row r="10" spans="1:25" ht="30" customHeight="1" x14ac:dyDescent="0.25">
      <c r="A10" s="3" t="s">
        <v>11</v>
      </c>
      <c r="B10" s="4" t="str">
        <f t="shared" si="2"/>
        <v>ГБОУ СОШ №643</v>
      </c>
      <c r="C10" s="5">
        <f t="shared" si="2"/>
        <v>11643</v>
      </c>
      <c r="D10" s="5" t="str">
        <f t="shared" si="2"/>
        <v>СОШ</v>
      </c>
      <c r="E10" s="11" t="str">
        <f t="shared" si="2"/>
        <v>5а</v>
      </c>
      <c r="F10" s="7">
        <f t="shared" si="2"/>
        <v>48</v>
      </c>
      <c r="G10" s="7">
        <f t="shared" si="2"/>
        <v>45</v>
      </c>
      <c r="H10" s="8">
        <f t="shared" si="4"/>
        <v>11643008</v>
      </c>
      <c r="I10" s="9">
        <v>2</v>
      </c>
      <c r="J10" s="9">
        <v>0</v>
      </c>
      <c r="K10" s="9">
        <v>0</v>
      </c>
      <c r="L10" s="9">
        <v>2</v>
      </c>
      <c r="M10" s="9">
        <v>2</v>
      </c>
      <c r="N10" s="9">
        <v>0</v>
      </c>
      <c r="O10" s="9">
        <v>1</v>
      </c>
      <c r="P10" s="9">
        <v>2</v>
      </c>
      <c r="Q10" s="9">
        <v>2</v>
      </c>
      <c r="R10" s="9">
        <v>2</v>
      </c>
      <c r="S10" s="9">
        <v>1</v>
      </c>
      <c r="T10" s="10">
        <f t="shared" si="3"/>
        <v>14</v>
      </c>
      <c r="W10" s="76">
        <v>8</v>
      </c>
      <c r="X10" s="76">
        <f t="shared" si="0"/>
        <v>2</v>
      </c>
      <c r="Y10" s="83">
        <f t="shared" si="1"/>
        <v>4.4444444444444446E-2</v>
      </c>
    </row>
    <row r="11" spans="1:25" ht="30" customHeight="1" x14ac:dyDescent="0.25">
      <c r="A11" s="3" t="s">
        <v>11</v>
      </c>
      <c r="B11" s="4" t="str">
        <f t="shared" si="2"/>
        <v>ГБОУ СОШ №643</v>
      </c>
      <c r="C11" s="5">
        <f t="shared" si="2"/>
        <v>11643</v>
      </c>
      <c r="D11" s="5" t="str">
        <f t="shared" si="2"/>
        <v>СОШ</v>
      </c>
      <c r="E11" s="11" t="str">
        <f t="shared" si="2"/>
        <v>5а</v>
      </c>
      <c r="F11" s="7">
        <f t="shared" si="2"/>
        <v>48</v>
      </c>
      <c r="G11" s="7">
        <f t="shared" si="2"/>
        <v>45</v>
      </c>
      <c r="H11" s="8">
        <f t="shared" si="4"/>
        <v>11643009</v>
      </c>
      <c r="I11" s="9">
        <v>2</v>
      </c>
      <c r="J11" s="9">
        <v>1</v>
      </c>
      <c r="K11" s="9">
        <v>0</v>
      </c>
      <c r="L11" s="9">
        <v>2</v>
      </c>
      <c r="M11" s="9">
        <v>2</v>
      </c>
      <c r="N11" s="9">
        <v>0</v>
      </c>
      <c r="O11" s="9">
        <v>0</v>
      </c>
      <c r="P11" s="9">
        <v>2</v>
      </c>
      <c r="Q11" s="9">
        <v>1</v>
      </c>
      <c r="R11" s="9">
        <v>2</v>
      </c>
      <c r="S11" s="9">
        <v>2</v>
      </c>
      <c r="T11" s="10">
        <f t="shared" si="3"/>
        <v>14</v>
      </c>
      <c r="W11" s="76">
        <v>9</v>
      </c>
      <c r="X11" s="76">
        <f t="shared" si="0"/>
        <v>5</v>
      </c>
      <c r="Y11" s="83">
        <f t="shared" si="1"/>
        <v>0.1111111111111111</v>
      </c>
    </row>
    <row r="12" spans="1:25" ht="30" customHeight="1" x14ac:dyDescent="0.25">
      <c r="A12" s="3" t="s">
        <v>11</v>
      </c>
      <c r="B12" s="4" t="str">
        <f t="shared" si="2"/>
        <v>ГБОУ СОШ №643</v>
      </c>
      <c r="C12" s="5">
        <f t="shared" si="2"/>
        <v>11643</v>
      </c>
      <c r="D12" s="5" t="str">
        <f t="shared" si="2"/>
        <v>СОШ</v>
      </c>
      <c r="E12" s="11" t="str">
        <f t="shared" si="2"/>
        <v>5а</v>
      </c>
      <c r="F12" s="7">
        <f t="shared" si="2"/>
        <v>48</v>
      </c>
      <c r="G12" s="7">
        <f t="shared" si="2"/>
        <v>45</v>
      </c>
      <c r="H12" s="8">
        <f t="shared" si="4"/>
        <v>11643010</v>
      </c>
      <c r="I12" s="9">
        <v>0</v>
      </c>
      <c r="J12" s="9">
        <v>0</v>
      </c>
      <c r="K12" s="9">
        <v>0</v>
      </c>
      <c r="L12" s="9">
        <v>1</v>
      </c>
      <c r="M12" s="9">
        <v>2</v>
      </c>
      <c r="N12" s="9">
        <v>0</v>
      </c>
      <c r="O12" s="9">
        <v>0</v>
      </c>
      <c r="P12" s="9">
        <v>2</v>
      </c>
      <c r="Q12" s="9">
        <v>0</v>
      </c>
      <c r="R12" s="9">
        <v>1</v>
      </c>
      <c r="S12" s="9">
        <v>0</v>
      </c>
      <c r="T12" s="10">
        <f t="shared" si="3"/>
        <v>6</v>
      </c>
      <c r="W12" s="76">
        <v>10</v>
      </c>
      <c r="X12" s="76">
        <f t="shared" si="0"/>
        <v>4</v>
      </c>
      <c r="Y12" s="83">
        <f t="shared" si="1"/>
        <v>8.8888888888888892E-2</v>
      </c>
    </row>
    <row r="13" spans="1:25" ht="30" customHeight="1" x14ac:dyDescent="0.25">
      <c r="A13" s="3" t="s">
        <v>11</v>
      </c>
      <c r="B13" s="4" t="str">
        <f t="shared" si="2"/>
        <v>ГБОУ СОШ №643</v>
      </c>
      <c r="C13" s="5">
        <f t="shared" si="2"/>
        <v>11643</v>
      </c>
      <c r="D13" s="5" t="str">
        <f t="shared" si="2"/>
        <v>СОШ</v>
      </c>
      <c r="E13" s="11" t="str">
        <f t="shared" si="2"/>
        <v>5а</v>
      </c>
      <c r="F13" s="7">
        <f t="shared" si="2"/>
        <v>48</v>
      </c>
      <c r="G13" s="7">
        <f t="shared" si="2"/>
        <v>45</v>
      </c>
      <c r="H13" s="8">
        <f t="shared" si="4"/>
        <v>11643011</v>
      </c>
      <c r="I13" s="9">
        <v>0</v>
      </c>
      <c r="J13" s="9">
        <v>0</v>
      </c>
      <c r="K13" s="9">
        <v>1</v>
      </c>
      <c r="L13" s="9">
        <v>2</v>
      </c>
      <c r="M13" s="9">
        <v>2</v>
      </c>
      <c r="N13" s="9">
        <v>0</v>
      </c>
      <c r="O13" s="9">
        <v>0</v>
      </c>
      <c r="P13" s="9">
        <v>1</v>
      </c>
      <c r="Q13" s="9">
        <v>1</v>
      </c>
      <c r="R13" s="9">
        <v>0</v>
      </c>
      <c r="S13" s="9">
        <v>2</v>
      </c>
      <c r="T13" s="10">
        <f t="shared" si="3"/>
        <v>9</v>
      </c>
      <c r="W13" s="76">
        <v>11</v>
      </c>
      <c r="X13" s="76">
        <f t="shared" si="0"/>
        <v>2</v>
      </c>
      <c r="Y13" s="83">
        <f t="shared" si="1"/>
        <v>4.4444444444444446E-2</v>
      </c>
    </row>
    <row r="14" spans="1:25" ht="30" customHeight="1" x14ac:dyDescent="0.25">
      <c r="A14" s="3" t="s">
        <v>11</v>
      </c>
      <c r="B14" s="4" t="str">
        <f t="shared" si="2"/>
        <v>ГБОУ СОШ №643</v>
      </c>
      <c r="C14" s="5">
        <f t="shared" si="2"/>
        <v>11643</v>
      </c>
      <c r="D14" s="5" t="str">
        <f t="shared" si="2"/>
        <v>СОШ</v>
      </c>
      <c r="E14" s="11" t="str">
        <f t="shared" si="2"/>
        <v>5а</v>
      </c>
      <c r="F14" s="7">
        <f t="shared" si="2"/>
        <v>48</v>
      </c>
      <c r="G14" s="7">
        <f t="shared" si="2"/>
        <v>45</v>
      </c>
      <c r="H14" s="8">
        <f t="shared" si="4"/>
        <v>11643012</v>
      </c>
      <c r="I14" s="9">
        <v>2</v>
      </c>
      <c r="J14" s="9">
        <v>1</v>
      </c>
      <c r="K14" s="9">
        <v>1</v>
      </c>
      <c r="L14" s="9">
        <v>2</v>
      </c>
      <c r="M14" s="9">
        <v>1</v>
      </c>
      <c r="N14" s="9">
        <v>0</v>
      </c>
      <c r="O14" s="9">
        <v>1</v>
      </c>
      <c r="P14" s="9">
        <v>2</v>
      </c>
      <c r="Q14" s="9">
        <v>2</v>
      </c>
      <c r="R14" s="9">
        <v>1</v>
      </c>
      <c r="S14" s="9">
        <v>1</v>
      </c>
      <c r="T14" s="10">
        <f t="shared" si="3"/>
        <v>14</v>
      </c>
      <c r="W14" s="76">
        <v>12</v>
      </c>
      <c r="X14" s="76">
        <f t="shared" si="0"/>
        <v>3</v>
      </c>
      <c r="Y14" s="83">
        <f t="shared" si="1"/>
        <v>6.6666666666666666E-2</v>
      </c>
    </row>
    <row r="15" spans="1:25" ht="30" customHeight="1" x14ac:dyDescent="0.25">
      <c r="A15" s="3" t="s">
        <v>11</v>
      </c>
      <c r="B15" s="4" t="str">
        <f t="shared" si="2"/>
        <v>ГБОУ СОШ №643</v>
      </c>
      <c r="C15" s="5">
        <f t="shared" si="2"/>
        <v>11643</v>
      </c>
      <c r="D15" s="5" t="str">
        <f t="shared" si="2"/>
        <v>СОШ</v>
      </c>
      <c r="E15" s="11" t="str">
        <f t="shared" si="2"/>
        <v>5а</v>
      </c>
      <c r="F15" s="7">
        <f t="shared" si="2"/>
        <v>48</v>
      </c>
      <c r="G15" s="7">
        <f t="shared" si="2"/>
        <v>45</v>
      </c>
      <c r="H15" s="8">
        <f t="shared" si="4"/>
        <v>11643013</v>
      </c>
      <c r="I15" s="9">
        <v>0</v>
      </c>
      <c r="J15" s="9">
        <v>1</v>
      </c>
      <c r="K15" s="9">
        <v>0</v>
      </c>
      <c r="L15" s="9">
        <v>2</v>
      </c>
      <c r="M15" s="9">
        <v>1</v>
      </c>
      <c r="N15" s="9">
        <v>0</v>
      </c>
      <c r="O15" s="9">
        <v>0</v>
      </c>
      <c r="P15" s="9">
        <v>2</v>
      </c>
      <c r="Q15" s="9">
        <v>1</v>
      </c>
      <c r="R15" s="9">
        <v>0</v>
      </c>
      <c r="S15" s="9">
        <v>2</v>
      </c>
      <c r="T15" s="10">
        <f t="shared" si="3"/>
        <v>9</v>
      </c>
      <c r="W15" s="76">
        <v>13</v>
      </c>
      <c r="X15" s="76">
        <f t="shared" si="0"/>
        <v>9</v>
      </c>
      <c r="Y15" s="83">
        <f t="shared" si="1"/>
        <v>0.2</v>
      </c>
    </row>
    <row r="16" spans="1:25" ht="30" customHeight="1" x14ac:dyDescent="0.25">
      <c r="A16" s="3" t="s">
        <v>11</v>
      </c>
      <c r="B16" s="4" t="str">
        <f t="shared" si="2"/>
        <v>ГБОУ СОШ №643</v>
      </c>
      <c r="C16" s="5">
        <f t="shared" si="2"/>
        <v>11643</v>
      </c>
      <c r="D16" s="5" t="str">
        <f t="shared" si="2"/>
        <v>СОШ</v>
      </c>
      <c r="E16" s="11" t="str">
        <f t="shared" si="2"/>
        <v>5а</v>
      </c>
      <c r="F16" s="7">
        <f t="shared" si="2"/>
        <v>48</v>
      </c>
      <c r="G16" s="7">
        <f t="shared" si="2"/>
        <v>45</v>
      </c>
      <c r="H16" s="8">
        <f t="shared" si="4"/>
        <v>11643014</v>
      </c>
      <c r="I16" s="9">
        <v>0</v>
      </c>
      <c r="J16" s="9">
        <v>0</v>
      </c>
      <c r="K16" s="9">
        <v>0</v>
      </c>
      <c r="L16" s="9">
        <v>2</v>
      </c>
      <c r="M16" s="9">
        <v>1</v>
      </c>
      <c r="N16" s="9">
        <v>1</v>
      </c>
      <c r="O16" s="9">
        <v>0</v>
      </c>
      <c r="P16" s="9">
        <v>2</v>
      </c>
      <c r="Q16" s="9">
        <v>0</v>
      </c>
      <c r="R16" s="9">
        <v>1</v>
      </c>
      <c r="S16" s="9">
        <v>0</v>
      </c>
      <c r="T16" s="10">
        <f t="shared" si="3"/>
        <v>7</v>
      </c>
      <c r="W16" s="76">
        <v>14</v>
      </c>
      <c r="X16" s="76">
        <f t="shared" si="0"/>
        <v>7</v>
      </c>
      <c r="Y16" s="83">
        <f t="shared" si="1"/>
        <v>0.15555555555555556</v>
      </c>
    </row>
    <row r="17" spans="1:25" ht="30" customHeight="1" x14ac:dyDescent="0.25">
      <c r="A17" s="3" t="s">
        <v>11</v>
      </c>
      <c r="B17" s="4" t="str">
        <f t="shared" si="2"/>
        <v>ГБОУ СОШ №643</v>
      </c>
      <c r="C17" s="5">
        <f t="shared" si="2"/>
        <v>11643</v>
      </c>
      <c r="D17" s="5" t="str">
        <f t="shared" si="2"/>
        <v>СОШ</v>
      </c>
      <c r="E17" s="11" t="str">
        <f t="shared" si="2"/>
        <v>5а</v>
      </c>
      <c r="F17" s="7">
        <f t="shared" si="2"/>
        <v>48</v>
      </c>
      <c r="G17" s="7">
        <f t="shared" si="2"/>
        <v>45</v>
      </c>
      <c r="H17" s="8">
        <f t="shared" si="4"/>
        <v>11643015</v>
      </c>
      <c r="I17" s="9">
        <v>0</v>
      </c>
      <c r="J17" s="9">
        <v>1</v>
      </c>
      <c r="K17" s="9">
        <v>1</v>
      </c>
      <c r="L17" s="9">
        <v>2</v>
      </c>
      <c r="M17" s="9">
        <v>2</v>
      </c>
      <c r="N17" s="9">
        <v>0</v>
      </c>
      <c r="O17" s="9">
        <v>0</v>
      </c>
      <c r="P17" s="9">
        <v>2</v>
      </c>
      <c r="Q17" s="9">
        <v>2</v>
      </c>
      <c r="R17" s="9">
        <v>2</v>
      </c>
      <c r="S17" s="9">
        <v>2</v>
      </c>
      <c r="T17" s="10">
        <f t="shared" si="3"/>
        <v>14</v>
      </c>
      <c r="W17" s="76">
        <v>15</v>
      </c>
      <c r="X17" s="76">
        <f t="shared" si="0"/>
        <v>1</v>
      </c>
      <c r="Y17" s="83">
        <f t="shared" si="1"/>
        <v>2.2222222222222223E-2</v>
      </c>
    </row>
    <row r="18" spans="1:25" ht="30" customHeight="1" x14ac:dyDescent="0.25">
      <c r="A18" s="3" t="s">
        <v>11</v>
      </c>
      <c r="B18" s="4" t="str">
        <f t="shared" si="2"/>
        <v>ГБОУ СОШ №643</v>
      </c>
      <c r="C18" s="5">
        <f t="shared" si="2"/>
        <v>11643</v>
      </c>
      <c r="D18" s="5" t="str">
        <f t="shared" si="2"/>
        <v>СОШ</v>
      </c>
      <c r="E18" s="11" t="str">
        <f t="shared" si="2"/>
        <v>5а</v>
      </c>
      <c r="F18" s="7">
        <f t="shared" si="2"/>
        <v>48</v>
      </c>
      <c r="G18" s="7">
        <f t="shared" si="2"/>
        <v>45</v>
      </c>
      <c r="H18" s="8">
        <f t="shared" si="4"/>
        <v>11643016</v>
      </c>
      <c r="I18" s="9">
        <v>2</v>
      </c>
      <c r="J18" s="9">
        <v>1</v>
      </c>
      <c r="K18" s="9">
        <v>1</v>
      </c>
      <c r="L18" s="9">
        <v>2</v>
      </c>
      <c r="M18" s="9">
        <v>1</v>
      </c>
      <c r="N18" s="9">
        <v>0</v>
      </c>
      <c r="O18" s="9">
        <v>0</v>
      </c>
      <c r="P18" s="9">
        <v>2</v>
      </c>
      <c r="Q18" s="9">
        <v>1</v>
      </c>
      <c r="R18" s="9">
        <v>1</v>
      </c>
      <c r="S18" s="9">
        <v>2</v>
      </c>
      <c r="T18" s="10">
        <f t="shared" si="3"/>
        <v>13</v>
      </c>
      <c r="W18" s="76">
        <v>16</v>
      </c>
      <c r="X18" s="76">
        <f t="shared" si="0"/>
        <v>0</v>
      </c>
      <c r="Y18" s="83">
        <f t="shared" si="1"/>
        <v>0</v>
      </c>
    </row>
    <row r="19" spans="1:25" ht="30" customHeight="1" x14ac:dyDescent="0.25">
      <c r="A19" s="3" t="s">
        <v>11</v>
      </c>
      <c r="B19" s="4" t="str">
        <f t="shared" si="2"/>
        <v>ГБОУ СОШ №643</v>
      </c>
      <c r="C19" s="5">
        <f t="shared" si="2"/>
        <v>11643</v>
      </c>
      <c r="D19" s="5" t="str">
        <f t="shared" si="2"/>
        <v>СОШ</v>
      </c>
      <c r="E19" s="11" t="str">
        <f t="shared" si="2"/>
        <v>5а</v>
      </c>
      <c r="F19" s="7">
        <f t="shared" si="2"/>
        <v>48</v>
      </c>
      <c r="G19" s="7">
        <f t="shared" si="2"/>
        <v>45</v>
      </c>
      <c r="H19" s="8">
        <f t="shared" si="4"/>
        <v>11643017</v>
      </c>
      <c r="I19" s="9">
        <v>0</v>
      </c>
      <c r="J19" s="9">
        <v>2</v>
      </c>
      <c r="K19" s="9">
        <v>1</v>
      </c>
      <c r="L19" s="9">
        <v>2</v>
      </c>
      <c r="M19" s="9">
        <v>2</v>
      </c>
      <c r="N19" s="9">
        <v>0</v>
      </c>
      <c r="O19" s="9">
        <v>0</v>
      </c>
      <c r="P19" s="9">
        <v>2</v>
      </c>
      <c r="Q19" s="9">
        <v>0</v>
      </c>
      <c r="R19" s="9">
        <v>0</v>
      </c>
      <c r="S19" s="9">
        <v>1</v>
      </c>
      <c r="T19" s="10">
        <f t="shared" si="3"/>
        <v>10</v>
      </c>
      <c r="W19" s="76">
        <v>17</v>
      </c>
      <c r="X19" s="76">
        <f t="shared" si="0"/>
        <v>1</v>
      </c>
      <c r="Y19" s="83">
        <f t="shared" si="1"/>
        <v>2.2222222222222223E-2</v>
      </c>
    </row>
    <row r="20" spans="1:25" ht="30" customHeight="1" x14ac:dyDescent="0.25">
      <c r="A20" s="3" t="s">
        <v>11</v>
      </c>
      <c r="B20" s="4" t="str">
        <f t="shared" ref="B20:G35" si="5">B19</f>
        <v>ГБОУ СОШ №643</v>
      </c>
      <c r="C20" s="5">
        <f t="shared" si="5"/>
        <v>11643</v>
      </c>
      <c r="D20" s="5" t="str">
        <f t="shared" si="5"/>
        <v>СОШ</v>
      </c>
      <c r="E20" s="11" t="str">
        <f t="shared" si="5"/>
        <v>5а</v>
      </c>
      <c r="F20" s="7">
        <f t="shared" si="5"/>
        <v>48</v>
      </c>
      <c r="G20" s="7">
        <f t="shared" si="5"/>
        <v>45</v>
      </c>
      <c r="H20" s="8">
        <f t="shared" si="4"/>
        <v>11643018</v>
      </c>
      <c r="I20" s="9">
        <v>2</v>
      </c>
      <c r="J20" s="9">
        <v>1</v>
      </c>
      <c r="K20" s="9">
        <v>0</v>
      </c>
      <c r="L20" s="9">
        <v>2</v>
      </c>
      <c r="M20" s="9">
        <v>1</v>
      </c>
      <c r="N20" s="9">
        <v>0</v>
      </c>
      <c r="O20" s="9">
        <v>0</v>
      </c>
      <c r="P20" s="9">
        <v>2</v>
      </c>
      <c r="Q20" s="9">
        <v>1</v>
      </c>
      <c r="R20" s="9">
        <v>1</v>
      </c>
      <c r="S20" s="9">
        <v>2</v>
      </c>
      <c r="T20" s="10">
        <f t="shared" si="3"/>
        <v>12</v>
      </c>
      <c r="W20" s="76">
        <v>18</v>
      </c>
      <c r="X20" s="76">
        <f t="shared" si="0"/>
        <v>0</v>
      </c>
      <c r="Y20" s="83">
        <f t="shared" si="1"/>
        <v>0</v>
      </c>
    </row>
    <row r="21" spans="1:25" ht="30" customHeight="1" x14ac:dyDescent="0.25">
      <c r="A21" s="3" t="s">
        <v>11</v>
      </c>
      <c r="B21" s="4" t="str">
        <f t="shared" si="5"/>
        <v>ГБОУ СОШ №643</v>
      </c>
      <c r="C21" s="5">
        <f t="shared" si="5"/>
        <v>11643</v>
      </c>
      <c r="D21" s="5" t="str">
        <f t="shared" si="5"/>
        <v>СОШ</v>
      </c>
      <c r="E21" s="11" t="str">
        <f t="shared" si="5"/>
        <v>5а</v>
      </c>
      <c r="F21" s="7">
        <f t="shared" si="5"/>
        <v>48</v>
      </c>
      <c r="G21" s="7">
        <f t="shared" si="5"/>
        <v>45</v>
      </c>
      <c r="H21" s="8">
        <f t="shared" si="4"/>
        <v>11643019</v>
      </c>
      <c r="I21" s="9">
        <v>0</v>
      </c>
      <c r="J21" s="9">
        <v>1</v>
      </c>
      <c r="K21" s="9">
        <v>0</v>
      </c>
      <c r="L21" s="9">
        <v>2</v>
      </c>
      <c r="M21" s="9">
        <v>0</v>
      </c>
      <c r="N21" s="9">
        <v>0</v>
      </c>
      <c r="O21" s="9">
        <v>0</v>
      </c>
      <c r="P21" s="9">
        <v>2</v>
      </c>
      <c r="Q21" s="9">
        <v>1</v>
      </c>
      <c r="R21" s="9">
        <v>0</v>
      </c>
      <c r="S21" s="9">
        <v>1</v>
      </c>
      <c r="T21" s="10">
        <f t="shared" si="3"/>
        <v>7</v>
      </c>
      <c r="W21" s="76">
        <v>19</v>
      </c>
      <c r="X21" s="76">
        <f t="shared" si="0"/>
        <v>0</v>
      </c>
      <c r="Y21" s="83">
        <f t="shared" si="1"/>
        <v>0</v>
      </c>
    </row>
    <row r="22" spans="1:25" ht="30" customHeight="1" x14ac:dyDescent="0.25">
      <c r="A22" s="3" t="s">
        <v>11</v>
      </c>
      <c r="B22" s="4" t="str">
        <f t="shared" si="5"/>
        <v>ГБОУ СОШ №643</v>
      </c>
      <c r="C22" s="5">
        <f t="shared" si="5"/>
        <v>11643</v>
      </c>
      <c r="D22" s="5" t="str">
        <f t="shared" si="5"/>
        <v>СОШ</v>
      </c>
      <c r="E22" s="11" t="str">
        <f t="shared" si="5"/>
        <v>5а</v>
      </c>
      <c r="F22" s="7">
        <f t="shared" si="5"/>
        <v>48</v>
      </c>
      <c r="G22" s="7">
        <f t="shared" si="5"/>
        <v>45</v>
      </c>
      <c r="H22" s="8">
        <f t="shared" si="4"/>
        <v>11643020</v>
      </c>
      <c r="I22" s="9">
        <v>2</v>
      </c>
      <c r="J22" s="9">
        <v>2</v>
      </c>
      <c r="K22" s="9">
        <v>0</v>
      </c>
      <c r="L22" s="9">
        <v>2</v>
      </c>
      <c r="M22" s="9">
        <v>0</v>
      </c>
      <c r="N22" s="9">
        <v>1</v>
      </c>
      <c r="O22" s="9">
        <v>1</v>
      </c>
      <c r="P22" s="9">
        <v>2</v>
      </c>
      <c r="Q22" s="9">
        <v>0</v>
      </c>
      <c r="R22" s="9">
        <v>1</v>
      </c>
      <c r="S22" s="9">
        <v>2</v>
      </c>
      <c r="T22" s="10">
        <f t="shared" si="3"/>
        <v>13</v>
      </c>
      <c r="W22" s="58"/>
      <c r="X22" s="90">
        <f>SUM(X2:X21)</f>
        <v>45</v>
      </c>
      <c r="Y22" s="91"/>
    </row>
    <row r="23" spans="1:25" ht="30" customHeight="1" x14ac:dyDescent="0.25">
      <c r="A23" s="3" t="s">
        <v>11</v>
      </c>
      <c r="B23" s="4" t="str">
        <f t="shared" si="5"/>
        <v>ГБОУ СОШ №643</v>
      </c>
      <c r="C23" s="5">
        <f t="shared" si="5"/>
        <v>11643</v>
      </c>
      <c r="D23" s="5" t="str">
        <f t="shared" si="5"/>
        <v>СОШ</v>
      </c>
      <c r="E23" s="11" t="str">
        <f t="shared" si="5"/>
        <v>5а</v>
      </c>
      <c r="F23" s="7">
        <f t="shared" si="5"/>
        <v>48</v>
      </c>
      <c r="G23" s="7">
        <f t="shared" si="5"/>
        <v>45</v>
      </c>
      <c r="H23" s="8">
        <f t="shared" si="4"/>
        <v>11643021</v>
      </c>
      <c r="I23" s="9">
        <v>0</v>
      </c>
      <c r="J23" s="9">
        <v>1</v>
      </c>
      <c r="K23" s="9">
        <v>0</v>
      </c>
      <c r="L23" s="9">
        <v>2</v>
      </c>
      <c r="M23" s="9">
        <v>1</v>
      </c>
      <c r="N23" s="9">
        <v>1</v>
      </c>
      <c r="O23" s="9">
        <v>1</v>
      </c>
      <c r="P23" s="9">
        <v>2</v>
      </c>
      <c r="Q23" s="9">
        <v>0</v>
      </c>
      <c r="R23" s="9">
        <v>0</v>
      </c>
      <c r="S23" s="9">
        <v>1</v>
      </c>
      <c r="T23" s="10">
        <f t="shared" si="3"/>
        <v>9</v>
      </c>
    </row>
    <row r="24" spans="1:25" ht="30" customHeight="1" x14ac:dyDescent="0.25">
      <c r="A24" s="3" t="s">
        <v>11</v>
      </c>
      <c r="B24" s="4" t="str">
        <f t="shared" si="5"/>
        <v>ГБОУ СОШ №643</v>
      </c>
      <c r="C24" s="5">
        <f t="shared" si="5"/>
        <v>11643</v>
      </c>
      <c r="D24" s="5" t="str">
        <f t="shared" si="5"/>
        <v>СОШ</v>
      </c>
      <c r="E24" s="11" t="str">
        <f t="shared" si="5"/>
        <v>5а</v>
      </c>
      <c r="F24" s="7">
        <f t="shared" si="5"/>
        <v>48</v>
      </c>
      <c r="G24" s="7">
        <f t="shared" si="5"/>
        <v>45</v>
      </c>
      <c r="H24" s="8">
        <f t="shared" si="4"/>
        <v>11643022</v>
      </c>
      <c r="I24" s="9">
        <v>2</v>
      </c>
      <c r="J24" s="9">
        <v>1</v>
      </c>
      <c r="K24" s="9">
        <v>0</v>
      </c>
      <c r="L24" s="9">
        <v>2</v>
      </c>
      <c r="M24" s="9">
        <v>2</v>
      </c>
      <c r="N24" s="9">
        <v>0</v>
      </c>
      <c r="O24" s="9">
        <v>0</v>
      </c>
      <c r="P24" s="9">
        <v>0</v>
      </c>
      <c r="Q24" s="9">
        <v>0</v>
      </c>
      <c r="R24" s="9">
        <v>0</v>
      </c>
      <c r="S24" s="9">
        <v>1</v>
      </c>
      <c r="T24" s="10">
        <f t="shared" si="3"/>
        <v>8</v>
      </c>
    </row>
    <row r="25" spans="1:25" ht="30" customHeight="1" x14ac:dyDescent="0.25">
      <c r="A25" s="3" t="s">
        <v>11</v>
      </c>
      <c r="B25" s="4" t="str">
        <f t="shared" si="5"/>
        <v>ГБОУ СОШ №643</v>
      </c>
      <c r="C25" s="5">
        <f t="shared" si="5"/>
        <v>11643</v>
      </c>
      <c r="D25" s="5" t="str">
        <f t="shared" si="5"/>
        <v>СОШ</v>
      </c>
      <c r="E25" s="11" t="str">
        <f t="shared" si="5"/>
        <v>5а</v>
      </c>
      <c r="F25" s="7">
        <f t="shared" si="5"/>
        <v>48</v>
      </c>
      <c r="G25" s="7">
        <f t="shared" si="5"/>
        <v>45</v>
      </c>
      <c r="H25" s="8">
        <f t="shared" si="4"/>
        <v>11643023</v>
      </c>
      <c r="I25" s="9">
        <v>0</v>
      </c>
      <c r="J25" s="9">
        <v>1</v>
      </c>
      <c r="K25" s="9">
        <v>0</v>
      </c>
      <c r="L25" s="9">
        <v>2</v>
      </c>
      <c r="M25" s="9">
        <v>1</v>
      </c>
      <c r="N25" s="9">
        <v>1</v>
      </c>
      <c r="O25" s="9">
        <v>1</v>
      </c>
      <c r="P25" s="9">
        <v>2</v>
      </c>
      <c r="Q25" s="9">
        <v>2</v>
      </c>
      <c r="R25" s="9">
        <v>0</v>
      </c>
      <c r="S25" s="9">
        <v>2</v>
      </c>
      <c r="T25" s="10">
        <f t="shared" si="3"/>
        <v>12</v>
      </c>
    </row>
    <row r="26" spans="1:25" ht="30" customHeight="1" x14ac:dyDescent="0.25">
      <c r="A26" s="3" t="s">
        <v>11</v>
      </c>
      <c r="B26" s="4" t="str">
        <f t="shared" si="5"/>
        <v>ГБОУ СОШ №643</v>
      </c>
      <c r="C26" s="5">
        <f t="shared" si="5"/>
        <v>11643</v>
      </c>
      <c r="D26" s="5" t="str">
        <f t="shared" si="5"/>
        <v>СОШ</v>
      </c>
      <c r="E26" s="13" t="s">
        <v>16</v>
      </c>
      <c r="F26" s="7">
        <f t="shared" si="5"/>
        <v>48</v>
      </c>
      <c r="G26" s="7">
        <f t="shared" si="5"/>
        <v>45</v>
      </c>
      <c r="H26" s="8">
        <f t="shared" si="4"/>
        <v>11643024</v>
      </c>
      <c r="I26" s="9">
        <v>1</v>
      </c>
      <c r="J26" s="9">
        <v>0</v>
      </c>
      <c r="K26" s="9">
        <v>1</v>
      </c>
      <c r="L26" s="9">
        <v>2</v>
      </c>
      <c r="M26" s="9">
        <v>1</v>
      </c>
      <c r="N26" s="9">
        <v>0</v>
      </c>
      <c r="O26" s="9">
        <v>0</v>
      </c>
      <c r="P26" s="9">
        <v>2</v>
      </c>
      <c r="Q26" s="9">
        <v>1</v>
      </c>
      <c r="R26" s="9">
        <v>2</v>
      </c>
      <c r="S26" s="9">
        <v>0</v>
      </c>
      <c r="T26" s="10">
        <f t="shared" si="3"/>
        <v>10</v>
      </c>
    </row>
    <row r="27" spans="1:25" ht="30" customHeight="1" x14ac:dyDescent="0.25">
      <c r="A27" s="3" t="s">
        <v>11</v>
      </c>
      <c r="B27" s="4" t="str">
        <f t="shared" si="5"/>
        <v>ГБОУ СОШ №643</v>
      </c>
      <c r="C27" s="5">
        <f t="shared" si="5"/>
        <v>11643</v>
      </c>
      <c r="D27" s="5" t="str">
        <f t="shared" si="5"/>
        <v>СОШ</v>
      </c>
      <c r="E27" s="11" t="str">
        <f t="shared" si="5"/>
        <v>5б</v>
      </c>
      <c r="F27" s="7">
        <f t="shared" si="5"/>
        <v>48</v>
      </c>
      <c r="G27" s="7">
        <f t="shared" si="5"/>
        <v>45</v>
      </c>
      <c r="H27" s="8">
        <f t="shared" si="4"/>
        <v>11643025</v>
      </c>
      <c r="I27" s="9">
        <v>0</v>
      </c>
      <c r="J27" s="9">
        <v>2</v>
      </c>
      <c r="K27" s="9">
        <v>0</v>
      </c>
      <c r="L27" s="9">
        <v>2</v>
      </c>
      <c r="M27" s="9">
        <v>0</v>
      </c>
      <c r="N27" s="9">
        <v>0</v>
      </c>
      <c r="O27" s="9">
        <v>0</v>
      </c>
      <c r="P27" s="9">
        <v>2</v>
      </c>
      <c r="Q27" s="9">
        <v>2</v>
      </c>
      <c r="R27" s="9">
        <v>1</v>
      </c>
      <c r="S27" s="9">
        <v>2</v>
      </c>
      <c r="T27" s="10">
        <f t="shared" si="3"/>
        <v>11</v>
      </c>
    </row>
    <row r="28" spans="1:25" ht="30" customHeight="1" x14ac:dyDescent="0.25">
      <c r="A28" s="3" t="s">
        <v>11</v>
      </c>
      <c r="B28" s="4" t="str">
        <f t="shared" si="5"/>
        <v>ГБОУ СОШ №643</v>
      </c>
      <c r="C28" s="5">
        <f t="shared" si="5"/>
        <v>11643</v>
      </c>
      <c r="D28" s="5" t="str">
        <f t="shared" si="5"/>
        <v>СОШ</v>
      </c>
      <c r="E28" s="11" t="str">
        <f t="shared" si="5"/>
        <v>5б</v>
      </c>
      <c r="F28" s="7">
        <f t="shared" si="5"/>
        <v>48</v>
      </c>
      <c r="G28" s="7">
        <f t="shared" si="5"/>
        <v>45</v>
      </c>
      <c r="H28" s="8">
        <f t="shared" si="4"/>
        <v>11643026</v>
      </c>
      <c r="I28" s="9">
        <v>0</v>
      </c>
      <c r="J28" s="9">
        <v>0</v>
      </c>
      <c r="K28" s="9">
        <v>0</v>
      </c>
      <c r="L28" s="9">
        <v>2</v>
      </c>
      <c r="M28" s="9">
        <v>1</v>
      </c>
      <c r="N28" s="9">
        <v>0</v>
      </c>
      <c r="O28" s="9">
        <v>0</v>
      </c>
      <c r="P28" s="9">
        <v>0</v>
      </c>
      <c r="Q28" s="9">
        <v>0</v>
      </c>
      <c r="R28" s="9">
        <v>0</v>
      </c>
      <c r="S28" s="9">
        <v>2</v>
      </c>
      <c r="T28" s="10">
        <f t="shared" si="3"/>
        <v>5</v>
      </c>
    </row>
    <row r="29" spans="1:25" ht="30" customHeight="1" x14ac:dyDescent="0.25">
      <c r="A29" s="3" t="s">
        <v>11</v>
      </c>
      <c r="B29" s="4" t="str">
        <f t="shared" si="5"/>
        <v>ГБОУ СОШ №643</v>
      </c>
      <c r="C29" s="5">
        <f t="shared" si="5"/>
        <v>11643</v>
      </c>
      <c r="D29" s="5" t="str">
        <f t="shared" si="5"/>
        <v>СОШ</v>
      </c>
      <c r="E29" s="11" t="str">
        <f t="shared" si="5"/>
        <v>5б</v>
      </c>
      <c r="F29" s="7">
        <f t="shared" si="5"/>
        <v>48</v>
      </c>
      <c r="G29" s="7">
        <f t="shared" si="5"/>
        <v>45</v>
      </c>
      <c r="H29" s="8">
        <f t="shared" si="4"/>
        <v>11643027</v>
      </c>
      <c r="I29" s="9">
        <v>1</v>
      </c>
      <c r="J29" s="9">
        <v>0</v>
      </c>
      <c r="K29" s="9">
        <v>0</v>
      </c>
      <c r="L29" s="9">
        <v>2</v>
      </c>
      <c r="M29" s="9">
        <v>1</v>
      </c>
      <c r="N29" s="9">
        <v>1</v>
      </c>
      <c r="O29" s="9">
        <v>0</v>
      </c>
      <c r="P29" s="9">
        <v>0</v>
      </c>
      <c r="Q29" s="9">
        <v>0</v>
      </c>
      <c r="R29" s="9">
        <v>0</v>
      </c>
      <c r="S29" s="9">
        <v>0</v>
      </c>
      <c r="T29" s="10">
        <f t="shared" si="3"/>
        <v>5</v>
      </c>
    </row>
    <row r="30" spans="1:25" ht="30" customHeight="1" x14ac:dyDescent="0.25">
      <c r="A30" s="3" t="s">
        <v>11</v>
      </c>
      <c r="B30" s="4" t="str">
        <f t="shared" si="5"/>
        <v>ГБОУ СОШ №643</v>
      </c>
      <c r="C30" s="5">
        <f t="shared" si="5"/>
        <v>11643</v>
      </c>
      <c r="D30" s="5" t="str">
        <f t="shared" si="5"/>
        <v>СОШ</v>
      </c>
      <c r="E30" s="11" t="str">
        <f t="shared" si="5"/>
        <v>5б</v>
      </c>
      <c r="F30" s="7">
        <f t="shared" si="5"/>
        <v>48</v>
      </c>
      <c r="G30" s="7">
        <f t="shared" si="5"/>
        <v>45</v>
      </c>
      <c r="H30" s="8">
        <f t="shared" si="4"/>
        <v>11643028</v>
      </c>
      <c r="I30" s="9">
        <v>0</v>
      </c>
      <c r="J30" s="9">
        <v>1</v>
      </c>
      <c r="K30" s="9">
        <v>0</v>
      </c>
      <c r="L30" s="9">
        <v>1</v>
      </c>
      <c r="M30" s="9">
        <v>2</v>
      </c>
      <c r="N30" s="9">
        <v>0</v>
      </c>
      <c r="O30" s="9">
        <v>0</v>
      </c>
      <c r="P30" s="9">
        <v>2</v>
      </c>
      <c r="Q30" s="9">
        <v>1</v>
      </c>
      <c r="R30" s="9">
        <v>1</v>
      </c>
      <c r="S30" s="9">
        <v>1</v>
      </c>
      <c r="T30" s="10">
        <f t="shared" si="3"/>
        <v>9</v>
      </c>
    </row>
    <row r="31" spans="1:25" ht="30" customHeight="1" x14ac:dyDescent="0.25">
      <c r="A31" s="3" t="s">
        <v>11</v>
      </c>
      <c r="B31" s="4" t="str">
        <f t="shared" si="5"/>
        <v>ГБОУ СОШ №643</v>
      </c>
      <c r="C31" s="5">
        <f t="shared" si="5"/>
        <v>11643</v>
      </c>
      <c r="D31" s="5" t="str">
        <f t="shared" si="5"/>
        <v>СОШ</v>
      </c>
      <c r="E31" s="11" t="str">
        <f t="shared" si="5"/>
        <v>5б</v>
      </c>
      <c r="F31" s="7">
        <f t="shared" si="5"/>
        <v>48</v>
      </c>
      <c r="G31" s="7">
        <f t="shared" si="5"/>
        <v>45</v>
      </c>
      <c r="H31" s="8">
        <f t="shared" si="4"/>
        <v>11643029</v>
      </c>
      <c r="I31" s="9">
        <v>0</v>
      </c>
      <c r="J31" s="9">
        <v>2</v>
      </c>
      <c r="K31" s="9">
        <v>0</v>
      </c>
      <c r="L31" s="9">
        <v>2</v>
      </c>
      <c r="M31" s="9">
        <v>1</v>
      </c>
      <c r="N31" s="9">
        <v>0</v>
      </c>
      <c r="O31" s="9">
        <v>0</v>
      </c>
      <c r="P31" s="9">
        <v>2</v>
      </c>
      <c r="Q31" s="9">
        <v>2</v>
      </c>
      <c r="R31" s="9">
        <v>2</v>
      </c>
      <c r="S31" s="9">
        <v>2</v>
      </c>
      <c r="T31" s="10">
        <f t="shared" si="3"/>
        <v>13</v>
      </c>
    </row>
    <row r="32" spans="1:25" ht="30" customHeight="1" x14ac:dyDescent="0.25">
      <c r="A32" s="3" t="s">
        <v>11</v>
      </c>
      <c r="B32" s="4" t="str">
        <f t="shared" si="5"/>
        <v>ГБОУ СОШ №643</v>
      </c>
      <c r="C32" s="5">
        <f t="shared" si="5"/>
        <v>11643</v>
      </c>
      <c r="D32" s="5" t="str">
        <f t="shared" si="5"/>
        <v>СОШ</v>
      </c>
      <c r="E32" s="11" t="str">
        <f t="shared" si="5"/>
        <v>5б</v>
      </c>
      <c r="F32" s="7">
        <f t="shared" si="5"/>
        <v>48</v>
      </c>
      <c r="G32" s="7">
        <f t="shared" si="5"/>
        <v>45</v>
      </c>
      <c r="H32" s="8">
        <f t="shared" si="4"/>
        <v>11643030</v>
      </c>
      <c r="I32" s="9">
        <v>1</v>
      </c>
      <c r="J32" s="9">
        <v>2</v>
      </c>
      <c r="K32" s="9">
        <v>0</v>
      </c>
      <c r="L32" s="9">
        <v>2</v>
      </c>
      <c r="M32" s="9">
        <v>1</v>
      </c>
      <c r="N32" s="9">
        <v>0</v>
      </c>
      <c r="O32" s="9">
        <v>0</v>
      </c>
      <c r="P32" s="9">
        <v>2</v>
      </c>
      <c r="Q32" s="9">
        <v>1</v>
      </c>
      <c r="R32" s="9">
        <v>2</v>
      </c>
      <c r="S32" s="9">
        <v>2</v>
      </c>
      <c r="T32" s="10">
        <f t="shared" si="3"/>
        <v>13</v>
      </c>
    </row>
    <row r="33" spans="1:20" ht="30" customHeight="1" x14ac:dyDescent="0.25">
      <c r="A33" s="3" t="s">
        <v>11</v>
      </c>
      <c r="B33" s="4" t="str">
        <f t="shared" si="5"/>
        <v>ГБОУ СОШ №643</v>
      </c>
      <c r="C33" s="5">
        <f t="shared" si="5"/>
        <v>11643</v>
      </c>
      <c r="D33" s="5" t="str">
        <f t="shared" si="5"/>
        <v>СОШ</v>
      </c>
      <c r="E33" s="11" t="str">
        <f t="shared" si="5"/>
        <v>5б</v>
      </c>
      <c r="F33" s="7">
        <f t="shared" si="5"/>
        <v>48</v>
      </c>
      <c r="G33" s="7">
        <f t="shared" si="5"/>
        <v>45</v>
      </c>
      <c r="H33" s="8">
        <f t="shared" si="4"/>
        <v>11643031</v>
      </c>
      <c r="I33" s="9">
        <v>1</v>
      </c>
      <c r="J33" s="9">
        <v>1</v>
      </c>
      <c r="K33" s="9">
        <v>0</v>
      </c>
      <c r="L33" s="9">
        <v>2</v>
      </c>
      <c r="M33" s="9">
        <v>1</v>
      </c>
      <c r="N33" s="9">
        <v>1</v>
      </c>
      <c r="O33" s="9">
        <v>0</v>
      </c>
      <c r="P33" s="9">
        <v>2</v>
      </c>
      <c r="Q33" s="9">
        <v>1</v>
      </c>
      <c r="R33" s="9">
        <v>1</v>
      </c>
      <c r="S33" s="9">
        <v>1</v>
      </c>
      <c r="T33" s="10">
        <f t="shared" si="3"/>
        <v>11</v>
      </c>
    </row>
    <row r="34" spans="1:20" ht="30" customHeight="1" x14ac:dyDescent="0.25">
      <c r="A34" s="3" t="s">
        <v>11</v>
      </c>
      <c r="B34" s="4" t="str">
        <f t="shared" si="5"/>
        <v>ГБОУ СОШ №643</v>
      </c>
      <c r="C34" s="5">
        <f t="shared" si="5"/>
        <v>11643</v>
      </c>
      <c r="D34" s="5" t="str">
        <f t="shared" si="5"/>
        <v>СОШ</v>
      </c>
      <c r="E34" s="11" t="str">
        <f t="shared" si="5"/>
        <v>5б</v>
      </c>
      <c r="F34" s="7">
        <f t="shared" si="5"/>
        <v>48</v>
      </c>
      <c r="G34" s="7">
        <f t="shared" si="5"/>
        <v>45</v>
      </c>
      <c r="H34" s="8">
        <f t="shared" si="4"/>
        <v>11643032</v>
      </c>
      <c r="I34" s="9">
        <v>0</v>
      </c>
      <c r="J34" s="9">
        <v>0</v>
      </c>
      <c r="K34" s="9">
        <v>0</v>
      </c>
      <c r="L34" s="9">
        <v>1</v>
      </c>
      <c r="M34" s="9">
        <v>1</v>
      </c>
      <c r="N34" s="9">
        <v>0</v>
      </c>
      <c r="O34" s="9">
        <v>0</v>
      </c>
      <c r="P34" s="9">
        <v>0</v>
      </c>
      <c r="Q34" s="9">
        <v>0</v>
      </c>
      <c r="R34" s="9">
        <v>1</v>
      </c>
      <c r="S34" s="9">
        <v>0</v>
      </c>
      <c r="T34" s="10">
        <f t="shared" si="3"/>
        <v>3</v>
      </c>
    </row>
    <row r="35" spans="1:20" ht="30" customHeight="1" x14ac:dyDescent="0.25">
      <c r="A35" s="3" t="s">
        <v>11</v>
      </c>
      <c r="B35" s="4" t="str">
        <f t="shared" si="5"/>
        <v>ГБОУ СОШ №643</v>
      </c>
      <c r="C35" s="5">
        <f t="shared" si="5"/>
        <v>11643</v>
      </c>
      <c r="D35" s="5" t="str">
        <f t="shared" si="5"/>
        <v>СОШ</v>
      </c>
      <c r="E35" s="11" t="str">
        <f t="shared" si="5"/>
        <v>5б</v>
      </c>
      <c r="F35" s="7">
        <f t="shared" si="5"/>
        <v>48</v>
      </c>
      <c r="G35" s="7">
        <f t="shared" si="5"/>
        <v>45</v>
      </c>
      <c r="H35" s="8">
        <f t="shared" si="4"/>
        <v>11643033</v>
      </c>
      <c r="I35" s="9">
        <v>0</v>
      </c>
      <c r="J35" s="9">
        <v>2</v>
      </c>
      <c r="K35" s="9">
        <v>0</v>
      </c>
      <c r="L35" s="9">
        <v>1</v>
      </c>
      <c r="M35" s="9">
        <v>0</v>
      </c>
      <c r="N35" s="9">
        <v>0</v>
      </c>
      <c r="O35" s="9">
        <v>0</v>
      </c>
      <c r="P35" s="9">
        <v>1</v>
      </c>
      <c r="Q35" s="9">
        <v>1</v>
      </c>
      <c r="R35" s="9">
        <v>0</v>
      </c>
      <c r="S35" s="9">
        <v>1</v>
      </c>
      <c r="T35" s="10">
        <f t="shared" si="3"/>
        <v>6</v>
      </c>
    </row>
    <row r="36" spans="1:20" ht="30" customHeight="1" x14ac:dyDescent="0.25">
      <c r="A36" s="3" t="s">
        <v>11</v>
      </c>
      <c r="B36" s="4" t="str">
        <f t="shared" ref="B36:G47" si="6">B35</f>
        <v>ГБОУ СОШ №643</v>
      </c>
      <c r="C36" s="5">
        <f t="shared" si="6"/>
        <v>11643</v>
      </c>
      <c r="D36" s="5" t="str">
        <f t="shared" si="6"/>
        <v>СОШ</v>
      </c>
      <c r="E36" s="11" t="str">
        <f t="shared" si="6"/>
        <v>5б</v>
      </c>
      <c r="F36" s="7">
        <f t="shared" si="6"/>
        <v>48</v>
      </c>
      <c r="G36" s="7">
        <f t="shared" si="6"/>
        <v>45</v>
      </c>
      <c r="H36" s="8">
        <f t="shared" si="4"/>
        <v>11643034</v>
      </c>
      <c r="I36" s="9">
        <v>2</v>
      </c>
      <c r="J36" s="9">
        <v>2</v>
      </c>
      <c r="K36" s="9">
        <v>1</v>
      </c>
      <c r="L36" s="9">
        <v>2</v>
      </c>
      <c r="M36" s="9">
        <v>2</v>
      </c>
      <c r="N36" s="9">
        <v>0</v>
      </c>
      <c r="O36" s="9">
        <v>0</v>
      </c>
      <c r="P36" s="9">
        <v>2</v>
      </c>
      <c r="Q36" s="9">
        <v>0</v>
      </c>
      <c r="R36" s="9">
        <v>1</v>
      </c>
      <c r="S36" s="9">
        <v>2</v>
      </c>
      <c r="T36" s="10">
        <f t="shared" si="3"/>
        <v>14</v>
      </c>
    </row>
    <row r="37" spans="1:20" ht="30" customHeight="1" x14ac:dyDescent="0.25">
      <c r="A37" s="3" t="s">
        <v>11</v>
      </c>
      <c r="B37" s="4" t="str">
        <f t="shared" si="6"/>
        <v>ГБОУ СОШ №643</v>
      </c>
      <c r="C37" s="5">
        <f t="shared" si="6"/>
        <v>11643</v>
      </c>
      <c r="D37" s="5" t="str">
        <f t="shared" si="6"/>
        <v>СОШ</v>
      </c>
      <c r="E37" s="11" t="str">
        <f t="shared" si="6"/>
        <v>5б</v>
      </c>
      <c r="F37" s="7">
        <f t="shared" si="6"/>
        <v>48</v>
      </c>
      <c r="G37" s="7">
        <f t="shared" si="6"/>
        <v>45</v>
      </c>
      <c r="H37" s="8">
        <f t="shared" si="4"/>
        <v>11643035</v>
      </c>
      <c r="I37" s="9">
        <v>0</v>
      </c>
      <c r="J37" s="9">
        <v>1</v>
      </c>
      <c r="K37" s="9">
        <v>0</v>
      </c>
      <c r="L37" s="9">
        <v>1</v>
      </c>
      <c r="M37" s="9">
        <v>0</v>
      </c>
      <c r="N37" s="9">
        <v>0</v>
      </c>
      <c r="O37" s="9">
        <v>0</v>
      </c>
      <c r="P37" s="9">
        <v>1</v>
      </c>
      <c r="Q37" s="9">
        <v>0</v>
      </c>
      <c r="R37" s="9">
        <v>0</v>
      </c>
      <c r="S37" s="9">
        <v>1</v>
      </c>
      <c r="T37" s="10">
        <f t="shared" si="3"/>
        <v>4</v>
      </c>
    </row>
    <row r="38" spans="1:20" ht="30" customHeight="1" x14ac:dyDescent="0.25">
      <c r="A38" s="3" t="s">
        <v>11</v>
      </c>
      <c r="B38" s="4" t="str">
        <f t="shared" si="6"/>
        <v>ГБОУ СОШ №643</v>
      </c>
      <c r="C38" s="5">
        <f t="shared" si="6"/>
        <v>11643</v>
      </c>
      <c r="D38" s="5" t="str">
        <f t="shared" si="6"/>
        <v>СОШ</v>
      </c>
      <c r="E38" s="11" t="str">
        <f t="shared" si="6"/>
        <v>5б</v>
      </c>
      <c r="F38" s="7">
        <f t="shared" si="6"/>
        <v>48</v>
      </c>
      <c r="G38" s="7">
        <f t="shared" si="6"/>
        <v>45</v>
      </c>
      <c r="H38" s="8">
        <f t="shared" si="4"/>
        <v>11643036</v>
      </c>
      <c r="I38" s="9">
        <v>0</v>
      </c>
      <c r="J38" s="9">
        <v>0</v>
      </c>
      <c r="K38" s="9">
        <v>1</v>
      </c>
      <c r="L38" s="9">
        <v>2</v>
      </c>
      <c r="M38" s="9">
        <v>1</v>
      </c>
      <c r="N38" s="9">
        <v>0</v>
      </c>
      <c r="O38" s="9">
        <v>0</v>
      </c>
      <c r="P38" s="9">
        <v>2</v>
      </c>
      <c r="Q38" s="9">
        <v>0</v>
      </c>
      <c r="R38" s="9">
        <v>1</v>
      </c>
      <c r="S38" s="9">
        <v>1</v>
      </c>
      <c r="T38" s="10">
        <f t="shared" si="3"/>
        <v>8</v>
      </c>
    </row>
    <row r="39" spans="1:20" ht="30" customHeight="1" x14ac:dyDescent="0.25">
      <c r="A39" s="3" t="s">
        <v>11</v>
      </c>
      <c r="B39" s="4" t="str">
        <f t="shared" si="6"/>
        <v>ГБОУ СОШ №643</v>
      </c>
      <c r="C39" s="5">
        <f t="shared" si="6"/>
        <v>11643</v>
      </c>
      <c r="D39" s="5" t="str">
        <f t="shared" si="6"/>
        <v>СОШ</v>
      </c>
      <c r="E39" s="11" t="str">
        <f t="shared" si="6"/>
        <v>5б</v>
      </c>
      <c r="F39" s="7">
        <f t="shared" si="6"/>
        <v>48</v>
      </c>
      <c r="G39" s="7">
        <f t="shared" si="6"/>
        <v>45</v>
      </c>
      <c r="H39" s="8">
        <f t="shared" si="4"/>
        <v>11643037</v>
      </c>
      <c r="I39" s="9">
        <v>1</v>
      </c>
      <c r="J39" s="9">
        <v>2</v>
      </c>
      <c r="K39" s="9">
        <v>1</v>
      </c>
      <c r="L39" s="9">
        <v>2</v>
      </c>
      <c r="M39" s="9">
        <v>1</v>
      </c>
      <c r="N39" s="9">
        <v>1</v>
      </c>
      <c r="O39" s="9">
        <v>1</v>
      </c>
      <c r="P39" s="9">
        <v>1</v>
      </c>
      <c r="Q39" s="9">
        <v>2</v>
      </c>
      <c r="R39" s="9">
        <v>1</v>
      </c>
      <c r="S39" s="9">
        <v>2</v>
      </c>
      <c r="T39" s="10">
        <f t="shared" si="3"/>
        <v>15</v>
      </c>
    </row>
    <row r="40" spans="1:20" ht="30" customHeight="1" x14ac:dyDescent="0.25">
      <c r="A40" s="3" t="s">
        <v>11</v>
      </c>
      <c r="B40" s="4" t="str">
        <f t="shared" si="6"/>
        <v>ГБОУ СОШ №643</v>
      </c>
      <c r="C40" s="5">
        <f t="shared" si="6"/>
        <v>11643</v>
      </c>
      <c r="D40" s="5" t="str">
        <f t="shared" si="6"/>
        <v>СОШ</v>
      </c>
      <c r="E40" s="11" t="str">
        <f t="shared" si="6"/>
        <v>5б</v>
      </c>
      <c r="F40" s="7">
        <f t="shared" si="6"/>
        <v>48</v>
      </c>
      <c r="G40" s="7">
        <f t="shared" si="6"/>
        <v>45</v>
      </c>
      <c r="H40" s="8">
        <f t="shared" si="4"/>
        <v>11643038</v>
      </c>
      <c r="I40" s="9">
        <v>2</v>
      </c>
      <c r="J40" s="9">
        <v>2</v>
      </c>
      <c r="K40" s="9">
        <v>0</v>
      </c>
      <c r="L40" s="9">
        <v>2</v>
      </c>
      <c r="M40" s="9">
        <v>2</v>
      </c>
      <c r="N40" s="9">
        <v>1</v>
      </c>
      <c r="O40" s="9">
        <v>0</v>
      </c>
      <c r="P40" s="9">
        <v>2</v>
      </c>
      <c r="Q40" s="9">
        <v>0</v>
      </c>
      <c r="R40" s="9">
        <v>0</v>
      </c>
      <c r="S40" s="9">
        <v>2</v>
      </c>
      <c r="T40" s="10">
        <f t="shared" si="3"/>
        <v>13</v>
      </c>
    </row>
    <row r="41" spans="1:20" ht="30" customHeight="1" x14ac:dyDescent="0.25">
      <c r="A41" s="3" t="s">
        <v>11</v>
      </c>
      <c r="B41" s="4" t="str">
        <f t="shared" si="6"/>
        <v>ГБОУ СОШ №643</v>
      </c>
      <c r="C41" s="5">
        <f t="shared" si="6"/>
        <v>11643</v>
      </c>
      <c r="D41" s="5" t="str">
        <f t="shared" si="6"/>
        <v>СОШ</v>
      </c>
      <c r="E41" s="11" t="str">
        <f t="shared" si="6"/>
        <v>5б</v>
      </c>
      <c r="F41" s="7">
        <f t="shared" si="6"/>
        <v>48</v>
      </c>
      <c r="G41" s="7">
        <f t="shared" si="6"/>
        <v>45</v>
      </c>
      <c r="H41" s="8">
        <f t="shared" si="4"/>
        <v>11643039</v>
      </c>
      <c r="I41" s="9">
        <v>0</v>
      </c>
      <c r="J41" s="9">
        <v>1</v>
      </c>
      <c r="K41" s="9">
        <v>1</v>
      </c>
      <c r="L41" s="9">
        <v>2</v>
      </c>
      <c r="M41" s="9">
        <v>0</v>
      </c>
      <c r="N41" s="9">
        <v>0</v>
      </c>
      <c r="O41" s="9">
        <v>0</v>
      </c>
      <c r="P41" s="9">
        <v>2</v>
      </c>
      <c r="Q41" s="9">
        <v>2</v>
      </c>
      <c r="R41" s="9">
        <v>1</v>
      </c>
      <c r="S41" s="9">
        <v>1</v>
      </c>
      <c r="T41" s="10">
        <f t="shared" si="3"/>
        <v>10</v>
      </c>
    </row>
    <row r="42" spans="1:20" ht="30" customHeight="1" x14ac:dyDescent="0.25">
      <c r="A42" s="3" t="s">
        <v>11</v>
      </c>
      <c r="B42" s="4" t="str">
        <f t="shared" si="6"/>
        <v>ГБОУ СОШ №643</v>
      </c>
      <c r="C42" s="5">
        <f t="shared" si="6"/>
        <v>11643</v>
      </c>
      <c r="D42" s="5" t="str">
        <f t="shared" si="6"/>
        <v>СОШ</v>
      </c>
      <c r="E42" s="11" t="str">
        <f t="shared" si="6"/>
        <v>5б</v>
      </c>
      <c r="F42" s="7">
        <f t="shared" si="6"/>
        <v>48</v>
      </c>
      <c r="G42" s="7">
        <f t="shared" si="6"/>
        <v>45</v>
      </c>
      <c r="H42" s="8">
        <f t="shared" si="4"/>
        <v>11643040</v>
      </c>
      <c r="I42" s="9">
        <v>1</v>
      </c>
      <c r="J42" s="9">
        <v>2</v>
      </c>
      <c r="K42" s="9">
        <v>1</v>
      </c>
      <c r="L42" s="9">
        <v>1</v>
      </c>
      <c r="M42" s="9">
        <v>0</v>
      </c>
      <c r="N42" s="9">
        <v>0</v>
      </c>
      <c r="O42" s="9">
        <v>0</v>
      </c>
      <c r="P42" s="9">
        <v>2</v>
      </c>
      <c r="Q42" s="9">
        <v>1</v>
      </c>
      <c r="R42" s="9">
        <v>2</v>
      </c>
      <c r="S42" s="9">
        <v>2</v>
      </c>
      <c r="T42" s="10">
        <f t="shared" si="3"/>
        <v>12</v>
      </c>
    </row>
    <row r="43" spans="1:20" ht="30" customHeight="1" x14ac:dyDescent="0.25">
      <c r="A43" s="3" t="s">
        <v>11</v>
      </c>
      <c r="B43" s="4" t="str">
        <f t="shared" si="6"/>
        <v>ГБОУ СОШ №643</v>
      </c>
      <c r="C43" s="5">
        <f t="shared" si="6"/>
        <v>11643</v>
      </c>
      <c r="D43" s="5" t="str">
        <f t="shared" si="6"/>
        <v>СОШ</v>
      </c>
      <c r="E43" s="11" t="str">
        <f t="shared" si="6"/>
        <v>5б</v>
      </c>
      <c r="F43" s="7">
        <f t="shared" si="6"/>
        <v>48</v>
      </c>
      <c r="G43" s="7">
        <f t="shared" si="6"/>
        <v>45</v>
      </c>
      <c r="H43" s="8">
        <f t="shared" si="4"/>
        <v>11643041</v>
      </c>
      <c r="I43" s="9">
        <v>0</v>
      </c>
      <c r="J43" s="9">
        <v>0</v>
      </c>
      <c r="K43" s="9">
        <v>0</v>
      </c>
      <c r="L43" s="9">
        <v>1</v>
      </c>
      <c r="M43" s="9">
        <v>1</v>
      </c>
      <c r="N43" s="9">
        <v>1</v>
      </c>
      <c r="O43" s="9">
        <v>0</v>
      </c>
      <c r="P43" s="9">
        <v>1</v>
      </c>
      <c r="Q43" s="9">
        <v>0</v>
      </c>
      <c r="R43" s="9">
        <v>0</v>
      </c>
      <c r="S43" s="9">
        <v>1</v>
      </c>
      <c r="T43" s="10">
        <f t="shared" si="3"/>
        <v>5</v>
      </c>
    </row>
    <row r="44" spans="1:20" ht="30" customHeight="1" x14ac:dyDescent="0.25">
      <c r="A44" s="3" t="s">
        <v>11</v>
      </c>
      <c r="B44" s="4" t="str">
        <f t="shared" si="6"/>
        <v>ГБОУ СОШ №643</v>
      </c>
      <c r="C44" s="5">
        <f t="shared" si="6"/>
        <v>11643</v>
      </c>
      <c r="D44" s="5" t="str">
        <f t="shared" si="6"/>
        <v>СОШ</v>
      </c>
      <c r="E44" s="11" t="str">
        <f t="shared" si="6"/>
        <v>5б</v>
      </c>
      <c r="F44" s="7">
        <f t="shared" si="6"/>
        <v>48</v>
      </c>
      <c r="G44" s="7">
        <f t="shared" si="6"/>
        <v>45</v>
      </c>
      <c r="H44" s="8">
        <f t="shared" si="4"/>
        <v>11643042</v>
      </c>
      <c r="I44" s="9">
        <v>2</v>
      </c>
      <c r="J44" s="9">
        <v>2</v>
      </c>
      <c r="K44" s="9">
        <v>0</v>
      </c>
      <c r="L44" s="9">
        <v>2</v>
      </c>
      <c r="M44" s="9">
        <v>1</v>
      </c>
      <c r="N44" s="9">
        <v>0</v>
      </c>
      <c r="O44" s="9">
        <v>0</v>
      </c>
      <c r="P44" s="9">
        <v>2</v>
      </c>
      <c r="Q44" s="9">
        <v>1</v>
      </c>
      <c r="R44" s="9">
        <v>1</v>
      </c>
      <c r="S44" s="9">
        <v>2</v>
      </c>
      <c r="T44" s="10">
        <f t="shared" si="3"/>
        <v>13</v>
      </c>
    </row>
    <row r="45" spans="1:20" ht="30" customHeight="1" x14ac:dyDescent="0.25">
      <c r="A45" s="3" t="s">
        <v>11</v>
      </c>
      <c r="B45" s="4" t="str">
        <f t="shared" si="6"/>
        <v>ГБОУ СОШ №643</v>
      </c>
      <c r="C45" s="5">
        <f t="shared" si="6"/>
        <v>11643</v>
      </c>
      <c r="D45" s="5" t="str">
        <f t="shared" si="6"/>
        <v>СОШ</v>
      </c>
      <c r="E45" s="11" t="str">
        <f t="shared" si="6"/>
        <v>5б</v>
      </c>
      <c r="F45" s="7">
        <f t="shared" si="6"/>
        <v>48</v>
      </c>
      <c r="G45" s="7">
        <f t="shared" si="6"/>
        <v>45</v>
      </c>
      <c r="H45" s="8">
        <f t="shared" si="4"/>
        <v>11643043</v>
      </c>
      <c r="I45" s="9">
        <v>1</v>
      </c>
      <c r="J45" s="9">
        <v>1</v>
      </c>
      <c r="K45" s="9">
        <v>0</v>
      </c>
      <c r="L45" s="9">
        <v>2</v>
      </c>
      <c r="M45" s="9">
        <v>1</v>
      </c>
      <c r="N45" s="9">
        <v>1</v>
      </c>
      <c r="O45" s="9">
        <v>1</v>
      </c>
      <c r="P45" s="9">
        <v>2</v>
      </c>
      <c r="Q45" s="9">
        <v>2</v>
      </c>
      <c r="R45" s="9">
        <v>1</v>
      </c>
      <c r="S45" s="9">
        <v>1</v>
      </c>
      <c r="T45" s="10">
        <f t="shared" si="3"/>
        <v>13</v>
      </c>
    </row>
    <row r="46" spans="1:20" ht="30" customHeight="1" x14ac:dyDescent="0.25">
      <c r="A46" s="3" t="s">
        <v>11</v>
      </c>
      <c r="B46" s="4" t="str">
        <f t="shared" si="6"/>
        <v>ГБОУ СОШ №643</v>
      </c>
      <c r="C46" s="5">
        <f t="shared" si="6"/>
        <v>11643</v>
      </c>
      <c r="D46" s="5" t="str">
        <f t="shared" si="6"/>
        <v>СОШ</v>
      </c>
      <c r="E46" s="11" t="str">
        <f t="shared" si="6"/>
        <v>5б</v>
      </c>
      <c r="F46" s="7">
        <f t="shared" si="6"/>
        <v>48</v>
      </c>
      <c r="G46" s="7">
        <f t="shared" si="6"/>
        <v>45</v>
      </c>
      <c r="H46" s="8">
        <f t="shared" si="4"/>
        <v>11643044</v>
      </c>
      <c r="I46" s="9">
        <v>0</v>
      </c>
      <c r="J46" s="9">
        <v>0</v>
      </c>
      <c r="K46" s="9">
        <v>0</v>
      </c>
      <c r="L46" s="9">
        <v>2</v>
      </c>
      <c r="M46" s="9">
        <v>1</v>
      </c>
      <c r="N46" s="9">
        <v>0</v>
      </c>
      <c r="O46" s="9">
        <v>0</v>
      </c>
      <c r="P46" s="9">
        <v>2</v>
      </c>
      <c r="Q46" s="9">
        <v>0</v>
      </c>
      <c r="R46" s="9">
        <v>0</v>
      </c>
      <c r="S46" s="9">
        <v>1</v>
      </c>
      <c r="T46" s="10">
        <f t="shared" si="3"/>
        <v>6</v>
      </c>
    </row>
    <row r="47" spans="1:20" ht="30" customHeight="1" x14ac:dyDescent="0.25">
      <c r="A47" s="3" t="s">
        <v>11</v>
      </c>
      <c r="B47" s="4" t="str">
        <f t="shared" si="6"/>
        <v>ГБОУ СОШ №643</v>
      </c>
      <c r="C47" s="5">
        <f t="shared" si="6"/>
        <v>11643</v>
      </c>
      <c r="D47" s="5" t="str">
        <f t="shared" si="6"/>
        <v>СОШ</v>
      </c>
      <c r="E47" s="11" t="str">
        <f t="shared" si="6"/>
        <v>5б</v>
      </c>
      <c r="F47" s="7">
        <f t="shared" si="6"/>
        <v>48</v>
      </c>
      <c r="G47" s="7">
        <f t="shared" si="6"/>
        <v>45</v>
      </c>
      <c r="H47" s="8">
        <f t="shared" si="4"/>
        <v>11643045</v>
      </c>
      <c r="I47" s="9">
        <v>1</v>
      </c>
      <c r="J47" s="9">
        <v>1</v>
      </c>
      <c r="K47" s="9">
        <v>1</v>
      </c>
      <c r="L47" s="9">
        <v>2</v>
      </c>
      <c r="M47" s="9">
        <v>2</v>
      </c>
      <c r="N47" s="9">
        <v>0</v>
      </c>
      <c r="O47" s="9">
        <v>0</v>
      </c>
      <c r="P47" s="9">
        <v>2</v>
      </c>
      <c r="Q47" s="9">
        <v>2</v>
      </c>
      <c r="R47" s="9">
        <v>1</v>
      </c>
      <c r="S47" s="9">
        <v>2</v>
      </c>
      <c r="T47" s="10">
        <f t="shared" si="3"/>
        <v>14</v>
      </c>
    </row>
    <row r="48" spans="1:20" s="58" customFormat="1" x14ac:dyDescent="0.25">
      <c r="A48" s="58" t="s">
        <v>118</v>
      </c>
      <c r="I48" s="58">
        <v>2</v>
      </c>
      <c r="J48" s="58">
        <v>2</v>
      </c>
      <c r="K48" s="58">
        <v>1</v>
      </c>
      <c r="L48" s="58">
        <v>2</v>
      </c>
      <c r="M48" s="58">
        <v>2</v>
      </c>
      <c r="N48" s="58">
        <v>1</v>
      </c>
      <c r="O48" s="58">
        <v>1</v>
      </c>
      <c r="P48" s="58">
        <v>2</v>
      </c>
      <c r="Q48" s="58">
        <v>2</v>
      </c>
      <c r="R48" s="58">
        <v>2</v>
      </c>
      <c r="S48" s="58">
        <v>2</v>
      </c>
      <c r="T48" s="58">
        <f>SUM(I48:S48)</f>
        <v>19</v>
      </c>
    </row>
    <row r="49" spans="2:20" x14ac:dyDescent="0.25">
      <c r="B49" s="4" t="s">
        <v>68</v>
      </c>
      <c r="C49" s="7">
        <v>48</v>
      </c>
      <c r="D49" s="7">
        <v>45</v>
      </c>
      <c r="I49" s="79">
        <f>SUM(I3:I47)/(45*I48)</f>
        <v>0.37777777777777777</v>
      </c>
      <c r="J49" s="79">
        <f t="shared" ref="J49:T49" si="7">SUM(J3:J47)/(45*J48)</f>
        <v>0.4777777777777778</v>
      </c>
      <c r="K49" s="79">
        <f t="shared" si="7"/>
        <v>0.33333333333333331</v>
      </c>
      <c r="L49" s="79">
        <f t="shared" si="7"/>
        <v>0.91111111111111109</v>
      </c>
      <c r="M49" s="79">
        <f t="shared" si="7"/>
        <v>0.58888888888888891</v>
      </c>
      <c r="N49" s="79">
        <f t="shared" si="7"/>
        <v>0.35555555555555557</v>
      </c>
      <c r="O49" s="79">
        <f t="shared" si="7"/>
        <v>0.22222222222222221</v>
      </c>
      <c r="P49" s="79">
        <f t="shared" si="7"/>
        <v>0.82222222222222219</v>
      </c>
      <c r="Q49" s="79">
        <f t="shared" si="7"/>
        <v>0.43333333333333335</v>
      </c>
      <c r="R49" s="79">
        <f t="shared" si="7"/>
        <v>0.42222222222222222</v>
      </c>
      <c r="S49" s="79">
        <f t="shared" si="7"/>
        <v>0.68888888888888888</v>
      </c>
      <c r="T49" s="79">
        <f t="shared" si="7"/>
        <v>0.54502923976608186</v>
      </c>
    </row>
  </sheetData>
  <mergeCells count="9">
    <mergeCell ref="G1:G2"/>
    <mergeCell ref="H1:H2"/>
    <mergeCell ref="T1:T2"/>
    <mergeCell ref="A1:A2"/>
    <mergeCell ref="B1:B2"/>
    <mergeCell ref="C1:C2"/>
    <mergeCell ref="D1:D2"/>
    <mergeCell ref="E1:E2"/>
    <mergeCell ref="F1:F2"/>
  </mergeCells>
  <dataValidations count="4">
    <dataValidation allowBlank="1" showErrorMessage="1" sqref="E3:G47 C49:D49"/>
    <dataValidation type="list" allowBlank="1" showInputMessage="1" showErrorMessage="1" sqref="I3:J47 P3:S47 L3:M47">
      <formula1>балл2</formula1>
    </dataValidation>
    <dataValidation type="list" allowBlank="1" showInputMessage="1" showErrorMessage="1" sqref="K3:K47 N3:O47">
      <formula1>балл1</formula1>
    </dataValidation>
    <dataValidation type="list" allowBlank="1" showInputMessage="1" showErrorMessage="1" sqref="B3">
      <formula1>Название</formula1>
    </dataValidation>
  </dataValidations>
  <pageMargins left="0.7" right="0.7" top="0.35" bottom="0.31" header="0.3" footer="0.3"/>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dimension ref="A1:Y44"/>
  <sheetViews>
    <sheetView zoomScale="70" zoomScaleNormal="70" workbookViewId="0">
      <selection activeCell="W1" sqref="W1:X21"/>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s>
  <sheetData>
    <row r="1" spans="1:25" ht="59.25" customHeight="1"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c r="W1" s="58" t="s">
        <v>158</v>
      </c>
      <c r="X1" s="58" t="s">
        <v>159</v>
      </c>
      <c r="Y1" s="58" t="s">
        <v>160</v>
      </c>
    </row>
    <row r="2" spans="1:25" ht="44.25" customHeight="1"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COUNTIF(T$3:T$42,W2)</f>
        <v>0</v>
      </c>
      <c r="Y2" s="83">
        <f>X2/$X$22</f>
        <v>0</v>
      </c>
    </row>
    <row r="3" spans="1:25" ht="30" customHeight="1" x14ac:dyDescent="0.25">
      <c r="A3" s="3" t="s">
        <v>11</v>
      </c>
      <c r="B3" s="4" t="s">
        <v>69</v>
      </c>
      <c r="C3" s="5">
        <f>VLOOKUP(B3,[33]Списки!$C$1:$E$70,2,FALSE)</f>
        <v>11684</v>
      </c>
      <c r="D3" s="5" t="str">
        <f>VLOOKUP(B3,[33]Списки!$C$1:$E$70,3,FALSE)</f>
        <v>СОШ</v>
      </c>
      <c r="E3" s="6" t="s">
        <v>15</v>
      </c>
      <c r="F3" s="7">
        <v>43</v>
      </c>
      <c r="G3" s="7">
        <v>40</v>
      </c>
      <c r="H3" s="8">
        <f>C3*1000+1</f>
        <v>11684001</v>
      </c>
      <c r="I3" s="9">
        <v>2</v>
      </c>
      <c r="J3" s="9">
        <v>1</v>
      </c>
      <c r="K3" s="9">
        <v>1</v>
      </c>
      <c r="L3" s="9">
        <v>2</v>
      </c>
      <c r="M3" s="9">
        <v>1</v>
      </c>
      <c r="N3" s="9">
        <v>1</v>
      </c>
      <c r="O3" s="9">
        <v>1</v>
      </c>
      <c r="P3" s="9">
        <v>2</v>
      </c>
      <c r="Q3" s="9">
        <v>2</v>
      </c>
      <c r="R3" s="9">
        <v>0</v>
      </c>
      <c r="S3" s="9">
        <v>2</v>
      </c>
      <c r="T3" s="10">
        <f>IF(COUNTBLANK(I3:S3)&gt;=1,"Не писал",SUM(I3:S3))</f>
        <v>15</v>
      </c>
      <c r="W3" s="76">
        <v>1</v>
      </c>
      <c r="X3" s="76">
        <f t="shared" ref="X3:X21" si="0">COUNTIF(T$3:T$42,W3)</f>
        <v>0</v>
      </c>
      <c r="Y3" s="83">
        <f t="shared" ref="Y3:Y21" si="1">X3/$X$22</f>
        <v>0</v>
      </c>
    </row>
    <row r="4" spans="1:25" ht="30" customHeight="1" x14ac:dyDescent="0.25">
      <c r="A4" s="3" t="s">
        <v>11</v>
      </c>
      <c r="B4" s="4" t="str">
        <f t="shared" ref="B4:G19" si="2">B3</f>
        <v>ГБОУ СОШ №684</v>
      </c>
      <c r="C4" s="5">
        <f t="shared" si="2"/>
        <v>11684</v>
      </c>
      <c r="D4" s="5" t="str">
        <f t="shared" si="2"/>
        <v>СОШ</v>
      </c>
      <c r="E4" s="11" t="str">
        <f t="shared" si="2"/>
        <v>5а</v>
      </c>
      <c r="F4" s="7">
        <f t="shared" si="2"/>
        <v>43</v>
      </c>
      <c r="G4" s="7">
        <f t="shared" si="2"/>
        <v>40</v>
      </c>
      <c r="H4" s="8">
        <f>H3+1</f>
        <v>11684002</v>
      </c>
      <c r="I4" s="9">
        <v>0</v>
      </c>
      <c r="J4" s="9">
        <v>2</v>
      </c>
      <c r="K4" s="9">
        <v>0</v>
      </c>
      <c r="L4" s="9">
        <v>2</v>
      </c>
      <c r="M4" s="9">
        <v>1</v>
      </c>
      <c r="N4" s="9">
        <v>0</v>
      </c>
      <c r="O4" s="9">
        <v>1</v>
      </c>
      <c r="P4" s="9">
        <v>2</v>
      </c>
      <c r="Q4" s="9">
        <v>1</v>
      </c>
      <c r="R4" s="9">
        <v>0</v>
      </c>
      <c r="S4" s="9">
        <v>2</v>
      </c>
      <c r="T4" s="10">
        <f t="shared" ref="T4:T19" si="3">IF(COUNTBLANK(I4:S4)&gt;=1,"Не писал",SUM(I4:S4))</f>
        <v>11</v>
      </c>
      <c r="W4" s="76">
        <v>2</v>
      </c>
      <c r="X4" s="76">
        <f t="shared" si="0"/>
        <v>0</v>
      </c>
      <c r="Y4" s="83">
        <f t="shared" si="1"/>
        <v>0</v>
      </c>
    </row>
    <row r="5" spans="1:25" ht="30" customHeight="1" x14ac:dyDescent="0.25">
      <c r="A5" s="3" t="s">
        <v>11</v>
      </c>
      <c r="B5" s="4" t="str">
        <f t="shared" si="2"/>
        <v>ГБОУ СОШ №684</v>
      </c>
      <c r="C5" s="5">
        <f t="shared" si="2"/>
        <v>11684</v>
      </c>
      <c r="D5" s="5" t="str">
        <f t="shared" si="2"/>
        <v>СОШ</v>
      </c>
      <c r="E5" s="11" t="str">
        <f t="shared" si="2"/>
        <v>5а</v>
      </c>
      <c r="F5" s="7">
        <f t="shared" si="2"/>
        <v>43</v>
      </c>
      <c r="G5" s="7">
        <f t="shared" si="2"/>
        <v>40</v>
      </c>
      <c r="H5" s="8">
        <f t="shared" ref="H5:H42" si="4">H4+1</f>
        <v>11684003</v>
      </c>
      <c r="I5" s="9">
        <v>2</v>
      </c>
      <c r="J5" s="9">
        <v>1</v>
      </c>
      <c r="K5" s="9">
        <v>0</v>
      </c>
      <c r="L5" s="9">
        <v>2</v>
      </c>
      <c r="M5" s="9">
        <v>1</v>
      </c>
      <c r="N5" s="9">
        <v>1</v>
      </c>
      <c r="O5" s="9">
        <v>1</v>
      </c>
      <c r="P5" s="9">
        <v>2</v>
      </c>
      <c r="Q5" s="9">
        <v>2</v>
      </c>
      <c r="R5" s="9">
        <v>1</v>
      </c>
      <c r="S5" s="9">
        <v>1</v>
      </c>
      <c r="T5" s="10">
        <f t="shared" si="3"/>
        <v>14</v>
      </c>
      <c r="W5" s="76">
        <v>3</v>
      </c>
      <c r="X5" s="76">
        <f t="shared" si="0"/>
        <v>0</v>
      </c>
      <c r="Y5" s="83">
        <f t="shared" si="1"/>
        <v>0</v>
      </c>
    </row>
    <row r="6" spans="1:25" ht="30" customHeight="1" x14ac:dyDescent="0.25">
      <c r="A6" s="3" t="s">
        <v>11</v>
      </c>
      <c r="B6" s="4" t="str">
        <f t="shared" si="2"/>
        <v>ГБОУ СОШ №684</v>
      </c>
      <c r="C6" s="5">
        <f t="shared" si="2"/>
        <v>11684</v>
      </c>
      <c r="D6" s="5" t="str">
        <f t="shared" si="2"/>
        <v>СОШ</v>
      </c>
      <c r="E6" s="11" t="str">
        <f t="shared" si="2"/>
        <v>5а</v>
      </c>
      <c r="F6" s="7">
        <f t="shared" si="2"/>
        <v>43</v>
      </c>
      <c r="G6" s="7">
        <f t="shared" si="2"/>
        <v>40</v>
      </c>
      <c r="H6" s="8">
        <f t="shared" si="4"/>
        <v>11684004</v>
      </c>
      <c r="I6" s="9">
        <v>0</v>
      </c>
      <c r="J6" s="9">
        <v>0</v>
      </c>
      <c r="K6" s="9">
        <v>1</v>
      </c>
      <c r="L6" s="9">
        <v>2</v>
      </c>
      <c r="M6" s="9">
        <v>2</v>
      </c>
      <c r="N6" s="9">
        <v>0</v>
      </c>
      <c r="O6" s="9">
        <v>0</v>
      </c>
      <c r="P6" s="9">
        <v>2</v>
      </c>
      <c r="Q6" s="9">
        <v>1</v>
      </c>
      <c r="R6" s="9">
        <v>0</v>
      </c>
      <c r="S6" s="9">
        <v>2</v>
      </c>
      <c r="T6" s="10">
        <f t="shared" si="3"/>
        <v>10</v>
      </c>
      <c r="W6" s="76">
        <v>4</v>
      </c>
      <c r="X6" s="76">
        <f t="shared" si="0"/>
        <v>0</v>
      </c>
      <c r="Y6" s="83">
        <f t="shared" si="1"/>
        <v>0</v>
      </c>
    </row>
    <row r="7" spans="1:25" ht="30" customHeight="1" x14ac:dyDescent="0.25">
      <c r="A7" s="3" t="s">
        <v>11</v>
      </c>
      <c r="B7" s="4" t="str">
        <f t="shared" si="2"/>
        <v>ГБОУ СОШ №684</v>
      </c>
      <c r="C7" s="5">
        <f t="shared" si="2"/>
        <v>11684</v>
      </c>
      <c r="D7" s="5" t="str">
        <f t="shared" si="2"/>
        <v>СОШ</v>
      </c>
      <c r="E7" s="11" t="str">
        <f t="shared" si="2"/>
        <v>5а</v>
      </c>
      <c r="F7" s="7">
        <f t="shared" si="2"/>
        <v>43</v>
      </c>
      <c r="G7" s="7">
        <f t="shared" si="2"/>
        <v>40</v>
      </c>
      <c r="H7" s="8">
        <f t="shared" si="4"/>
        <v>11684005</v>
      </c>
      <c r="I7" s="9">
        <v>2</v>
      </c>
      <c r="J7" s="9">
        <v>2</v>
      </c>
      <c r="K7" s="9">
        <v>0</v>
      </c>
      <c r="L7" s="9">
        <v>2</v>
      </c>
      <c r="M7" s="9">
        <v>2</v>
      </c>
      <c r="N7" s="9">
        <v>1</v>
      </c>
      <c r="O7" s="9">
        <v>1</v>
      </c>
      <c r="P7" s="9">
        <v>2</v>
      </c>
      <c r="Q7" s="9">
        <v>2</v>
      </c>
      <c r="R7" s="9">
        <v>2</v>
      </c>
      <c r="S7" s="9">
        <v>2</v>
      </c>
      <c r="T7" s="10">
        <f t="shared" si="3"/>
        <v>18</v>
      </c>
      <c r="W7" s="76">
        <v>5</v>
      </c>
      <c r="X7" s="76">
        <f t="shared" si="0"/>
        <v>0</v>
      </c>
      <c r="Y7" s="83">
        <f t="shared" si="1"/>
        <v>0</v>
      </c>
    </row>
    <row r="8" spans="1:25" ht="30" customHeight="1" x14ac:dyDescent="0.25">
      <c r="A8" s="3" t="s">
        <v>11</v>
      </c>
      <c r="B8" s="4" t="str">
        <f t="shared" si="2"/>
        <v>ГБОУ СОШ №684</v>
      </c>
      <c r="C8" s="5">
        <f t="shared" si="2"/>
        <v>11684</v>
      </c>
      <c r="D8" s="5" t="str">
        <f t="shared" si="2"/>
        <v>СОШ</v>
      </c>
      <c r="E8" s="11" t="str">
        <f t="shared" si="2"/>
        <v>5а</v>
      </c>
      <c r="F8" s="7">
        <f t="shared" si="2"/>
        <v>43</v>
      </c>
      <c r="G8" s="7">
        <f t="shared" si="2"/>
        <v>40</v>
      </c>
      <c r="H8" s="8">
        <f t="shared" si="4"/>
        <v>11684006</v>
      </c>
      <c r="I8" s="9">
        <v>0</v>
      </c>
      <c r="J8" s="9">
        <v>2</v>
      </c>
      <c r="K8" s="9">
        <v>1</v>
      </c>
      <c r="L8" s="9">
        <v>2</v>
      </c>
      <c r="M8" s="9">
        <v>1</v>
      </c>
      <c r="N8" s="9">
        <v>1</v>
      </c>
      <c r="O8" s="9">
        <v>0</v>
      </c>
      <c r="P8" s="9">
        <v>2</v>
      </c>
      <c r="Q8" s="9">
        <v>1</v>
      </c>
      <c r="R8" s="9">
        <v>0</v>
      </c>
      <c r="S8" s="9">
        <v>0</v>
      </c>
      <c r="T8" s="10">
        <f t="shared" si="3"/>
        <v>10</v>
      </c>
      <c r="W8" s="76">
        <v>6</v>
      </c>
      <c r="X8" s="76">
        <f t="shared" si="0"/>
        <v>1</v>
      </c>
      <c r="Y8" s="83">
        <f t="shared" si="1"/>
        <v>2.5000000000000001E-2</v>
      </c>
    </row>
    <row r="9" spans="1:25" ht="30" customHeight="1" x14ac:dyDescent="0.25">
      <c r="A9" s="3" t="s">
        <v>11</v>
      </c>
      <c r="B9" s="4" t="str">
        <f t="shared" si="2"/>
        <v>ГБОУ СОШ №684</v>
      </c>
      <c r="C9" s="5">
        <f t="shared" si="2"/>
        <v>11684</v>
      </c>
      <c r="D9" s="5" t="str">
        <f t="shared" si="2"/>
        <v>СОШ</v>
      </c>
      <c r="E9" s="11" t="str">
        <f t="shared" si="2"/>
        <v>5а</v>
      </c>
      <c r="F9" s="7">
        <f t="shared" si="2"/>
        <v>43</v>
      </c>
      <c r="G9" s="7">
        <f t="shared" si="2"/>
        <v>40</v>
      </c>
      <c r="H9" s="8">
        <f t="shared" si="4"/>
        <v>11684007</v>
      </c>
      <c r="I9" s="9">
        <v>0</v>
      </c>
      <c r="J9" s="9">
        <v>2</v>
      </c>
      <c r="K9" s="9">
        <v>1</v>
      </c>
      <c r="L9" s="9">
        <v>2</v>
      </c>
      <c r="M9" s="9">
        <v>2</v>
      </c>
      <c r="N9" s="9">
        <v>1</v>
      </c>
      <c r="O9" s="9">
        <v>0</v>
      </c>
      <c r="P9" s="9">
        <v>2</v>
      </c>
      <c r="Q9" s="9">
        <v>1</v>
      </c>
      <c r="R9" s="9">
        <v>0</v>
      </c>
      <c r="S9" s="9">
        <v>2</v>
      </c>
      <c r="T9" s="10">
        <f t="shared" si="3"/>
        <v>13</v>
      </c>
      <c r="W9" s="76">
        <v>7</v>
      </c>
      <c r="X9" s="76">
        <f t="shared" si="0"/>
        <v>2</v>
      </c>
      <c r="Y9" s="83">
        <f t="shared" si="1"/>
        <v>0.05</v>
      </c>
    </row>
    <row r="10" spans="1:25" ht="30" customHeight="1" x14ac:dyDescent="0.25">
      <c r="A10" s="3" t="s">
        <v>11</v>
      </c>
      <c r="B10" s="4" t="str">
        <f t="shared" si="2"/>
        <v>ГБОУ СОШ №684</v>
      </c>
      <c r="C10" s="5">
        <f t="shared" si="2"/>
        <v>11684</v>
      </c>
      <c r="D10" s="5" t="str">
        <f t="shared" si="2"/>
        <v>СОШ</v>
      </c>
      <c r="E10" s="11" t="str">
        <f t="shared" si="2"/>
        <v>5а</v>
      </c>
      <c r="F10" s="7">
        <f t="shared" si="2"/>
        <v>43</v>
      </c>
      <c r="G10" s="7">
        <f t="shared" si="2"/>
        <v>40</v>
      </c>
      <c r="H10" s="8">
        <f t="shared" si="4"/>
        <v>11684008</v>
      </c>
      <c r="I10" s="9">
        <v>2</v>
      </c>
      <c r="J10" s="9">
        <v>1</v>
      </c>
      <c r="K10" s="9">
        <v>1</v>
      </c>
      <c r="L10" s="9">
        <v>2</v>
      </c>
      <c r="M10" s="9">
        <v>1</v>
      </c>
      <c r="N10" s="9">
        <v>0</v>
      </c>
      <c r="O10" s="9">
        <v>1</v>
      </c>
      <c r="P10" s="9">
        <v>2</v>
      </c>
      <c r="Q10" s="9">
        <v>2</v>
      </c>
      <c r="R10" s="9">
        <v>0</v>
      </c>
      <c r="S10" s="9">
        <v>2</v>
      </c>
      <c r="T10" s="10">
        <f t="shared" si="3"/>
        <v>14</v>
      </c>
      <c r="W10" s="76">
        <v>8</v>
      </c>
      <c r="X10" s="76">
        <f t="shared" si="0"/>
        <v>0</v>
      </c>
      <c r="Y10" s="83">
        <f t="shared" si="1"/>
        <v>0</v>
      </c>
    </row>
    <row r="11" spans="1:25" ht="30" customHeight="1" x14ac:dyDescent="0.25">
      <c r="A11" s="3" t="s">
        <v>11</v>
      </c>
      <c r="B11" s="4" t="str">
        <f t="shared" si="2"/>
        <v>ГБОУ СОШ №684</v>
      </c>
      <c r="C11" s="5">
        <f t="shared" si="2"/>
        <v>11684</v>
      </c>
      <c r="D11" s="5" t="str">
        <f t="shared" si="2"/>
        <v>СОШ</v>
      </c>
      <c r="E11" s="11" t="str">
        <f t="shared" si="2"/>
        <v>5а</v>
      </c>
      <c r="F11" s="7">
        <f t="shared" si="2"/>
        <v>43</v>
      </c>
      <c r="G11" s="7">
        <f t="shared" si="2"/>
        <v>40</v>
      </c>
      <c r="H11" s="8">
        <f t="shared" si="4"/>
        <v>11684009</v>
      </c>
      <c r="I11" s="9">
        <v>0</v>
      </c>
      <c r="J11" s="9">
        <v>1</v>
      </c>
      <c r="K11" s="9">
        <v>1</v>
      </c>
      <c r="L11" s="9">
        <v>2</v>
      </c>
      <c r="M11" s="9">
        <v>1</v>
      </c>
      <c r="N11" s="9">
        <v>0</v>
      </c>
      <c r="O11" s="9">
        <v>1</v>
      </c>
      <c r="P11" s="9">
        <v>2</v>
      </c>
      <c r="Q11" s="9">
        <v>1</v>
      </c>
      <c r="R11" s="9">
        <v>1</v>
      </c>
      <c r="S11" s="9">
        <v>1</v>
      </c>
      <c r="T11" s="10">
        <f t="shared" si="3"/>
        <v>11</v>
      </c>
      <c r="W11" s="76">
        <v>9</v>
      </c>
      <c r="X11" s="76">
        <f t="shared" si="0"/>
        <v>1</v>
      </c>
      <c r="Y11" s="83">
        <f t="shared" si="1"/>
        <v>2.5000000000000001E-2</v>
      </c>
    </row>
    <row r="12" spans="1:25" ht="30" customHeight="1" x14ac:dyDescent="0.25">
      <c r="A12" s="3" t="s">
        <v>11</v>
      </c>
      <c r="B12" s="4" t="str">
        <f t="shared" si="2"/>
        <v>ГБОУ СОШ №684</v>
      </c>
      <c r="C12" s="5">
        <f t="shared" si="2"/>
        <v>11684</v>
      </c>
      <c r="D12" s="5" t="str">
        <f t="shared" si="2"/>
        <v>СОШ</v>
      </c>
      <c r="E12" s="11" t="str">
        <f t="shared" si="2"/>
        <v>5а</v>
      </c>
      <c r="F12" s="7">
        <f t="shared" si="2"/>
        <v>43</v>
      </c>
      <c r="G12" s="7">
        <f t="shared" si="2"/>
        <v>40</v>
      </c>
      <c r="H12" s="8">
        <f t="shared" si="4"/>
        <v>11684010</v>
      </c>
      <c r="I12" s="9">
        <v>2</v>
      </c>
      <c r="J12" s="9">
        <v>2</v>
      </c>
      <c r="K12" s="9">
        <v>1</v>
      </c>
      <c r="L12" s="9">
        <v>2</v>
      </c>
      <c r="M12" s="9">
        <v>2</v>
      </c>
      <c r="N12" s="9">
        <v>1</v>
      </c>
      <c r="O12" s="9">
        <v>1</v>
      </c>
      <c r="P12" s="9">
        <v>2</v>
      </c>
      <c r="Q12" s="9">
        <v>1</v>
      </c>
      <c r="R12" s="9">
        <v>0</v>
      </c>
      <c r="S12" s="9">
        <v>2</v>
      </c>
      <c r="T12" s="10">
        <f t="shared" si="3"/>
        <v>16</v>
      </c>
      <c r="W12" s="76">
        <v>10</v>
      </c>
      <c r="X12" s="76">
        <f t="shared" si="0"/>
        <v>4</v>
      </c>
      <c r="Y12" s="83">
        <f t="shared" si="1"/>
        <v>0.1</v>
      </c>
    </row>
    <row r="13" spans="1:25" ht="30" customHeight="1" x14ac:dyDescent="0.25">
      <c r="A13" s="3" t="s">
        <v>11</v>
      </c>
      <c r="B13" s="4" t="str">
        <f t="shared" si="2"/>
        <v>ГБОУ СОШ №684</v>
      </c>
      <c r="C13" s="5">
        <f t="shared" si="2"/>
        <v>11684</v>
      </c>
      <c r="D13" s="5" t="str">
        <f t="shared" si="2"/>
        <v>СОШ</v>
      </c>
      <c r="E13" s="11" t="str">
        <f t="shared" si="2"/>
        <v>5а</v>
      </c>
      <c r="F13" s="7">
        <f t="shared" si="2"/>
        <v>43</v>
      </c>
      <c r="G13" s="7">
        <f t="shared" si="2"/>
        <v>40</v>
      </c>
      <c r="H13" s="8">
        <f t="shared" si="4"/>
        <v>11684011</v>
      </c>
      <c r="I13" s="9">
        <v>2</v>
      </c>
      <c r="J13" s="9">
        <v>2</v>
      </c>
      <c r="K13" s="9">
        <v>0</v>
      </c>
      <c r="L13" s="9">
        <v>2</v>
      </c>
      <c r="M13" s="9">
        <v>1</v>
      </c>
      <c r="N13" s="9">
        <v>0</v>
      </c>
      <c r="O13" s="9">
        <v>0</v>
      </c>
      <c r="P13" s="9">
        <v>0</v>
      </c>
      <c r="Q13" s="9">
        <v>2</v>
      </c>
      <c r="R13" s="9">
        <v>0</v>
      </c>
      <c r="S13" s="9">
        <v>2</v>
      </c>
      <c r="T13" s="10">
        <f t="shared" si="3"/>
        <v>11</v>
      </c>
      <c r="W13" s="76">
        <v>11</v>
      </c>
      <c r="X13" s="76">
        <f t="shared" si="0"/>
        <v>4</v>
      </c>
      <c r="Y13" s="83">
        <f t="shared" si="1"/>
        <v>0.1</v>
      </c>
    </row>
    <row r="14" spans="1:25" ht="30" customHeight="1" x14ac:dyDescent="0.25">
      <c r="A14" s="3" t="s">
        <v>11</v>
      </c>
      <c r="B14" s="4" t="str">
        <f t="shared" si="2"/>
        <v>ГБОУ СОШ №684</v>
      </c>
      <c r="C14" s="5">
        <f t="shared" si="2"/>
        <v>11684</v>
      </c>
      <c r="D14" s="5" t="str">
        <f t="shared" si="2"/>
        <v>СОШ</v>
      </c>
      <c r="E14" s="11" t="str">
        <f t="shared" si="2"/>
        <v>5а</v>
      </c>
      <c r="F14" s="7">
        <f t="shared" si="2"/>
        <v>43</v>
      </c>
      <c r="G14" s="7">
        <f t="shared" si="2"/>
        <v>40</v>
      </c>
      <c r="H14" s="8">
        <f t="shared" si="4"/>
        <v>11684012</v>
      </c>
      <c r="I14" s="9">
        <v>2</v>
      </c>
      <c r="J14" s="9">
        <v>2</v>
      </c>
      <c r="K14" s="9">
        <v>1</v>
      </c>
      <c r="L14" s="9">
        <v>2</v>
      </c>
      <c r="M14" s="9">
        <v>1</v>
      </c>
      <c r="N14" s="9">
        <v>1</v>
      </c>
      <c r="O14" s="9">
        <v>0</v>
      </c>
      <c r="P14" s="9">
        <v>2</v>
      </c>
      <c r="Q14" s="9">
        <v>2</v>
      </c>
      <c r="R14" s="9">
        <v>1</v>
      </c>
      <c r="S14" s="9">
        <v>2</v>
      </c>
      <c r="T14" s="10">
        <f t="shared" si="3"/>
        <v>16</v>
      </c>
      <c r="W14" s="76">
        <v>12</v>
      </c>
      <c r="X14" s="76">
        <f t="shared" si="0"/>
        <v>2</v>
      </c>
      <c r="Y14" s="83">
        <f t="shared" si="1"/>
        <v>0.05</v>
      </c>
    </row>
    <row r="15" spans="1:25" ht="30" customHeight="1" x14ac:dyDescent="0.25">
      <c r="A15" s="3" t="s">
        <v>11</v>
      </c>
      <c r="B15" s="4" t="str">
        <f t="shared" si="2"/>
        <v>ГБОУ СОШ №684</v>
      </c>
      <c r="C15" s="5">
        <f t="shared" si="2"/>
        <v>11684</v>
      </c>
      <c r="D15" s="5" t="str">
        <f t="shared" si="2"/>
        <v>СОШ</v>
      </c>
      <c r="E15" s="11" t="str">
        <f t="shared" si="2"/>
        <v>5а</v>
      </c>
      <c r="F15" s="7">
        <f t="shared" si="2"/>
        <v>43</v>
      </c>
      <c r="G15" s="7">
        <f t="shared" si="2"/>
        <v>40</v>
      </c>
      <c r="H15" s="8">
        <f t="shared" si="4"/>
        <v>11684013</v>
      </c>
      <c r="I15" s="9">
        <v>2</v>
      </c>
      <c r="J15" s="9">
        <v>1</v>
      </c>
      <c r="K15" s="9">
        <v>1</v>
      </c>
      <c r="L15" s="9">
        <v>2</v>
      </c>
      <c r="M15" s="9">
        <v>1</v>
      </c>
      <c r="N15" s="9">
        <v>0</v>
      </c>
      <c r="O15" s="9">
        <v>0</v>
      </c>
      <c r="P15" s="9">
        <v>2</v>
      </c>
      <c r="Q15" s="9">
        <v>0</v>
      </c>
      <c r="R15" s="9">
        <v>0</v>
      </c>
      <c r="S15" s="9">
        <v>1</v>
      </c>
      <c r="T15" s="10">
        <f t="shared" si="3"/>
        <v>10</v>
      </c>
      <c r="W15" s="76">
        <v>13</v>
      </c>
      <c r="X15" s="76">
        <f t="shared" si="0"/>
        <v>2</v>
      </c>
      <c r="Y15" s="83">
        <f t="shared" si="1"/>
        <v>0.05</v>
      </c>
    </row>
    <row r="16" spans="1:25" ht="30" customHeight="1" x14ac:dyDescent="0.25">
      <c r="A16" s="3" t="s">
        <v>11</v>
      </c>
      <c r="B16" s="4" t="str">
        <f t="shared" si="2"/>
        <v>ГБОУ СОШ №684</v>
      </c>
      <c r="C16" s="5">
        <f t="shared" si="2"/>
        <v>11684</v>
      </c>
      <c r="D16" s="5" t="str">
        <f t="shared" si="2"/>
        <v>СОШ</v>
      </c>
      <c r="E16" s="11" t="str">
        <f t="shared" si="2"/>
        <v>5а</v>
      </c>
      <c r="F16" s="7">
        <f t="shared" si="2"/>
        <v>43</v>
      </c>
      <c r="G16" s="7">
        <f t="shared" si="2"/>
        <v>40</v>
      </c>
      <c r="H16" s="8">
        <f t="shared" si="4"/>
        <v>11684014</v>
      </c>
      <c r="I16" s="9">
        <v>0</v>
      </c>
      <c r="J16" s="9">
        <v>1</v>
      </c>
      <c r="K16" s="9">
        <v>0</v>
      </c>
      <c r="L16" s="9">
        <v>2</v>
      </c>
      <c r="M16" s="9">
        <v>0</v>
      </c>
      <c r="N16" s="9">
        <v>1</v>
      </c>
      <c r="O16" s="9">
        <v>1</v>
      </c>
      <c r="P16" s="9">
        <v>1</v>
      </c>
      <c r="Q16" s="9">
        <v>2</v>
      </c>
      <c r="R16" s="9">
        <v>2</v>
      </c>
      <c r="S16" s="9">
        <v>2</v>
      </c>
      <c r="T16" s="10">
        <f t="shared" si="3"/>
        <v>12</v>
      </c>
      <c r="W16" s="76">
        <v>14</v>
      </c>
      <c r="X16" s="76">
        <f t="shared" si="0"/>
        <v>6</v>
      </c>
      <c r="Y16" s="83">
        <f t="shared" si="1"/>
        <v>0.15</v>
      </c>
    </row>
    <row r="17" spans="1:25" ht="30" customHeight="1" x14ac:dyDescent="0.25">
      <c r="A17" s="3" t="s">
        <v>11</v>
      </c>
      <c r="B17" s="4" t="str">
        <f t="shared" si="2"/>
        <v>ГБОУ СОШ №684</v>
      </c>
      <c r="C17" s="5">
        <f t="shared" si="2"/>
        <v>11684</v>
      </c>
      <c r="D17" s="5" t="str">
        <f t="shared" si="2"/>
        <v>СОШ</v>
      </c>
      <c r="E17" s="11" t="str">
        <f t="shared" si="2"/>
        <v>5а</v>
      </c>
      <c r="F17" s="7">
        <f t="shared" si="2"/>
        <v>43</v>
      </c>
      <c r="G17" s="7">
        <f t="shared" si="2"/>
        <v>40</v>
      </c>
      <c r="H17" s="8">
        <f t="shared" si="4"/>
        <v>11684015</v>
      </c>
      <c r="I17" s="9">
        <v>0</v>
      </c>
      <c r="J17" s="9">
        <v>2</v>
      </c>
      <c r="K17" s="9">
        <v>0</v>
      </c>
      <c r="L17" s="9">
        <v>2</v>
      </c>
      <c r="M17" s="9">
        <v>1</v>
      </c>
      <c r="N17" s="9">
        <v>1</v>
      </c>
      <c r="O17" s="9">
        <v>1</v>
      </c>
      <c r="P17" s="9">
        <v>2</v>
      </c>
      <c r="Q17" s="9">
        <v>2</v>
      </c>
      <c r="R17" s="9">
        <v>1</v>
      </c>
      <c r="S17" s="9">
        <v>2</v>
      </c>
      <c r="T17" s="10">
        <f t="shared" si="3"/>
        <v>14</v>
      </c>
      <c r="W17" s="76">
        <v>15</v>
      </c>
      <c r="X17" s="76">
        <f t="shared" si="0"/>
        <v>4</v>
      </c>
      <c r="Y17" s="83">
        <f t="shared" si="1"/>
        <v>0.1</v>
      </c>
    </row>
    <row r="18" spans="1:25" ht="30" customHeight="1" x14ac:dyDescent="0.25">
      <c r="A18" s="3" t="s">
        <v>11</v>
      </c>
      <c r="B18" s="4" t="str">
        <f t="shared" si="2"/>
        <v>ГБОУ СОШ №684</v>
      </c>
      <c r="C18" s="5">
        <f t="shared" si="2"/>
        <v>11684</v>
      </c>
      <c r="D18" s="5" t="str">
        <f t="shared" si="2"/>
        <v>СОШ</v>
      </c>
      <c r="E18" s="11" t="str">
        <f t="shared" si="2"/>
        <v>5а</v>
      </c>
      <c r="F18" s="7">
        <f t="shared" si="2"/>
        <v>43</v>
      </c>
      <c r="G18" s="7">
        <f t="shared" si="2"/>
        <v>40</v>
      </c>
      <c r="H18" s="8">
        <f t="shared" si="4"/>
        <v>11684016</v>
      </c>
      <c r="I18" s="9">
        <v>2</v>
      </c>
      <c r="J18" s="9">
        <v>1</v>
      </c>
      <c r="K18" s="9">
        <v>1</v>
      </c>
      <c r="L18" s="9">
        <v>2</v>
      </c>
      <c r="M18" s="9">
        <v>0</v>
      </c>
      <c r="N18" s="9">
        <v>1</v>
      </c>
      <c r="O18" s="9">
        <v>0</v>
      </c>
      <c r="P18" s="9">
        <v>0</v>
      </c>
      <c r="Q18" s="9">
        <v>1</v>
      </c>
      <c r="R18" s="9">
        <v>1</v>
      </c>
      <c r="S18" s="9">
        <v>1</v>
      </c>
      <c r="T18" s="10">
        <f t="shared" si="3"/>
        <v>10</v>
      </c>
      <c r="W18" s="76">
        <v>16</v>
      </c>
      <c r="X18" s="76">
        <f t="shared" si="0"/>
        <v>3</v>
      </c>
      <c r="Y18" s="83">
        <f t="shared" si="1"/>
        <v>7.4999999999999997E-2</v>
      </c>
    </row>
    <row r="19" spans="1:25" ht="30" customHeight="1" x14ac:dyDescent="0.25">
      <c r="A19" s="3" t="s">
        <v>11</v>
      </c>
      <c r="B19" s="4" t="str">
        <f t="shared" si="2"/>
        <v>ГБОУ СОШ №684</v>
      </c>
      <c r="C19" s="5">
        <f t="shared" si="2"/>
        <v>11684</v>
      </c>
      <c r="D19" s="5" t="str">
        <f t="shared" si="2"/>
        <v>СОШ</v>
      </c>
      <c r="E19" s="11" t="str">
        <f t="shared" si="2"/>
        <v>5а</v>
      </c>
      <c r="F19" s="7">
        <f t="shared" si="2"/>
        <v>43</v>
      </c>
      <c r="G19" s="7">
        <f t="shared" si="2"/>
        <v>40</v>
      </c>
      <c r="H19" s="8">
        <f t="shared" si="4"/>
        <v>11684017</v>
      </c>
      <c r="I19" s="9">
        <v>0</v>
      </c>
      <c r="J19" s="9">
        <v>1</v>
      </c>
      <c r="K19" s="9">
        <v>0</v>
      </c>
      <c r="L19" s="9">
        <v>2</v>
      </c>
      <c r="M19" s="9">
        <v>1</v>
      </c>
      <c r="N19" s="9">
        <v>1</v>
      </c>
      <c r="O19" s="9">
        <v>1</v>
      </c>
      <c r="P19" s="9">
        <v>2</v>
      </c>
      <c r="Q19" s="9">
        <v>2</v>
      </c>
      <c r="R19" s="9">
        <v>0</v>
      </c>
      <c r="S19" s="9">
        <v>1</v>
      </c>
      <c r="T19" s="10">
        <f t="shared" si="3"/>
        <v>11</v>
      </c>
      <c r="W19" s="76">
        <v>17</v>
      </c>
      <c r="X19" s="76">
        <f t="shared" si="0"/>
        <v>6</v>
      </c>
      <c r="Y19" s="83">
        <f t="shared" si="1"/>
        <v>0.15</v>
      </c>
    </row>
    <row r="20" spans="1:25" ht="30" customHeight="1" x14ac:dyDescent="0.25">
      <c r="A20" s="3" t="s">
        <v>11</v>
      </c>
      <c r="B20" s="4" t="str">
        <f t="shared" ref="B20:G35" si="5">B19</f>
        <v>ГБОУ СОШ №684</v>
      </c>
      <c r="C20" s="5">
        <f t="shared" si="5"/>
        <v>11684</v>
      </c>
      <c r="D20" s="5" t="str">
        <f t="shared" si="5"/>
        <v>СОШ</v>
      </c>
      <c r="E20" s="13" t="s">
        <v>16</v>
      </c>
      <c r="F20" s="7">
        <v>43</v>
      </c>
      <c r="G20" s="7">
        <v>40</v>
      </c>
      <c r="H20" s="8">
        <f t="shared" si="4"/>
        <v>11684018</v>
      </c>
      <c r="I20" s="9">
        <v>2</v>
      </c>
      <c r="J20" s="9">
        <v>2</v>
      </c>
      <c r="K20" s="9">
        <v>1</v>
      </c>
      <c r="L20" s="9">
        <v>2</v>
      </c>
      <c r="M20" s="9">
        <v>1</v>
      </c>
      <c r="N20" s="9">
        <v>1</v>
      </c>
      <c r="O20" s="9">
        <v>1</v>
      </c>
      <c r="P20" s="9">
        <v>2</v>
      </c>
      <c r="Q20" s="9">
        <v>0</v>
      </c>
      <c r="R20" s="9">
        <v>1</v>
      </c>
      <c r="S20" s="9">
        <v>2</v>
      </c>
      <c r="T20" s="10">
        <f>IF(COUNTBLANK(I20:S20)&gt;=1,"Не писал",SUM(I20:S20))</f>
        <v>15</v>
      </c>
      <c r="W20" s="76">
        <v>18</v>
      </c>
      <c r="X20" s="76">
        <f t="shared" si="0"/>
        <v>4</v>
      </c>
      <c r="Y20" s="83">
        <f t="shared" si="1"/>
        <v>0.1</v>
      </c>
    </row>
    <row r="21" spans="1:25" ht="30" customHeight="1" x14ac:dyDescent="0.25">
      <c r="A21" s="3" t="s">
        <v>11</v>
      </c>
      <c r="B21" s="4" t="str">
        <f t="shared" si="5"/>
        <v>ГБОУ СОШ №684</v>
      </c>
      <c r="C21" s="5">
        <f t="shared" si="5"/>
        <v>11684</v>
      </c>
      <c r="D21" s="5" t="str">
        <f t="shared" si="5"/>
        <v>СОШ</v>
      </c>
      <c r="E21" s="11" t="str">
        <f t="shared" si="5"/>
        <v>5б</v>
      </c>
      <c r="F21" s="7">
        <f t="shared" si="5"/>
        <v>43</v>
      </c>
      <c r="G21" s="7">
        <f t="shared" si="5"/>
        <v>40</v>
      </c>
      <c r="H21" s="8">
        <f t="shared" si="4"/>
        <v>11684019</v>
      </c>
      <c r="I21" s="9">
        <v>2</v>
      </c>
      <c r="J21" s="9">
        <v>2</v>
      </c>
      <c r="K21" s="9">
        <v>1</v>
      </c>
      <c r="L21" s="9">
        <v>2</v>
      </c>
      <c r="M21" s="9">
        <v>1</v>
      </c>
      <c r="N21" s="9">
        <v>1</v>
      </c>
      <c r="O21" s="9">
        <v>1</v>
      </c>
      <c r="P21" s="9">
        <v>2</v>
      </c>
      <c r="Q21" s="9">
        <v>2</v>
      </c>
      <c r="R21" s="9">
        <v>1</v>
      </c>
      <c r="S21" s="9">
        <v>2</v>
      </c>
      <c r="T21" s="10">
        <f t="shared" ref="T21:T42" si="6">IF(COUNTBLANK(I21:S21)&gt;=1,"Не писал",SUM(I21:S21))</f>
        <v>17</v>
      </c>
      <c r="W21" s="76">
        <v>19</v>
      </c>
      <c r="X21" s="76">
        <f t="shared" si="0"/>
        <v>1</v>
      </c>
      <c r="Y21" s="83">
        <f t="shared" si="1"/>
        <v>2.5000000000000001E-2</v>
      </c>
    </row>
    <row r="22" spans="1:25" ht="30" customHeight="1" x14ac:dyDescent="0.25">
      <c r="A22" s="3" t="s">
        <v>11</v>
      </c>
      <c r="B22" s="4" t="str">
        <f t="shared" si="5"/>
        <v>ГБОУ СОШ №684</v>
      </c>
      <c r="C22" s="5">
        <f t="shared" si="5"/>
        <v>11684</v>
      </c>
      <c r="D22" s="5" t="str">
        <f t="shared" si="5"/>
        <v>СОШ</v>
      </c>
      <c r="E22" s="11" t="str">
        <f t="shared" si="5"/>
        <v>5б</v>
      </c>
      <c r="F22" s="7">
        <f t="shared" si="5"/>
        <v>43</v>
      </c>
      <c r="G22" s="7">
        <f t="shared" si="5"/>
        <v>40</v>
      </c>
      <c r="H22" s="8">
        <f t="shared" si="4"/>
        <v>11684020</v>
      </c>
      <c r="I22" s="9">
        <v>1</v>
      </c>
      <c r="J22" s="9">
        <v>2</v>
      </c>
      <c r="K22" s="9">
        <v>1</v>
      </c>
      <c r="L22" s="9">
        <v>2</v>
      </c>
      <c r="M22" s="9">
        <v>2</v>
      </c>
      <c r="N22" s="9">
        <v>1</v>
      </c>
      <c r="O22" s="9">
        <v>1</v>
      </c>
      <c r="P22" s="9">
        <v>2</v>
      </c>
      <c r="Q22" s="9">
        <v>2</v>
      </c>
      <c r="R22" s="9">
        <v>2</v>
      </c>
      <c r="S22" s="9">
        <v>2</v>
      </c>
      <c r="T22" s="10">
        <f t="shared" si="6"/>
        <v>18</v>
      </c>
      <c r="W22" s="58"/>
      <c r="X22" s="90">
        <f>SUM(X2:X21)</f>
        <v>40</v>
      </c>
      <c r="Y22" s="91"/>
    </row>
    <row r="23" spans="1:25" ht="30" customHeight="1" x14ac:dyDescent="0.25">
      <c r="A23" s="3" t="s">
        <v>11</v>
      </c>
      <c r="B23" s="4" t="str">
        <f t="shared" si="5"/>
        <v>ГБОУ СОШ №684</v>
      </c>
      <c r="C23" s="5">
        <f t="shared" si="5"/>
        <v>11684</v>
      </c>
      <c r="D23" s="5" t="str">
        <f t="shared" si="5"/>
        <v>СОШ</v>
      </c>
      <c r="E23" s="11" t="str">
        <f t="shared" si="5"/>
        <v>5б</v>
      </c>
      <c r="F23" s="7">
        <f t="shared" si="5"/>
        <v>43</v>
      </c>
      <c r="G23" s="7">
        <f t="shared" si="5"/>
        <v>40</v>
      </c>
      <c r="H23" s="8">
        <f t="shared" si="4"/>
        <v>11684021</v>
      </c>
      <c r="I23" s="9">
        <v>0</v>
      </c>
      <c r="J23" s="9">
        <v>2</v>
      </c>
      <c r="K23" s="9">
        <v>1</v>
      </c>
      <c r="L23" s="9">
        <v>2</v>
      </c>
      <c r="M23" s="9">
        <v>1</v>
      </c>
      <c r="N23" s="9">
        <v>1</v>
      </c>
      <c r="O23" s="9">
        <v>1</v>
      </c>
      <c r="P23" s="9">
        <v>2</v>
      </c>
      <c r="Q23" s="9">
        <v>2</v>
      </c>
      <c r="R23" s="9">
        <v>2</v>
      </c>
      <c r="S23" s="9">
        <v>2</v>
      </c>
      <c r="T23" s="10">
        <f t="shared" si="6"/>
        <v>16</v>
      </c>
    </row>
    <row r="24" spans="1:25" ht="30" customHeight="1" x14ac:dyDescent="0.25">
      <c r="A24" s="3" t="s">
        <v>11</v>
      </c>
      <c r="B24" s="4" t="str">
        <f t="shared" si="5"/>
        <v>ГБОУ СОШ №684</v>
      </c>
      <c r="C24" s="5">
        <f t="shared" si="5"/>
        <v>11684</v>
      </c>
      <c r="D24" s="5" t="str">
        <f t="shared" si="5"/>
        <v>СОШ</v>
      </c>
      <c r="E24" s="11" t="str">
        <f t="shared" si="5"/>
        <v>5б</v>
      </c>
      <c r="F24" s="7">
        <f t="shared" si="5"/>
        <v>43</v>
      </c>
      <c r="G24" s="7">
        <f t="shared" si="5"/>
        <v>40</v>
      </c>
      <c r="H24" s="8">
        <f t="shared" si="4"/>
        <v>11684022</v>
      </c>
      <c r="I24" s="9">
        <v>0</v>
      </c>
      <c r="J24" s="9">
        <v>1</v>
      </c>
      <c r="K24" s="9">
        <v>0</v>
      </c>
      <c r="L24" s="9">
        <v>2</v>
      </c>
      <c r="M24" s="9">
        <v>1</v>
      </c>
      <c r="N24" s="9">
        <v>1</v>
      </c>
      <c r="O24" s="9">
        <v>0</v>
      </c>
      <c r="P24" s="9">
        <v>2</v>
      </c>
      <c r="Q24" s="9">
        <v>0</v>
      </c>
      <c r="R24" s="9">
        <v>1</v>
      </c>
      <c r="S24" s="9">
        <v>1</v>
      </c>
      <c r="T24" s="10">
        <f t="shared" si="6"/>
        <v>9</v>
      </c>
    </row>
    <row r="25" spans="1:25" ht="30" customHeight="1" x14ac:dyDescent="0.25">
      <c r="A25" s="3" t="s">
        <v>11</v>
      </c>
      <c r="B25" s="4" t="str">
        <f t="shared" si="5"/>
        <v>ГБОУ СОШ №684</v>
      </c>
      <c r="C25" s="5">
        <f t="shared" si="5"/>
        <v>11684</v>
      </c>
      <c r="D25" s="5" t="str">
        <f t="shared" si="5"/>
        <v>СОШ</v>
      </c>
      <c r="E25" s="11" t="str">
        <f t="shared" si="5"/>
        <v>5б</v>
      </c>
      <c r="F25" s="7">
        <f t="shared" si="5"/>
        <v>43</v>
      </c>
      <c r="G25" s="7">
        <f t="shared" si="5"/>
        <v>40</v>
      </c>
      <c r="H25" s="8">
        <f t="shared" si="4"/>
        <v>11684023</v>
      </c>
      <c r="I25" s="9">
        <v>0</v>
      </c>
      <c r="J25" s="9">
        <v>2</v>
      </c>
      <c r="K25" s="9">
        <v>1</v>
      </c>
      <c r="L25" s="9">
        <v>2</v>
      </c>
      <c r="M25" s="9">
        <v>2</v>
      </c>
      <c r="N25" s="9">
        <v>1</v>
      </c>
      <c r="O25" s="9">
        <v>1</v>
      </c>
      <c r="P25" s="9">
        <v>1</v>
      </c>
      <c r="Q25" s="9">
        <v>1</v>
      </c>
      <c r="R25" s="9">
        <v>2</v>
      </c>
      <c r="S25" s="9">
        <v>2</v>
      </c>
      <c r="T25" s="10">
        <f t="shared" si="6"/>
        <v>15</v>
      </c>
    </row>
    <row r="26" spans="1:25" ht="30" customHeight="1" x14ac:dyDescent="0.25">
      <c r="A26" s="3" t="s">
        <v>11</v>
      </c>
      <c r="B26" s="4" t="str">
        <f t="shared" si="5"/>
        <v>ГБОУ СОШ №684</v>
      </c>
      <c r="C26" s="5">
        <f t="shared" si="5"/>
        <v>11684</v>
      </c>
      <c r="D26" s="5" t="str">
        <f t="shared" si="5"/>
        <v>СОШ</v>
      </c>
      <c r="E26" s="11" t="str">
        <f t="shared" si="5"/>
        <v>5б</v>
      </c>
      <c r="F26" s="7">
        <f t="shared" si="5"/>
        <v>43</v>
      </c>
      <c r="G26" s="7">
        <f t="shared" si="5"/>
        <v>40</v>
      </c>
      <c r="H26" s="8">
        <f t="shared" si="4"/>
        <v>11684024</v>
      </c>
      <c r="I26" s="9">
        <v>2</v>
      </c>
      <c r="J26" s="9">
        <v>2</v>
      </c>
      <c r="K26" s="9">
        <v>1</v>
      </c>
      <c r="L26" s="9">
        <v>1</v>
      </c>
      <c r="M26" s="9">
        <v>1</v>
      </c>
      <c r="N26" s="9">
        <v>1</v>
      </c>
      <c r="O26" s="9">
        <v>1</v>
      </c>
      <c r="P26" s="9">
        <v>2</v>
      </c>
      <c r="Q26" s="9">
        <v>2</v>
      </c>
      <c r="R26" s="9">
        <v>2</v>
      </c>
      <c r="S26" s="9">
        <v>2</v>
      </c>
      <c r="T26" s="10">
        <f t="shared" si="6"/>
        <v>17</v>
      </c>
    </row>
    <row r="27" spans="1:25" ht="30" customHeight="1" x14ac:dyDescent="0.25">
      <c r="A27" s="3" t="s">
        <v>11</v>
      </c>
      <c r="B27" s="4" t="str">
        <f t="shared" si="5"/>
        <v>ГБОУ СОШ №684</v>
      </c>
      <c r="C27" s="5">
        <f t="shared" si="5"/>
        <v>11684</v>
      </c>
      <c r="D27" s="5" t="str">
        <f t="shared" si="5"/>
        <v>СОШ</v>
      </c>
      <c r="E27" s="11" t="str">
        <f t="shared" si="5"/>
        <v>5б</v>
      </c>
      <c r="F27" s="7">
        <f t="shared" si="5"/>
        <v>43</v>
      </c>
      <c r="G27" s="7">
        <f t="shared" si="5"/>
        <v>40</v>
      </c>
      <c r="H27" s="8">
        <f t="shared" si="4"/>
        <v>11684025</v>
      </c>
      <c r="I27" s="9">
        <v>2</v>
      </c>
      <c r="J27" s="9">
        <v>2</v>
      </c>
      <c r="K27" s="9">
        <v>1</v>
      </c>
      <c r="L27" s="9">
        <v>2</v>
      </c>
      <c r="M27" s="9">
        <v>2</v>
      </c>
      <c r="N27" s="9">
        <v>1</v>
      </c>
      <c r="O27" s="9">
        <v>1</v>
      </c>
      <c r="P27" s="9">
        <v>2</v>
      </c>
      <c r="Q27" s="9">
        <v>2</v>
      </c>
      <c r="R27" s="9">
        <v>2</v>
      </c>
      <c r="S27" s="9">
        <v>2</v>
      </c>
      <c r="T27" s="10">
        <f t="shared" si="6"/>
        <v>19</v>
      </c>
    </row>
    <row r="28" spans="1:25" ht="30" customHeight="1" x14ac:dyDescent="0.25">
      <c r="A28" s="3" t="s">
        <v>11</v>
      </c>
      <c r="B28" s="4" t="str">
        <f t="shared" si="5"/>
        <v>ГБОУ СОШ №684</v>
      </c>
      <c r="C28" s="5">
        <f t="shared" si="5"/>
        <v>11684</v>
      </c>
      <c r="D28" s="5" t="str">
        <f t="shared" si="5"/>
        <v>СОШ</v>
      </c>
      <c r="E28" s="11" t="str">
        <f t="shared" si="5"/>
        <v>5б</v>
      </c>
      <c r="F28" s="7">
        <f t="shared" si="5"/>
        <v>43</v>
      </c>
      <c r="G28" s="7">
        <f t="shared" si="5"/>
        <v>40</v>
      </c>
      <c r="H28" s="8">
        <f t="shared" si="4"/>
        <v>11684026</v>
      </c>
      <c r="I28" s="9">
        <v>0</v>
      </c>
      <c r="J28" s="9">
        <v>2</v>
      </c>
      <c r="K28" s="9">
        <v>1</v>
      </c>
      <c r="L28" s="9">
        <v>2</v>
      </c>
      <c r="M28" s="9">
        <v>2</v>
      </c>
      <c r="N28" s="9">
        <v>1</v>
      </c>
      <c r="O28" s="9">
        <v>0</v>
      </c>
      <c r="P28" s="9">
        <v>2</v>
      </c>
      <c r="Q28" s="9">
        <v>1</v>
      </c>
      <c r="R28" s="9">
        <v>1</v>
      </c>
      <c r="S28" s="9">
        <v>2</v>
      </c>
      <c r="T28" s="10">
        <f t="shared" si="6"/>
        <v>14</v>
      </c>
    </row>
    <row r="29" spans="1:25" ht="30" customHeight="1" x14ac:dyDescent="0.25">
      <c r="A29" s="3" t="s">
        <v>11</v>
      </c>
      <c r="B29" s="4" t="str">
        <f t="shared" si="5"/>
        <v>ГБОУ СОШ №684</v>
      </c>
      <c r="C29" s="5">
        <f t="shared" si="5"/>
        <v>11684</v>
      </c>
      <c r="D29" s="5" t="str">
        <f t="shared" si="5"/>
        <v>СОШ</v>
      </c>
      <c r="E29" s="11" t="str">
        <f t="shared" si="5"/>
        <v>5б</v>
      </c>
      <c r="F29" s="7">
        <f t="shared" si="5"/>
        <v>43</v>
      </c>
      <c r="G29" s="7">
        <f t="shared" si="5"/>
        <v>40</v>
      </c>
      <c r="H29" s="8">
        <f t="shared" si="4"/>
        <v>11684027</v>
      </c>
      <c r="I29" s="9">
        <v>0</v>
      </c>
      <c r="J29" s="9">
        <v>0</v>
      </c>
      <c r="K29" s="9">
        <v>1</v>
      </c>
      <c r="L29" s="9">
        <v>2</v>
      </c>
      <c r="M29" s="9">
        <v>1</v>
      </c>
      <c r="N29" s="9">
        <v>0</v>
      </c>
      <c r="O29" s="9">
        <v>0</v>
      </c>
      <c r="P29" s="9">
        <v>1</v>
      </c>
      <c r="Q29" s="9">
        <v>1</v>
      </c>
      <c r="R29" s="9">
        <v>0</v>
      </c>
      <c r="S29" s="9">
        <v>1</v>
      </c>
      <c r="T29" s="10">
        <f t="shared" si="6"/>
        <v>7</v>
      </c>
    </row>
    <row r="30" spans="1:25" ht="30" customHeight="1" x14ac:dyDescent="0.25">
      <c r="A30" s="3" t="s">
        <v>11</v>
      </c>
      <c r="B30" s="4" t="str">
        <f t="shared" si="5"/>
        <v>ГБОУ СОШ №684</v>
      </c>
      <c r="C30" s="5">
        <f t="shared" si="5"/>
        <v>11684</v>
      </c>
      <c r="D30" s="5" t="str">
        <f t="shared" si="5"/>
        <v>СОШ</v>
      </c>
      <c r="E30" s="11" t="str">
        <f t="shared" si="5"/>
        <v>5б</v>
      </c>
      <c r="F30" s="7">
        <f t="shared" si="5"/>
        <v>43</v>
      </c>
      <c r="G30" s="7">
        <f t="shared" si="5"/>
        <v>40</v>
      </c>
      <c r="H30" s="8">
        <f t="shared" si="4"/>
        <v>11684028</v>
      </c>
      <c r="I30" s="9">
        <v>2</v>
      </c>
      <c r="J30" s="9">
        <v>2</v>
      </c>
      <c r="K30" s="9">
        <v>1</v>
      </c>
      <c r="L30" s="9">
        <v>2</v>
      </c>
      <c r="M30" s="9">
        <v>2</v>
      </c>
      <c r="N30" s="9">
        <v>1</v>
      </c>
      <c r="O30" s="9">
        <v>1</v>
      </c>
      <c r="P30" s="9">
        <v>2</v>
      </c>
      <c r="Q30" s="9">
        <v>2</v>
      </c>
      <c r="R30" s="9">
        <v>1</v>
      </c>
      <c r="S30" s="9">
        <v>2</v>
      </c>
      <c r="T30" s="10">
        <f t="shared" si="6"/>
        <v>18</v>
      </c>
    </row>
    <row r="31" spans="1:25" ht="30" customHeight="1" x14ac:dyDescent="0.25">
      <c r="A31" s="3" t="s">
        <v>11</v>
      </c>
      <c r="B31" s="4" t="str">
        <f t="shared" si="5"/>
        <v>ГБОУ СОШ №684</v>
      </c>
      <c r="C31" s="5">
        <f t="shared" si="5"/>
        <v>11684</v>
      </c>
      <c r="D31" s="5" t="str">
        <f t="shared" si="5"/>
        <v>СОШ</v>
      </c>
      <c r="E31" s="11" t="str">
        <f t="shared" si="5"/>
        <v>5б</v>
      </c>
      <c r="F31" s="7">
        <f t="shared" si="5"/>
        <v>43</v>
      </c>
      <c r="G31" s="7">
        <f t="shared" si="5"/>
        <v>40</v>
      </c>
      <c r="H31" s="8">
        <f t="shared" si="4"/>
        <v>11684029</v>
      </c>
      <c r="I31" s="9">
        <v>2</v>
      </c>
      <c r="J31" s="9">
        <v>2</v>
      </c>
      <c r="K31" s="9">
        <v>1</v>
      </c>
      <c r="L31" s="9">
        <v>2</v>
      </c>
      <c r="M31" s="9">
        <v>2</v>
      </c>
      <c r="N31" s="9">
        <v>1</v>
      </c>
      <c r="O31" s="9">
        <v>1</v>
      </c>
      <c r="P31" s="9">
        <v>2</v>
      </c>
      <c r="Q31" s="9">
        <v>2</v>
      </c>
      <c r="R31" s="9">
        <v>0</v>
      </c>
      <c r="S31" s="9">
        <v>2</v>
      </c>
      <c r="T31" s="10">
        <f t="shared" si="6"/>
        <v>17</v>
      </c>
    </row>
    <row r="32" spans="1:25" ht="30" customHeight="1" x14ac:dyDescent="0.25">
      <c r="A32" s="3" t="s">
        <v>11</v>
      </c>
      <c r="B32" s="4" t="str">
        <f t="shared" si="5"/>
        <v>ГБОУ СОШ №684</v>
      </c>
      <c r="C32" s="5">
        <f t="shared" si="5"/>
        <v>11684</v>
      </c>
      <c r="D32" s="5" t="str">
        <f t="shared" si="5"/>
        <v>СОШ</v>
      </c>
      <c r="E32" s="11" t="str">
        <f t="shared" si="5"/>
        <v>5б</v>
      </c>
      <c r="F32" s="7">
        <f t="shared" si="5"/>
        <v>43</v>
      </c>
      <c r="G32" s="7">
        <f t="shared" si="5"/>
        <v>40</v>
      </c>
      <c r="H32" s="8">
        <f t="shared" si="4"/>
        <v>11684030</v>
      </c>
      <c r="I32" s="9">
        <v>0</v>
      </c>
      <c r="J32" s="9">
        <v>2</v>
      </c>
      <c r="K32" s="9">
        <v>0</v>
      </c>
      <c r="L32" s="9">
        <v>2</v>
      </c>
      <c r="M32" s="9">
        <v>0</v>
      </c>
      <c r="N32" s="9">
        <v>0</v>
      </c>
      <c r="O32" s="9">
        <v>0</v>
      </c>
      <c r="P32" s="9">
        <v>0</v>
      </c>
      <c r="Q32" s="9">
        <v>1</v>
      </c>
      <c r="R32" s="9">
        <v>0</v>
      </c>
      <c r="S32" s="9">
        <v>1</v>
      </c>
      <c r="T32" s="10">
        <f t="shared" si="6"/>
        <v>6</v>
      </c>
    </row>
    <row r="33" spans="1:20" ht="30" customHeight="1" x14ac:dyDescent="0.25">
      <c r="A33" s="3" t="s">
        <v>11</v>
      </c>
      <c r="B33" s="4" t="str">
        <f t="shared" si="5"/>
        <v>ГБОУ СОШ №684</v>
      </c>
      <c r="C33" s="5">
        <f t="shared" si="5"/>
        <v>11684</v>
      </c>
      <c r="D33" s="5" t="str">
        <f t="shared" si="5"/>
        <v>СОШ</v>
      </c>
      <c r="E33" s="11" t="str">
        <f t="shared" si="5"/>
        <v>5б</v>
      </c>
      <c r="F33" s="7">
        <f t="shared" si="5"/>
        <v>43</v>
      </c>
      <c r="G33" s="7">
        <f t="shared" si="5"/>
        <v>40</v>
      </c>
      <c r="H33" s="8">
        <f t="shared" si="4"/>
        <v>11684031</v>
      </c>
      <c r="I33" s="9">
        <v>2</v>
      </c>
      <c r="J33" s="9">
        <v>2</v>
      </c>
      <c r="K33" s="9">
        <v>1</v>
      </c>
      <c r="L33" s="9">
        <v>2</v>
      </c>
      <c r="M33" s="9">
        <v>1</v>
      </c>
      <c r="N33" s="9">
        <v>1</v>
      </c>
      <c r="O33" s="9">
        <v>0</v>
      </c>
      <c r="P33" s="9">
        <v>2</v>
      </c>
      <c r="Q33" s="9">
        <v>0</v>
      </c>
      <c r="R33" s="9">
        <v>0</v>
      </c>
      <c r="S33" s="9">
        <v>2</v>
      </c>
      <c r="T33" s="10">
        <f t="shared" si="6"/>
        <v>13</v>
      </c>
    </row>
    <row r="34" spans="1:20" ht="30" customHeight="1" x14ac:dyDescent="0.25">
      <c r="A34" s="3" t="s">
        <v>11</v>
      </c>
      <c r="B34" s="4" t="str">
        <f t="shared" si="5"/>
        <v>ГБОУ СОШ №684</v>
      </c>
      <c r="C34" s="5">
        <f t="shared" si="5"/>
        <v>11684</v>
      </c>
      <c r="D34" s="5" t="str">
        <f t="shared" si="5"/>
        <v>СОШ</v>
      </c>
      <c r="E34" s="11" t="str">
        <f t="shared" si="5"/>
        <v>5б</v>
      </c>
      <c r="F34" s="7">
        <f t="shared" si="5"/>
        <v>43</v>
      </c>
      <c r="G34" s="7">
        <f t="shared" si="5"/>
        <v>40</v>
      </c>
      <c r="H34" s="8">
        <f t="shared" si="4"/>
        <v>11684032</v>
      </c>
      <c r="I34" s="9">
        <v>2</v>
      </c>
      <c r="J34" s="9">
        <v>2</v>
      </c>
      <c r="K34" s="9">
        <v>0</v>
      </c>
      <c r="L34" s="9">
        <v>2</v>
      </c>
      <c r="M34" s="9">
        <v>2</v>
      </c>
      <c r="N34" s="9">
        <v>1</v>
      </c>
      <c r="O34" s="9">
        <v>1</v>
      </c>
      <c r="P34" s="9">
        <v>2</v>
      </c>
      <c r="Q34" s="9">
        <v>1</v>
      </c>
      <c r="R34" s="9">
        <v>2</v>
      </c>
      <c r="S34" s="9">
        <v>2</v>
      </c>
      <c r="T34" s="10">
        <f t="shared" si="6"/>
        <v>17</v>
      </c>
    </row>
    <row r="35" spans="1:20" ht="30" customHeight="1" x14ac:dyDescent="0.25">
      <c r="A35" s="3" t="s">
        <v>11</v>
      </c>
      <c r="B35" s="4" t="str">
        <f t="shared" si="5"/>
        <v>ГБОУ СОШ №684</v>
      </c>
      <c r="C35" s="5">
        <f t="shared" si="5"/>
        <v>11684</v>
      </c>
      <c r="D35" s="5" t="str">
        <f t="shared" si="5"/>
        <v>СОШ</v>
      </c>
      <c r="E35" s="11" t="str">
        <f t="shared" si="5"/>
        <v>5б</v>
      </c>
      <c r="F35" s="7">
        <f t="shared" si="5"/>
        <v>43</v>
      </c>
      <c r="G35" s="7">
        <f t="shared" si="5"/>
        <v>40</v>
      </c>
      <c r="H35" s="8">
        <f t="shared" si="4"/>
        <v>11684033</v>
      </c>
      <c r="I35" s="9">
        <v>2</v>
      </c>
      <c r="J35" s="9">
        <v>0</v>
      </c>
      <c r="K35" s="9">
        <v>0</v>
      </c>
      <c r="L35" s="9">
        <v>2</v>
      </c>
      <c r="M35" s="9">
        <v>1</v>
      </c>
      <c r="N35" s="9">
        <v>1</v>
      </c>
      <c r="O35" s="9">
        <v>1</v>
      </c>
      <c r="P35" s="9">
        <v>2</v>
      </c>
      <c r="Q35" s="9">
        <v>2</v>
      </c>
      <c r="R35" s="9">
        <v>1</v>
      </c>
      <c r="S35" s="9">
        <v>2</v>
      </c>
      <c r="T35" s="10">
        <f t="shared" si="6"/>
        <v>14</v>
      </c>
    </row>
    <row r="36" spans="1:20" ht="30" customHeight="1" x14ac:dyDescent="0.25">
      <c r="A36" s="3" t="s">
        <v>11</v>
      </c>
      <c r="B36" s="4" t="str">
        <f t="shared" ref="B36:G42" si="7">B35</f>
        <v>ГБОУ СОШ №684</v>
      </c>
      <c r="C36" s="5">
        <f t="shared" si="7"/>
        <v>11684</v>
      </c>
      <c r="D36" s="5" t="str">
        <f t="shared" si="7"/>
        <v>СОШ</v>
      </c>
      <c r="E36" s="11" t="str">
        <f t="shared" si="7"/>
        <v>5б</v>
      </c>
      <c r="F36" s="7">
        <f t="shared" si="7"/>
        <v>43</v>
      </c>
      <c r="G36" s="7">
        <f t="shared" si="7"/>
        <v>40</v>
      </c>
      <c r="H36" s="8">
        <f t="shared" si="4"/>
        <v>11684034</v>
      </c>
      <c r="I36" s="9">
        <v>2</v>
      </c>
      <c r="J36" s="9">
        <v>2</v>
      </c>
      <c r="K36" s="9">
        <v>0</v>
      </c>
      <c r="L36" s="9">
        <v>2</v>
      </c>
      <c r="M36" s="9">
        <v>2</v>
      </c>
      <c r="N36" s="9">
        <v>1</v>
      </c>
      <c r="O36" s="9">
        <v>1</v>
      </c>
      <c r="P36" s="9">
        <v>2</v>
      </c>
      <c r="Q36" s="9">
        <v>2</v>
      </c>
      <c r="R36" s="9">
        <v>1</v>
      </c>
      <c r="S36" s="9">
        <v>2</v>
      </c>
      <c r="T36" s="10">
        <f t="shared" si="6"/>
        <v>17</v>
      </c>
    </row>
    <row r="37" spans="1:20" ht="30" customHeight="1" x14ac:dyDescent="0.25">
      <c r="A37" s="3" t="s">
        <v>11</v>
      </c>
      <c r="B37" s="4" t="str">
        <f t="shared" si="7"/>
        <v>ГБОУ СОШ №684</v>
      </c>
      <c r="C37" s="5">
        <f t="shared" si="7"/>
        <v>11684</v>
      </c>
      <c r="D37" s="5" t="str">
        <f t="shared" si="7"/>
        <v>СОШ</v>
      </c>
      <c r="E37" s="11" t="str">
        <f t="shared" si="7"/>
        <v>5б</v>
      </c>
      <c r="F37" s="7">
        <f t="shared" si="7"/>
        <v>43</v>
      </c>
      <c r="G37" s="7">
        <f t="shared" si="7"/>
        <v>40</v>
      </c>
      <c r="H37" s="8">
        <f t="shared" si="4"/>
        <v>11684035</v>
      </c>
      <c r="I37" s="9">
        <v>0</v>
      </c>
      <c r="J37" s="9">
        <v>2</v>
      </c>
      <c r="K37" s="9">
        <v>1</v>
      </c>
      <c r="L37" s="9">
        <v>2</v>
      </c>
      <c r="M37" s="9">
        <v>2</v>
      </c>
      <c r="N37" s="9">
        <v>1</v>
      </c>
      <c r="O37" s="9">
        <v>0</v>
      </c>
      <c r="P37" s="9">
        <v>2</v>
      </c>
      <c r="Q37" s="9">
        <v>2</v>
      </c>
      <c r="R37" s="9">
        <v>2</v>
      </c>
      <c r="S37" s="9">
        <v>1</v>
      </c>
      <c r="T37" s="10">
        <f t="shared" si="6"/>
        <v>15</v>
      </c>
    </row>
    <row r="38" spans="1:20" ht="30" customHeight="1" x14ac:dyDescent="0.25">
      <c r="A38" s="3" t="s">
        <v>11</v>
      </c>
      <c r="B38" s="4" t="str">
        <f t="shared" si="7"/>
        <v>ГБОУ СОШ №684</v>
      </c>
      <c r="C38" s="5">
        <f t="shared" si="7"/>
        <v>11684</v>
      </c>
      <c r="D38" s="5" t="str">
        <f t="shared" si="7"/>
        <v>СОШ</v>
      </c>
      <c r="E38" s="11" t="str">
        <f t="shared" si="7"/>
        <v>5б</v>
      </c>
      <c r="F38" s="7">
        <f t="shared" si="7"/>
        <v>43</v>
      </c>
      <c r="G38" s="7">
        <f t="shared" si="7"/>
        <v>40</v>
      </c>
      <c r="H38" s="8">
        <f t="shared" si="4"/>
        <v>11684036</v>
      </c>
      <c r="I38" s="9">
        <v>2</v>
      </c>
      <c r="J38" s="9">
        <v>1</v>
      </c>
      <c r="K38" s="9">
        <v>0</v>
      </c>
      <c r="L38" s="9">
        <v>2</v>
      </c>
      <c r="M38" s="9">
        <v>2</v>
      </c>
      <c r="N38" s="9">
        <v>1</v>
      </c>
      <c r="O38" s="9">
        <v>0</v>
      </c>
      <c r="P38" s="9">
        <v>1</v>
      </c>
      <c r="Q38" s="9">
        <v>2</v>
      </c>
      <c r="R38" s="9">
        <v>2</v>
      </c>
      <c r="S38" s="9">
        <v>1</v>
      </c>
      <c r="T38" s="10">
        <f t="shared" si="6"/>
        <v>14</v>
      </c>
    </row>
    <row r="39" spans="1:20" ht="30" customHeight="1" x14ac:dyDescent="0.25">
      <c r="A39" s="3" t="s">
        <v>11</v>
      </c>
      <c r="B39" s="4" t="str">
        <f t="shared" si="7"/>
        <v>ГБОУ СОШ №684</v>
      </c>
      <c r="C39" s="5">
        <f t="shared" si="7"/>
        <v>11684</v>
      </c>
      <c r="D39" s="5" t="str">
        <f t="shared" si="7"/>
        <v>СОШ</v>
      </c>
      <c r="E39" s="11" t="str">
        <f t="shared" si="7"/>
        <v>5б</v>
      </c>
      <c r="F39" s="7">
        <f t="shared" si="7"/>
        <v>43</v>
      </c>
      <c r="G39" s="7">
        <f t="shared" si="7"/>
        <v>40</v>
      </c>
      <c r="H39" s="8">
        <f t="shared" si="4"/>
        <v>11684037</v>
      </c>
      <c r="I39" s="9">
        <v>2</v>
      </c>
      <c r="J39" s="9">
        <v>2</v>
      </c>
      <c r="K39" s="9">
        <v>1</v>
      </c>
      <c r="L39" s="9">
        <v>2</v>
      </c>
      <c r="M39" s="9">
        <v>2</v>
      </c>
      <c r="N39" s="9">
        <v>1</v>
      </c>
      <c r="O39" s="9">
        <v>1</v>
      </c>
      <c r="P39" s="9">
        <v>2</v>
      </c>
      <c r="Q39" s="9">
        <v>1</v>
      </c>
      <c r="R39" s="9">
        <v>1</v>
      </c>
      <c r="S39" s="9">
        <v>2</v>
      </c>
      <c r="T39" s="10">
        <f t="shared" si="6"/>
        <v>17</v>
      </c>
    </row>
    <row r="40" spans="1:20" ht="30" customHeight="1" x14ac:dyDescent="0.25">
      <c r="A40" s="3" t="s">
        <v>11</v>
      </c>
      <c r="B40" s="4" t="str">
        <f t="shared" si="7"/>
        <v>ГБОУ СОШ №684</v>
      </c>
      <c r="C40" s="5">
        <f t="shared" si="7"/>
        <v>11684</v>
      </c>
      <c r="D40" s="5" t="str">
        <f t="shared" si="7"/>
        <v>СОШ</v>
      </c>
      <c r="E40" s="11" t="str">
        <f t="shared" si="7"/>
        <v>5б</v>
      </c>
      <c r="F40" s="7">
        <f t="shared" si="7"/>
        <v>43</v>
      </c>
      <c r="G40" s="7">
        <f t="shared" si="7"/>
        <v>40</v>
      </c>
      <c r="H40" s="8">
        <f t="shared" si="4"/>
        <v>11684038</v>
      </c>
      <c r="I40" s="9">
        <v>0</v>
      </c>
      <c r="J40" s="9">
        <v>2</v>
      </c>
      <c r="K40" s="9">
        <v>1</v>
      </c>
      <c r="L40" s="9">
        <v>1</v>
      </c>
      <c r="M40" s="9">
        <v>1</v>
      </c>
      <c r="N40" s="9">
        <v>1</v>
      </c>
      <c r="O40" s="9">
        <v>1</v>
      </c>
      <c r="P40" s="9">
        <v>2</v>
      </c>
      <c r="Q40" s="9">
        <v>1</v>
      </c>
      <c r="R40" s="9">
        <v>0</v>
      </c>
      <c r="S40" s="9">
        <v>2</v>
      </c>
      <c r="T40" s="10">
        <f t="shared" si="6"/>
        <v>12</v>
      </c>
    </row>
    <row r="41" spans="1:20" ht="30" customHeight="1" x14ac:dyDescent="0.25">
      <c r="A41" s="3" t="s">
        <v>11</v>
      </c>
      <c r="B41" s="4" t="str">
        <f t="shared" si="7"/>
        <v>ГБОУ СОШ №684</v>
      </c>
      <c r="C41" s="5">
        <f t="shared" si="7"/>
        <v>11684</v>
      </c>
      <c r="D41" s="5" t="str">
        <f t="shared" si="7"/>
        <v>СОШ</v>
      </c>
      <c r="E41" s="11" t="str">
        <f t="shared" si="7"/>
        <v>5б</v>
      </c>
      <c r="F41" s="7">
        <f t="shared" si="7"/>
        <v>43</v>
      </c>
      <c r="G41" s="7">
        <f t="shared" si="7"/>
        <v>40</v>
      </c>
      <c r="H41" s="8">
        <f t="shared" si="4"/>
        <v>11684039</v>
      </c>
      <c r="I41" s="9">
        <v>0</v>
      </c>
      <c r="J41" s="9">
        <v>0</v>
      </c>
      <c r="K41" s="9">
        <v>0</v>
      </c>
      <c r="L41" s="9">
        <v>2</v>
      </c>
      <c r="M41" s="9">
        <v>1</v>
      </c>
      <c r="N41" s="9">
        <v>0</v>
      </c>
      <c r="O41" s="9">
        <v>1</v>
      </c>
      <c r="P41" s="9">
        <v>0</v>
      </c>
      <c r="Q41" s="9">
        <v>0</v>
      </c>
      <c r="R41" s="9">
        <v>1</v>
      </c>
      <c r="S41" s="9">
        <v>2</v>
      </c>
      <c r="T41" s="10">
        <f t="shared" si="6"/>
        <v>7</v>
      </c>
    </row>
    <row r="42" spans="1:20" ht="30" customHeight="1" x14ac:dyDescent="0.25">
      <c r="A42" s="3" t="s">
        <v>11</v>
      </c>
      <c r="B42" s="4" t="str">
        <f t="shared" si="7"/>
        <v>ГБОУ СОШ №684</v>
      </c>
      <c r="C42" s="5">
        <f t="shared" si="7"/>
        <v>11684</v>
      </c>
      <c r="D42" s="5" t="str">
        <f t="shared" si="7"/>
        <v>СОШ</v>
      </c>
      <c r="E42" s="11" t="str">
        <f t="shared" si="7"/>
        <v>5б</v>
      </c>
      <c r="F42" s="7">
        <f t="shared" si="7"/>
        <v>43</v>
      </c>
      <c r="G42" s="7">
        <f t="shared" si="7"/>
        <v>40</v>
      </c>
      <c r="H42" s="8">
        <f t="shared" si="4"/>
        <v>11684040</v>
      </c>
      <c r="I42" s="9">
        <v>2</v>
      </c>
      <c r="J42" s="9">
        <v>1</v>
      </c>
      <c r="K42" s="9">
        <v>1</v>
      </c>
      <c r="L42" s="9">
        <v>2</v>
      </c>
      <c r="M42" s="9">
        <v>2</v>
      </c>
      <c r="N42" s="9">
        <v>1</v>
      </c>
      <c r="O42" s="9">
        <v>1</v>
      </c>
      <c r="P42" s="9">
        <v>2</v>
      </c>
      <c r="Q42" s="9">
        <v>2</v>
      </c>
      <c r="R42" s="9">
        <v>2</v>
      </c>
      <c r="S42" s="9">
        <v>2</v>
      </c>
      <c r="T42" s="10">
        <f t="shared" si="6"/>
        <v>18</v>
      </c>
    </row>
    <row r="43" spans="1:20" s="58" customFormat="1" x14ac:dyDescent="0.25">
      <c r="A43" s="58" t="s">
        <v>118</v>
      </c>
      <c r="I43" s="58">
        <v>2</v>
      </c>
      <c r="J43" s="58">
        <v>2</v>
      </c>
      <c r="K43" s="58">
        <v>1</v>
      </c>
      <c r="L43" s="58">
        <v>2</v>
      </c>
      <c r="M43" s="58">
        <v>2</v>
      </c>
      <c r="N43" s="58">
        <v>1</v>
      </c>
      <c r="O43" s="58">
        <v>1</v>
      </c>
      <c r="P43" s="58">
        <v>2</v>
      </c>
      <c r="Q43" s="58">
        <v>2</v>
      </c>
      <c r="R43" s="58">
        <v>2</v>
      </c>
      <c r="S43" s="58">
        <v>2</v>
      </c>
      <c r="T43" s="58">
        <f>SUM(I43:S43)</f>
        <v>19</v>
      </c>
    </row>
    <row r="44" spans="1:20" x14ac:dyDescent="0.25">
      <c r="B44" s="4" t="s">
        <v>69</v>
      </c>
      <c r="C44" s="7">
        <v>43</v>
      </c>
      <c r="D44" s="7">
        <v>40</v>
      </c>
      <c r="I44" s="79">
        <f>SUM(I3:I42)/(40*I43)</f>
        <v>0.5625</v>
      </c>
      <c r="J44" s="79">
        <f t="shared" ref="J44:T44" si="8">SUM(J3:J42)/(40*J43)</f>
        <v>0.76249999999999996</v>
      </c>
      <c r="K44" s="79">
        <f t="shared" si="8"/>
        <v>0.65</v>
      </c>
      <c r="L44" s="79">
        <f t="shared" si="8"/>
        <v>0.97499999999999998</v>
      </c>
      <c r="M44" s="79">
        <f t="shared" si="8"/>
        <v>0.66249999999999998</v>
      </c>
      <c r="N44" s="79">
        <f t="shared" si="8"/>
        <v>0.77500000000000002</v>
      </c>
      <c r="O44" s="79">
        <f t="shared" si="8"/>
        <v>0.65</v>
      </c>
      <c r="P44" s="79">
        <f t="shared" si="8"/>
        <v>0.85</v>
      </c>
      <c r="Q44" s="79">
        <f t="shared" si="8"/>
        <v>0.7</v>
      </c>
      <c r="R44" s="79">
        <f t="shared" si="8"/>
        <v>0.45</v>
      </c>
      <c r="S44" s="79">
        <f t="shared" si="8"/>
        <v>0.85</v>
      </c>
      <c r="T44" s="79">
        <f t="shared" si="8"/>
        <v>0.72105263157894739</v>
      </c>
    </row>
  </sheetData>
  <mergeCells count="9">
    <mergeCell ref="G1:G2"/>
    <mergeCell ref="H1:H2"/>
    <mergeCell ref="T1:T2"/>
    <mergeCell ref="A1:A2"/>
    <mergeCell ref="B1:B2"/>
    <mergeCell ref="C1:C2"/>
    <mergeCell ref="D1:D2"/>
    <mergeCell ref="E1:E2"/>
    <mergeCell ref="F1:F2"/>
  </mergeCells>
  <dataValidations count="4">
    <dataValidation type="list" allowBlank="1" showInputMessage="1" showErrorMessage="1" sqref="I3:J42 P3:S42 L3:M42">
      <formula1>балл2</formula1>
    </dataValidation>
    <dataValidation allowBlank="1" showErrorMessage="1" sqref="E3:G42 C44:D44"/>
    <dataValidation type="list" allowBlank="1" showInputMessage="1" showErrorMessage="1" sqref="K3:K42 N3:O42">
      <formula1>балл1</formula1>
    </dataValidation>
    <dataValidation type="list" allowBlank="1" showInputMessage="1" showErrorMessage="1" sqref="B3">
      <formula1>Название</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BM74"/>
  <sheetViews>
    <sheetView topLeftCell="A22" zoomScale="85" zoomScaleNormal="85" workbookViewId="0">
      <selection activeCell="F74" sqref="F74"/>
    </sheetView>
  </sheetViews>
  <sheetFormatPr defaultRowHeight="15" x14ac:dyDescent="0.25"/>
  <sheetData>
    <row r="1" spans="1:65" x14ac:dyDescent="0.25">
      <c r="A1" s="117" t="s">
        <v>0</v>
      </c>
      <c r="B1" s="117" t="s">
        <v>72</v>
      </c>
      <c r="C1" s="117" t="s">
        <v>73</v>
      </c>
      <c r="D1" s="114" t="s">
        <v>74</v>
      </c>
      <c r="E1" s="114"/>
      <c r="F1" s="114" t="s">
        <v>75</v>
      </c>
      <c r="G1" s="114"/>
      <c r="H1" s="114" t="s">
        <v>76</v>
      </c>
      <c r="I1" s="114"/>
      <c r="J1" s="114" t="s">
        <v>77</v>
      </c>
      <c r="K1" s="114"/>
      <c r="L1" s="114" t="s">
        <v>78</v>
      </c>
      <c r="M1" s="114"/>
      <c r="N1" s="114" t="s">
        <v>79</v>
      </c>
      <c r="O1" s="114"/>
      <c r="P1" s="114" t="s">
        <v>80</v>
      </c>
      <c r="Q1" s="114"/>
      <c r="R1" s="114" t="s">
        <v>81</v>
      </c>
      <c r="S1" s="114"/>
      <c r="T1" s="114" t="s">
        <v>82</v>
      </c>
      <c r="U1" s="114"/>
      <c r="V1" s="114" t="s">
        <v>83</v>
      </c>
      <c r="W1" s="114"/>
      <c r="X1" s="114" t="s">
        <v>84</v>
      </c>
      <c r="Y1" s="114"/>
      <c r="Z1" s="115" t="s">
        <v>85</v>
      </c>
      <c r="AA1" s="116"/>
      <c r="AB1" s="116"/>
      <c r="AC1" s="116"/>
      <c r="AD1" s="116"/>
      <c r="AE1" s="116"/>
      <c r="AF1" s="116"/>
      <c r="AG1" s="116"/>
      <c r="AH1" s="116"/>
      <c r="AI1" s="116"/>
      <c r="AJ1" s="116"/>
      <c r="AK1" s="116"/>
      <c r="AL1" s="116"/>
      <c r="AM1" s="116"/>
      <c r="AN1" s="116"/>
      <c r="AO1" s="116"/>
      <c r="AP1" s="116"/>
      <c r="AQ1" s="116"/>
      <c r="AR1" s="116"/>
      <c r="AS1" s="116"/>
      <c r="AT1" s="112" t="s">
        <v>86</v>
      </c>
      <c r="AU1" s="113"/>
      <c r="AV1" s="113"/>
      <c r="AW1" s="113"/>
      <c r="AX1" s="113"/>
      <c r="AY1" s="113"/>
      <c r="AZ1" s="113"/>
      <c r="BA1" s="113"/>
      <c r="BB1" s="113"/>
      <c r="BC1" s="113"/>
      <c r="BD1" s="113"/>
      <c r="BE1" s="113"/>
      <c r="BF1" s="113"/>
      <c r="BG1" s="113"/>
      <c r="BH1" s="113"/>
      <c r="BI1" s="113"/>
      <c r="BJ1" s="113"/>
      <c r="BK1" s="113"/>
      <c r="BL1" s="113"/>
      <c r="BM1" s="113"/>
    </row>
    <row r="2" spans="1:65" ht="72" x14ac:dyDescent="0.25">
      <c r="A2" s="118"/>
      <c r="B2" s="119"/>
      <c r="C2" s="120"/>
      <c r="D2" s="70" t="s">
        <v>87</v>
      </c>
      <c r="E2" s="71" t="s">
        <v>88</v>
      </c>
      <c r="F2" s="70" t="s">
        <v>87</v>
      </c>
      <c r="G2" s="71" t="s">
        <v>88</v>
      </c>
      <c r="H2" s="70" t="s">
        <v>87</v>
      </c>
      <c r="I2" s="71" t="s">
        <v>88</v>
      </c>
      <c r="J2" s="70" t="s">
        <v>87</v>
      </c>
      <c r="K2" s="71" t="s">
        <v>88</v>
      </c>
      <c r="L2" s="70" t="s">
        <v>87</v>
      </c>
      <c r="M2" s="71" t="s">
        <v>88</v>
      </c>
      <c r="N2" s="70" t="s">
        <v>87</v>
      </c>
      <c r="O2" s="71" t="s">
        <v>88</v>
      </c>
      <c r="P2" s="70" t="s">
        <v>87</v>
      </c>
      <c r="Q2" s="71" t="s">
        <v>88</v>
      </c>
      <c r="R2" s="70" t="s">
        <v>87</v>
      </c>
      <c r="S2" s="71" t="s">
        <v>88</v>
      </c>
      <c r="T2" s="70" t="s">
        <v>87</v>
      </c>
      <c r="U2" s="71" t="s">
        <v>88</v>
      </c>
      <c r="V2" s="70" t="s">
        <v>87</v>
      </c>
      <c r="W2" s="71" t="s">
        <v>88</v>
      </c>
      <c r="X2" s="70" t="s">
        <v>87</v>
      </c>
      <c r="Y2" s="71" t="s">
        <v>88</v>
      </c>
      <c r="Z2" s="59">
        <v>0</v>
      </c>
      <c r="AA2" s="59">
        <v>1</v>
      </c>
      <c r="AB2" s="59">
        <v>2</v>
      </c>
      <c r="AC2" s="59">
        <v>3</v>
      </c>
      <c r="AD2" s="59">
        <v>4</v>
      </c>
      <c r="AE2" s="59">
        <v>5</v>
      </c>
      <c r="AF2" s="59">
        <v>6</v>
      </c>
      <c r="AG2" s="59">
        <v>7</v>
      </c>
      <c r="AH2" s="59">
        <v>8</v>
      </c>
      <c r="AI2" s="59">
        <v>9</v>
      </c>
      <c r="AJ2" s="59">
        <v>10</v>
      </c>
      <c r="AK2" s="59">
        <v>11</v>
      </c>
      <c r="AL2" s="59">
        <v>12</v>
      </c>
      <c r="AM2" s="59">
        <v>13</v>
      </c>
      <c r="AN2" s="59">
        <v>14</v>
      </c>
      <c r="AO2" s="59">
        <v>15</v>
      </c>
      <c r="AP2" s="59">
        <v>16</v>
      </c>
      <c r="AQ2" s="59">
        <v>17</v>
      </c>
      <c r="AR2" s="59">
        <v>18</v>
      </c>
      <c r="AS2" s="59">
        <v>19</v>
      </c>
      <c r="AT2" s="68">
        <v>0</v>
      </c>
      <c r="AU2" s="68">
        <v>1</v>
      </c>
      <c r="AV2" s="68">
        <v>2</v>
      </c>
      <c r="AW2" s="68">
        <v>3</v>
      </c>
      <c r="AX2" s="68">
        <v>4</v>
      </c>
      <c r="AY2" s="68">
        <v>5</v>
      </c>
      <c r="AZ2" s="68">
        <v>6</v>
      </c>
      <c r="BA2" s="68">
        <v>7</v>
      </c>
      <c r="BB2" s="68">
        <v>8</v>
      </c>
      <c r="BC2" s="68">
        <v>9</v>
      </c>
      <c r="BD2" s="68">
        <v>10</v>
      </c>
      <c r="BE2" s="68">
        <v>11</v>
      </c>
      <c r="BF2" s="68">
        <v>12</v>
      </c>
      <c r="BG2" s="68">
        <v>13</v>
      </c>
      <c r="BH2" s="68">
        <v>14</v>
      </c>
      <c r="BI2" s="68">
        <v>15</v>
      </c>
      <c r="BJ2" s="68">
        <v>16</v>
      </c>
      <c r="BK2" s="68">
        <v>17</v>
      </c>
      <c r="BL2" s="68">
        <v>18</v>
      </c>
      <c r="BM2" s="68">
        <v>19</v>
      </c>
    </row>
    <row r="3" spans="1:65" x14ac:dyDescent="0.25">
      <c r="A3" s="61" t="s">
        <v>89</v>
      </c>
      <c r="B3" s="60">
        <v>1144</v>
      </c>
      <c r="C3" s="60">
        <v>1018</v>
      </c>
      <c r="D3" s="60">
        <v>510</v>
      </c>
      <c r="E3" s="66">
        <v>0.41601178781925346</v>
      </c>
      <c r="F3" s="60">
        <v>794</v>
      </c>
      <c r="G3" s="66">
        <v>0.60609037328094306</v>
      </c>
      <c r="H3" s="60">
        <v>555</v>
      </c>
      <c r="I3" s="66">
        <v>0.54518664047151277</v>
      </c>
      <c r="J3" s="60">
        <v>1004</v>
      </c>
      <c r="K3" s="66">
        <v>0.93467583497053042</v>
      </c>
      <c r="L3" s="60">
        <v>798</v>
      </c>
      <c r="M3" s="66">
        <v>0.54076620825147348</v>
      </c>
      <c r="N3" s="60">
        <v>613</v>
      </c>
      <c r="O3" s="66">
        <v>0.60216110019646363</v>
      </c>
      <c r="P3" s="60">
        <v>486</v>
      </c>
      <c r="Q3" s="66">
        <v>0.47740667976424361</v>
      </c>
      <c r="R3" s="60">
        <v>860</v>
      </c>
      <c r="S3" s="66">
        <v>0.67141453831041253</v>
      </c>
      <c r="T3" s="60">
        <v>844</v>
      </c>
      <c r="U3" s="66">
        <v>0.66060903732809428</v>
      </c>
      <c r="V3" s="60">
        <v>802</v>
      </c>
      <c r="W3" s="66">
        <v>0.64194499017681728</v>
      </c>
      <c r="X3" s="60">
        <v>914</v>
      </c>
      <c r="Y3" s="66">
        <v>0.71463654223968565</v>
      </c>
      <c r="Z3" s="60">
        <v>2</v>
      </c>
      <c r="AA3" s="60">
        <v>2</v>
      </c>
      <c r="AB3" s="60">
        <v>6</v>
      </c>
      <c r="AC3" s="60">
        <v>10</v>
      </c>
      <c r="AD3" s="60">
        <v>16</v>
      </c>
      <c r="AE3" s="60">
        <v>28</v>
      </c>
      <c r="AF3" s="60">
        <v>29</v>
      </c>
      <c r="AG3" s="60">
        <v>39</v>
      </c>
      <c r="AH3" s="60">
        <v>52</v>
      </c>
      <c r="AI3" s="60">
        <v>62</v>
      </c>
      <c r="AJ3" s="60">
        <v>73</v>
      </c>
      <c r="AK3" s="60">
        <v>102</v>
      </c>
      <c r="AL3" s="60">
        <v>99</v>
      </c>
      <c r="AM3" s="60">
        <v>109</v>
      </c>
      <c r="AN3" s="60">
        <v>109</v>
      </c>
      <c r="AO3" s="60">
        <v>95</v>
      </c>
      <c r="AP3" s="60">
        <v>78</v>
      </c>
      <c r="AQ3" s="60">
        <v>55</v>
      </c>
      <c r="AR3" s="60">
        <v>35</v>
      </c>
      <c r="AS3" s="60">
        <v>17</v>
      </c>
      <c r="AT3" s="67">
        <v>0.19646365422396855</v>
      </c>
      <c r="AU3" s="67">
        <v>0.19646365422396855</v>
      </c>
      <c r="AV3" s="67">
        <v>0.58939096267190572</v>
      </c>
      <c r="AW3" s="67">
        <v>0.98231827111984282</v>
      </c>
      <c r="AX3" s="67">
        <v>1.5717092337917484</v>
      </c>
      <c r="AY3" s="67">
        <v>2.7504911591355601</v>
      </c>
      <c r="AZ3" s="67">
        <v>2.8487229862475441</v>
      </c>
      <c r="BA3" s="67">
        <v>3.8310412573673869</v>
      </c>
      <c r="BB3" s="67">
        <v>5.1080550098231825</v>
      </c>
      <c r="BC3" s="67">
        <v>6.0903732809430258</v>
      </c>
      <c r="BD3" s="67">
        <v>7.1709233791748526</v>
      </c>
      <c r="BE3" s="67">
        <v>10.019646365422396</v>
      </c>
      <c r="BF3" s="67">
        <v>9.7249508840864447</v>
      </c>
      <c r="BG3" s="67">
        <v>10.707269155206287</v>
      </c>
      <c r="BH3" s="67">
        <v>10.707269155206287</v>
      </c>
      <c r="BI3" s="67">
        <v>9.332023575638507</v>
      </c>
      <c r="BJ3" s="67">
        <v>7.6620825147347738</v>
      </c>
      <c r="BK3" s="67">
        <v>5.4027504911591357</v>
      </c>
      <c r="BL3" s="67">
        <v>3.4381139489194501</v>
      </c>
      <c r="BM3" s="67">
        <v>1.6699410609037328</v>
      </c>
    </row>
    <row r="4" spans="1:65" x14ac:dyDescent="0.25">
      <c r="A4" s="62" t="s">
        <v>90</v>
      </c>
      <c r="B4" s="64">
        <v>1399</v>
      </c>
      <c r="C4" s="60">
        <v>1269</v>
      </c>
      <c r="D4" s="60">
        <v>587</v>
      </c>
      <c r="E4" s="66">
        <v>0.39401103230890466</v>
      </c>
      <c r="F4" s="60">
        <v>1001</v>
      </c>
      <c r="G4" s="66">
        <v>0.61544523246650906</v>
      </c>
      <c r="H4" s="60">
        <v>714</v>
      </c>
      <c r="I4" s="66">
        <v>0.56264775413711587</v>
      </c>
      <c r="J4" s="60">
        <v>1253</v>
      </c>
      <c r="K4" s="66">
        <v>0.95232466509062252</v>
      </c>
      <c r="L4" s="60">
        <v>988</v>
      </c>
      <c r="M4" s="66">
        <v>0.5342789598108747</v>
      </c>
      <c r="N4" s="60">
        <v>726</v>
      </c>
      <c r="O4" s="66">
        <v>0.5721040189125296</v>
      </c>
      <c r="P4" s="60">
        <v>509</v>
      </c>
      <c r="Q4" s="66">
        <v>0.40110323089046496</v>
      </c>
      <c r="R4" s="60">
        <v>1145</v>
      </c>
      <c r="S4" s="66">
        <v>0.74783293932230099</v>
      </c>
      <c r="T4" s="60">
        <v>1065</v>
      </c>
      <c r="U4" s="66">
        <v>0.66390858944050435</v>
      </c>
      <c r="V4" s="60">
        <v>1020</v>
      </c>
      <c r="W4" s="66">
        <v>0.66351457840819539</v>
      </c>
      <c r="X4" s="60">
        <v>1144</v>
      </c>
      <c r="Y4" s="66">
        <v>0.7249802994483846</v>
      </c>
      <c r="Z4" s="60">
        <v>0</v>
      </c>
      <c r="AA4" s="60">
        <v>4</v>
      </c>
      <c r="AB4" s="60">
        <v>2</v>
      </c>
      <c r="AC4" s="60">
        <v>8</v>
      </c>
      <c r="AD4" s="60">
        <v>14</v>
      </c>
      <c r="AE4" s="60">
        <v>20</v>
      </c>
      <c r="AF4" s="60">
        <v>34</v>
      </c>
      <c r="AG4" s="60">
        <v>53</v>
      </c>
      <c r="AH4" s="60">
        <v>54</v>
      </c>
      <c r="AI4" s="60">
        <v>72</v>
      </c>
      <c r="AJ4" s="60">
        <v>116</v>
      </c>
      <c r="AK4" s="60">
        <v>133</v>
      </c>
      <c r="AL4" s="60">
        <v>134</v>
      </c>
      <c r="AM4" s="60">
        <v>142</v>
      </c>
      <c r="AN4" s="60">
        <v>146</v>
      </c>
      <c r="AO4" s="60">
        <v>127</v>
      </c>
      <c r="AP4" s="60">
        <v>107</v>
      </c>
      <c r="AQ4" s="60">
        <v>58</v>
      </c>
      <c r="AR4" s="60">
        <v>31</v>
      </c>
      <c r="AS4" s="60">
        <v>14</v>
      </c>
      <c r="AT4" s="67">
        <v>0</v>
      </c>
      <c r="AU4" s="67">
        <v>0.31520882584712373</v>
      </c>
      <c r="AV4" s="67">
        <v>0.15760441292356187</v>
      </c>
      <c r="AW4" s="67">
        <v>0.63041765169424746</v>
      </c>
      <c r="AX4" s="67">
        <v>1.1032308904649331</v>
      </c>
      <c r="AY4" s="67">
        <v>1.5760441292356187</v>
      </c>
      <c r="AZ4" s="67">
        <v>2.6792750197005515</v>
      </c>
      <c r="BA4" s="67">
        <v>4.1765169424743895</v>
      </c>
      <c r="BB4" s="67">
        <v>4.2553191489361701</v>
      </c>
      <c r="BC4" s="67">
        <v>5.6737588652482271</v>
      </c>
      <c r="BD4" s="67">
        <v>9.1410559495665886</v>
      </c>
      <c r="BE4" s="67">
        <v>10.480693459416864</v>
      </c>
      <c r="BF4" s="67">
        <v>10.559495665878645</v>
      </c>
      <c r="BG4" s="67">
        <v>11.189913317572891</v>
      </c>
      <c r="BH4" s="67">
        <v>11.505122143420015</v>
      </c>
      <c r="BI4" s="67">
        <v>10.007880220646179</v>
      </c>
      <c r="BJ4" s="67">
        <v>8.4318360914105597</v>
      </c>
      <c r="BK4" s="67">
        <v>4.5705279747832943</v>
      </c>
      <c r="BL4" s="67">
        <v>2.4428684003152088</v>
      </c>
      <c r="BM4" s="67">
        <v>1.1032308904649331</v>
      </c>
    </row>
    <row r="5" spans="1:65" x14ac:dyDescent="0.25">
      <c r="A5" s="62" t="s">
        <v>91</v>
      </c>
      <c r="B5" s="64">
        <v>3881</v>
      </c>
      <c r="C5" s="60">
        <v>3446</v>
      </c>
      <c r="D5" s="60">
        <v>1843</v>
      </c>
      <c r="E5" s="66">
        <v>0.44413813116656992</v>
      </c>
      <c r="F5" s="60">
        <v>2813</v>
      </c>
      <c r="G5" s="66">
        <v>0.63639001741149159</v>
      </c>
      <c r="H5" s="60">
        <v>1758</v>
      </c>
      <c r="I5" s="66">
        <v>0.51015670342426001</v>
      </c>
      <c r="J5" s="60">
        <v>3416</v>
      </c>
      <c r="K5" s="66">
        <v>0.94152640742890303</v>
      </c>
      <c r="L5" s="60">
        <v>2826</v>
      </c>
      <c r="M5" s="66">
        <v>0.57095182820661639</v>
      </c>
      <c r="N5" s="60">
        <v>2128</v>
      </c>
      <c r="O5" s="66">
        <v>0.61752756819500876</v>
      </c>
      <c r="P5" s="60">
        <v>1658</v>
      </c>
      <c r="Q5" s="66">
        <v>0.48113755078351711</v>
      </c>
      <c r="R5" s="60">
        <v>3102</v>
      </c>
      <c r="S5" s="66">
        <v>0.73650609402205458</v>
      </c>
      <c r="T5" s="60">
        <v>2961</v>
      </c>
      <c r="U5" s="66">
        <v>0.68340104468949503</v>
      </c>
      <c r="V5" s="60">
        <v>2891</v>
      </c>
      <c r="W5" s="66">
        <v>0.71213000580383057</v>
      </c>
      <c r="X5" s="60">
        <v>3175</v>
      </c>
      <c r="Y5" s="66">
        <v>0.74230992455020317</v>
      </c>
      <c r="Z5" s="60">
        <v>2</v>
      </c>
      <c r="AA5" s="60">
        <v>3</v>
      </c>
      <c r="AB5" s="60">
        <v>5</v>
      </c>
      <c r="AC5" s="60">
        <v>18</v>
      </c>
      <c r="AD5" s="60">
        <v>36</v>
      </c>
      <c r="AE5" s="60">
        <v>41</v>
      </c>
      <c r="AF5" s="60">
        <v>63</v>
      </c>
      <c r="AG5" s="60">
        <v>96</v>
      </c>
      <c r="AH5" s="60">
        <v>148</v>
      </c>
      <c r="AI5" s="60">
        <v>190</v>
      </c>
      <c r="AJ5" s="60">
        <v>288</v>
      </c>
      <c r="AK5" s="60">
        <v>304</v>
      </c>
      <c r="AL5" s="60">
        <v>367</v>
      </c>
      <c r="AM5" s="60">
        <v>418</v>
      </c>
      <c r="AN5" s="60">
        <v>434</v>
      </c>
      <c r="AO5" s="60">
        <v>378</v>
      </c>
      <c r="AP5" s="60">
        <v>285</v>
      </c>
      <c r="AQ5" s="60">
        <v>204</v>
      </c>
      <c r="AR5" s="60">
        <v>125</v>
      </c>
      <c r="AS5" s="60">
        <v>41</v>
      </c>
      <c r="AT5" s="67">
        <v>5.8038305281485777E-2</v>
      </c>
      <c r="AU5" s="67">
        <v>8.7057457922228673E-2</v>
      </c>
      <c r="AV5" s="67">
        <v>0.14509576320371445</v>
      </c>
      <c r="AW5" s="67">
        <v>0.52234474753337201</v>
      </c>
      <c r="AX5" s="67">
        <v>1.044689495066744</v>
      </c>
      <c r="AY5" s="67">
        <v>1.1897852582704584</v>
      </c>
      <c r="AZ5" s="67">
        <v>1.828206616366802</v>
      </c>
      <c r="BA5" s="67">
        <v>2.7858386535113175</v>
      </c>
      <c r="BB5" s="67">
        <v>4.2948345908299475</v>
      </c>
      <c r="BC5" s="67">
        <v>5.513639001741149</v>
      </c>
      <c r="BD5" s="67">
        <v>8.3575159605339522</v>
      </c>
      <c r="BE5" s="67">
        <v>8.8218224027858394</v>
      </c>
      <c r="BF5" s="67">
        <v>10.65002901915264</v>
      </c>
      <c r="BG5" s="67">
        <v>12.130005803830528</v>
      </c>
      <c r="BH5" s="67">
        <v>12.594312246082414</v>
      </c>
      <c r="BI5" s="67">
        <v>10.969239698200813</v>
      </c>
      <c r="BJ5" s="67">
        <v>8.2704585026117243</v>
      </c>
      <c r="BK5" s="67">
        <v>5.9199071387115501</v>
      </c>
      <c r="BL5" s="67">
        <v>3.6273940800928615</v>
      </c>
      <c r="BM5" s="67">
        <v>1.1897852582704584</v>
      </c>
    </row>
    <row r="6" spans="1:65" x14ac:dyDescent="0.25">
      <c r="A6" s="62" t="s">
        <v>92</v>
      </c>
      <c r="B6" s="64">
        <v>3666</v>
      </c>
      <c r="C6" s="60">
        <v>3349</v>
      </c>
      <c r="D6" s="60">
        <v>1936</v>
      </c>
      <c r="E6" s="66">
        <v>0.47820244849208721</v>
      </c>
      <c r="F6" s="60">
        <v>2789</v>
      </c>
      <c r="G6" s="66">
        <v>0.65512093162137952</v>
      </c>
      <c r="H6" s="60">
        <v>1805</v>
      </c>
      <c r="I6" s="66">
        <v>0.53896685577784409</v>
      </c>
      <c r="J6" s="60">
        <v>3309</v>
      </c>
      <c r="K6" s="66">
        <v>0.9405792773962377</v>
      </c>
      <c r="L6" s="60">
        <v>2726</v>
      </c>
      <c r="M6" s="66">
        <v>0.56897581367572414</v>
      </c>
      <c r="N6" s="60">
        <v>2143</v>
      </c>
      <c r="O6" s="66">
        <v>0.63989250522544039</v>
      </c>
      <c r="P6" s="60">
        <v>1476</v>
      </c>
      <c r="Q6" s="66">
        <v>0.44072857569423707</v>
      </c>
      <c r="R6" s="60">
        <v>2946</v>
      </c>
      <c r="S6" s="66">
        <v>0.75962974022096152</v>
      </c>
      <c r="T6" s="60">
        <v>2881</v>
      </c>
      <c r="U6" s="66">
        <v>0.68303971334726787</v>
      </c>
      <c r="V6" s="60">
        <v>2724</v>
      </c>
      <c r="W6" s="66">
        <v>0.68050164228127796</v>
      </c>
      <c r="X6" s="60">
        <v>3099</v>
      </c>
      <c r="Y6" s="66">
        <v>0.76067482830695732</v>
      </c>
      <c r="Z6" s="60">
        <v>2</v>
      </c>
      <c r="AA6" s="60">
        <v>4</v>
      </c>
      <c r="AB6" s="60">
        <v>10</v>
      </c>
      <c r="AC6" s="60">
        <v>14</v>
      </c>
      <c r="AD6" s="60">
        <v>26</v>
      </c>
      <c r="AE6" s="60">
        <v>37</v>
      </c>
      <c r="AF6" s="60">
        <v>80</v>
      </c>
      <c r="AG6" s="60">
        <v>106</v>
      </c>
      <c r="AH6" s="60">
        <v>135</v>
      </c>
      <c r="AI6" s="60">
        <v>187</v>
      </c>
      <c r="AJ6" s="60">
        <v>236</v>
      </c>
      <c r="AK6" s="60">
        <v>300</v>
      </c>
      <c r="AL6" s="60">
        <v>339</v>
      </c>
      <c r="AM6" s="60">
        <v>357</v>
      </c>
      <c r="AN6" s="60">
        <v>401</v>
      </c>
      <c r="AO6" s="60">
        <v>374</v>
      </c>
      <c r="AP6" s="60">
        <v>320</v>
      </c>
      <c r="AQ6" s="60">
        <v>238</v>
      </c>
      <c r="AR6" s="60">
        <v>134</v>
      </c>
      <c r="AS6" s="60">
        <v>49</v>
      </c>
      <c r="AT6" s="67">
        <v>5.9719319199761124E-2</v>
      </c>
      <c r="AU6" s="67">
        <v>0.11943863839952225</v>
      </c>
      <c r="AV6" s="67">
        <v>0.29859659599880561</v>
      </c>
      <c r="AW6" s="67">
        <v>0.41803523439832785</v>
      </c>
      <c r="AX6" s="67">
        <v>0.77635114959689455</v>
      </c>
      <c r="AY6" s="67">
        <v>1.1048074051955807</v>
      </c>
      <c r="AZ6" s="67">
        <v>2.3887727679904449</v>
      </c>
      <c r="BA6" s="67">
        <v>3.1651239175873394</v>
      </c>
      <c r="BB6" s="67">
        <v>4.0310540459838755</v>
      </c>
      <c r="BC6" s="67">
        <v>5.5837563451776653</v>
      </c>
      <c r="BD6" s="67">
        <v>7.0468796655718124</v>
      </c>
      <c r="BE6" s="67">
        <v>8.9578978799641682</v>
      </c>
      <c r="BF6" s="67">
        <v>10.122424604359511</v>
      </c>
      <c r="BG6" s="67">
        <v>10.659898477157361</v>
      </c>
      <c r="BH6" s="67">
        <v>11.973723499552104</v>
      </c>
      <c r="BI6" s="67">
        <v>11.167512690355331</v>
      </c>
      <c r="BJ6" s="67">
        <v>9.5550910719617796</v>
      </c>
      <c r="BK6" s="67">
        <v>7.1065989847715736</v>
      </c>
      <c r="BL6" s="67">
        <v>4.0011943863839949</v>
      </c>
      <c r="BM6" s="67">
        <v>1.4631233203941476</v>
      </c>
    </row>
    <row r="7" spans="1:65" x14ac:dyDescent="0.25">
      <c r="A7" s="62" t="s">
        <v>93</v>
      </c>
      <c r="B7" s="64">
        <v>2502</v>
      </c>
      <c r="C7" s="60">
        <v>2270</v>
      </c>
      <c r="D7" s="60">
        <v>1175</v>
      </c>
      <c r="E7" s="66">
        <v>0.42599118942731279</v>
      </c>
      <c r="F7" s="60">
        <v>1819</v>
      </c>
      <c r="G7" s="66">
        <v>0.6070484581497797</v>
      </c>
      <c r="H7" s="60">
        <v>1180</v>
      </c>
      <c r="I7" s="66">
        <v>0.51982378854625555</v>
      </c>
      <c r="J7" s="60">
        <v>2239</v>
      </c>
      <c r="K7" s="66">
        <v>0.93810572687224669</v>
      </c>
      <c r="L7" s="60">
        <v>1813</v>
      </c>
      <c r="M7" s="66">
        <v>0.54096916299559472</v>
      </c>
      <c r="N7" s="60">
        <v>1407</v>
      </c>
      <c r="O7" s="66">
        <v>0.61982378854625553</v>
      </c>
      <c r="P7" s="60">
        <v>1025</v>
      </c>
      <c r="Q7" s="66">
        <v>0.45154185022026433</v>
      </c>
      <c r="R7" s="60">
        <v>1982</v>
      </c>
      <c r="S7" s="66">
        <v>0.71453744493392068</v>
      </c>
      <c r="T7" s="60">
        <v>1929</v>
      </c>
      <c r="U7" s="66">
        <v>0.68546255506607934</v>
      </c>
      <c r="V7" s="60">
        <v>1789</v>
      </c>
      <c r="W7" s="66">
        <v>0.64955947136563874</v>
      </c>
      <c r="X7" s="60">
        <v>2066</v>
      </c>
      <c r="Y7" s="66">
        <v>0.71013215859030832</v>
      </c>
      <c r="Z7" s="60">
        <v>0</v>
      </c>
      <c r="AA7" s="60">
        <v>3</v>
      </c>
      <c r="AB7" s="60">
        <v>6</v>
      </c>
      <c r="AC7" s="60">
        <v>7</v>
      </c>
      <c r="AD7" s="60">
        <v>18</v>
      </c>
      <c r="AE7" s="60">
        <v>41</v>
      </c>
      <c r="AF7" s="60">
        <v>76</v>
      </c>
      <c r="AG7" s="60">
        <v>78</v>
      </c>
      <c r="AH7" s="60">
        <v>116</v>
      </c>
      <c r="AI7" s="60">
        <v>154</v>
      </c>
      <c r="AJ7" s="60">
        <v>176</v>
      </c>
      <c r="AK7" s="60">
        <v>229</v>
      </c>
      <c r="AL7" s="60">
        <v>254</v>
      </c>
      <c r="AM7" s="60">
        <v>262</v>
      </c>
      <c r="AN7" s="60">
        <v>260</v>
      </c>
      <c r="AO7" s="60">
        <v>216</v>
      </c>
      <c r="AP7" s="60">
        <v>177</v>
      </c>
      <c r="AQ7" s="60">
        <v>99</v>
      </c>
      <c r="AR7" s="60">
        <v>73</v>
      </c>
      <c r="AS7" s="60">
        <v>25</v>
      </c>
      <c r="AT7" s="67">
        <v>0</v>
      </c>
      <c r="AU7" s="67">
        <v>0.13215859030837004</v>
      </c>
      <c r="AV7" s="67">
        <v>0.26431718061674009</v>
      </c>
      <c r="AW7" s="67">
        <v>0.30837004405286345</v>
      </c>
      <c r="AX7" s="67">
        <v>0.79295154185022021</v>
      </c>
      <c r="AY7" s="67">
        <v>1.8061674008810573</v>
      </c>
      <c r="AZ7" s="67">
        <v>3.3480176211453743</v>
      </c>
      <c r="BA7" s="67">
        <v>3.4361233480176212</v>
      </c>
      <c r="BB7" s="67">
        <v>5.1101321585903081</v>
      </c>
      <c r="BC7" s="67">
        <v>6.7841409691629959</v>
      </c>
      <c r="BD7" s="67">
        <v>7.7533039647577091</v>
      </c>
      <c r="BE7" s="67">
        <v>10.088105726872246</v>
      </c>
      <c r="BF7" s="67">
        <v>11.189427312775331</v>
      </c>
      <c r="BG7" s="67">
        <v>11.541850220264317</v>
      </c>
      <c r="BH7" s="67">
        <v>11.453744493392071</v>
      </c>
      <c r="BI7" s="67">
        <v>9.5154185022026425</v>
      </c>
      <c r="BJ7" s="67">
        <v>7.7973568281938324</v>
      </c>
      <c r="BK7" s="67">
        <v>4.3612334801762112</v>
      </c>
      <c r="BL7" s="67">
        <v>3.2158590308370045</v>
      </c>
      <c r="BM7" s="67">
        <v>1.1013215859030836</v>
      </c>
    </row>
    <row r="8" spans="1:65" x14ac:dyDescent="0.25">
      <c r="A8" s="62" t="s">
        <v>94</v>
      </c>
      <c r="B8" s="64">
        <v>1582</v>
      </c>
      <c r="C8" s="60">
        <v>1419</v>
      </c>
      <c r="D8" s="60">
        <v>625</v>
      </c>
      <c r="E8" s="66">
        <v>0.36187455954897818</v>
      </c>
      <c r="F8" s="60">
        <v>1061</v>
      </c>
      <c r="G8" s="66">
        <v>0.54545454545454541</v>
      </c>
      <c r="H8" s="60">
        <v>733</v>
      </c>
      <c r="I8" s="66">
        <v>0.51656095842142358</v>
      </c>
      <c r="J8" s="60">
        <v>1389</v>
      </c>
      <c r="K8" s="66">
        <v>0.92494714587737847</v>
      </c>
      <c r="L8" s="60">
        <v>1097</v>
      </c>
      <c r="M8" s="66">
        <v>0.52854122621564481</v>
      </c>
      <c r="N8" s="60">
        <v>833</v>
      </c>
      <c r="O8" s="66">
        <v>0.58703312191684287</v>
      </c>
      <c r="P8" s="60">
        <v>512</v>
      </c>
      <c r="Q8" s="66">
        <v>0.36081747709654688</v>
      </c>
      <c r="R8" s="60">
        <v>1223</v>
      </c>
      <c r="S8" s="66">
        <v>0.67441860465116277</v>
      </c>
      <c r="T8" s="60">
        <v>1158</v>
      </c>
      <c r="U8" s="66">
        <v>0.60465116279069764</v>
      </c>
      <c r="V8" s="60">
        <v>1093</v>
      </c>
      <c r="W8" s="66">
        <v>0.62861169837914022</v>
      </c>
      <c r="X8" s="60">
        <v>1264</v>
      </c>
      <c r="Y8" s="66">
        <v>0.68921775898520088</v>
      </c>
      <c r="Z8" s="60">
        <v>0</v>
      </c>
      <c r="AA8" s="60">
        <v>5</v>
      </c>
      <c r="AB8" s="60">
        <v>4</v>
      </c>
      <c r="AC8" s="60">
        <v>11</v>
      </c>
      <c r="AD8" s="60">
        <v>22</v>
      </c>
      <c r="AE8" s="60">
        <v>39</v>
      </c>
      <c r="AF8" s="60">
        <v>46</v>
      </c>
      <c r="AG8" s="60">
        <v>67</v>
      </c>
      <c r="AH8" s="60">
        <v>86</v>
      </c>
      <c r="AI8" s="60">
        <v>118</v>
      </c>
      <c r="AJ8" s="60">
        <v>132</v>
      </c>
      <c r="AK8" s="60">
        <v>167</v>
      </c>
      <c r="AL8" s="60">
        <v>152</v>
      </c>
      <c r="AM8" s="60">
        <v>160</v>
      </c>
      <c r="AN8" s="60">
        <v>144</v>
      </c>
      <c r="AO8" s="60">
        <v>115</v>
      </c>
      <c r="AP8" s="60">
        <v>78</v>
      </c>
      <c r="AQ8" s="60">
        <v>44</v>
      </c>
      <c r="AR8" s="60">
        <v>25</v>
      </c>
      <c r="AS8" s="60">
        <v>4</v>
      </c>
      <c r="AT8" s="67">
        <v>0</v>
      </c>
      <c r="AU8" s="67">
        <v>0.35236081747709652</v>
      </c>
      <c r="AV8" s="67">
        <v>0.28188865398167723</v>
      </c>
      <c r="AW8" s="67">
        <v>0.77519379844961245</v>
      </c>
      <c r="AX8" s="67">
        <v>1.5503875968992249</v>
      </c>
      <c r="AY8" s="67">
        <v>2.7484143763213531</v>
      </c>
      <c r="AZ8" s="67">
        <v>3.2417195207892884</v>
      </c>
      <c r="BA8" s="67">
        <v>4.7216349541930933</v>
      </c>
      <c r="BB8" s="67">
        <v>6.0606060606060606</v>
      </c>
      <c r="BC8" s="67">
        <v>8.3157152924594779</v>
      </c>
      <c r="BD8" s="67">
        <v>9.3023255813953494</v>
      </c>
      <c r="BE8" s="67">
        <v>11.768851303735024</v>
      </c>
      <c r="BF8" s="67">
        <v>10.711768851303734</v>
      </c>
      <c r="BG8" s="67">
        <v>11.275546159267089</v>
      </c>
      <c r="BH8" s="67">
        <v>10.14799154334038</v>
      </c>
      <c r="BI8" s="67">
        <v>8.1042988019732203</v>
      </c>
      <c r="BJ8" s="67">
        <v>5.4968287526427062</v>
      </c>
      <c r="BK8" s="67">
        <v>3.1007751937984498</v>
      </c>
      <c r="BL8" s="67">
        <v>1.7618040873854828</v>
      </c>
      <c r="BM8" s="67">
        <v>0.28188865398167723</v>
      </c>
    </row>
    <row r="9" spans="1:65" x14ac:dyDescent="0.25">
      <c r="A9" s="62" t="s">
        <v>95</v>
      </c>
      <c r="B9" s="64">
        <v>2609</v>
      </c>
      <c r="C9" s="60">
        <v>2223</v>
      </c>
      <c r="D9" s="60">
        <v>1157</v>
      </c>
      <c r="E9" s="66">
        <v>0.43364822312190732</v>
      </c>
      <c r="F9" s="60">
        <v>1746</v>
      </c>
      <c r="G9" s="66">
        <v>0.59514170040485825</v>
      </c>
      <c r="H9" s="60">
        <v>1188</v>
      </c>
      <c r="I9" s="66">
        <v>0.53441295546558709</v>
      </c>
      <c r="J9" s="60">
        <v>2200</v>
      </c>
      <c r="K9" s="66">
        <v>0.93387314439946023</v>
      </c>
      <c r="L9" s="60">
        <v>1757</v>
      </c>
      <c r="M9" s="66">
        <v>0.53553756185335133</v>
      </c>
      <c r="N9" s="60">
        <v>1349</v>
      </c>
      <c r="O9" s="66">
        <v>0.60683760683760679</v>
      </c>
      <c r="P9" s="60">
        <v>953</v>
      </c>
      <c r="Q9" s="66">
        <v>0.42869995501574448</v>
      </c>
      <c r="R9" s="60">
        <v>1974</v>
      </c>
      <c r="S9" s="66">
        <v>0.75865946918578497</v>
      </c>
      <c r="T9" s="60">
        <v>1822</v>
      </c>
      <c r="U9" s="66">
        <v>0.63697705802968962</v>
      </c>
      <c r="V9" s="60">
        <v>1782</v>
      </c>
      <c r="W9" s="66">
        <v>0.67521367521367526</v>
      </c>
      <c r="X9" s="60">
        <v>2022</v>
      </c>
      <c r="Y9" s="66">
        <v>0.73594242015294642</v>
      </c>
      <c r="Z9" s="60">
        <v>1</v>
      </c>
      <c r="AA9" s="60">
        <v>4</v>
      </c>
      <c r="AB9" s="60">
        <v>10</v>
      </c>
      <c r="AC9" s="60">
        <v>15</v>
      </c>
      <c r="AD9" s="60">
        <v>16</v>
      </c>
      <c r="AE9" s="60">
        <v>40</v>
      </c>
      <c r="AF9" s="60">
        <v>65</v>
      </c>
      <c r="AG9" s="60">
        <v>66</v>
      </c>
      <c r="AH9" s="60">
        <v>114</v>
      </c>
      <c r="AI9" s="60">
        <v>143</v>
      </c>
      <c r="AJ9" s="60">
        <v>193</v>
      </c>
      <c r="AK9" s="60">
        <v>207</v>
      </c>
      <c r="AL9" s="60">
        <v>238</v>
      </c>
      <c r="AM9" s="60">
        <v>257</v>
      </c>
      <c r="AN9" s="60">
        <v>243</v>
      </c>
      <c r="AO9" s="60">
        <v>229</v>
      </c>
      <c r="AP9" s="60">
        <v>173</v>
      </c>
      <c r="AQ9" s="60">
        <v>105</v>
      </c>
      <c r="AR9" s="60">
        <v>78</v>
      </c>
      <c r="AS9" s="60">
        <v>26</v>
      </c>
      <c r="AT9" s="67">
        <v>4.4984255510571301E-2</v>
      </c>
      <c r="AU9" s="67">
        <v>0.17993702204228521</v>
      </c>
      <c r="AV9" s="67">
        <v>0.44984255510571303</v>
      </c>
      <c r="AW9" s="67">
        <v>0.67476383265856954</v>
      </c>
      <c r="AX9" s="67">
        <v>0.71974808816914082</v>
      </c>
      <c r="AY9" s="67">
        <v>1.7993702204228521</v>
      </c>
      <c r="AZ9" s="67">
        <v>2.9239766081871346</v>
      </c>
      <c r="BA9" s="67">
        <v>2.9689608636977058</v>
      </c>
      <c r="BB9" s="67">
        <v>5.1282051282051286</v>
      </c>
      <c r="BC9" s="67">
        <v>6.4327485380116958</v>
      </c>
      <c r="BD9" s="67">
        <v>8.6819613135402616</v>
      </c>
      <c r="BE9" s="67">
        <v>9.3117408906882595</v>
      </c>
      <c r="BF9" s="67">
        <v>10.70625281151597</v>
      </c>
      <c r="BG9" s="67">
        <v>11.560953666216824</v>
      </c>
      <c r="BH9" s="67">
        <v>10.931174089068826</v>
      </c>
      <c r="BI9" s="67">
        <v>10.301394511920828</v>
      </c>
      <c r="BJ9" s="67">
        <v>7.7822762033288351</v>
      </c>
      <c r="BK9" s="67">
        <v>4.7233468286099862</v>
      </c>
      <c r="BL9" s="67">
        <v>3.5087719298245612</v>
      </c>
      <c r="BM9" s="67">
        <v>1.1695906432748537</v>
      </c>
    </row>
    <row r="10" spans="1:65" x14ac:dyDescent="0.25">
      <c r="A10" s="62" t="s">
        <v>96</v>
      </c>
      <c r="B10" s="64">
        <v>3625</v>
      </c>
      <c r="C10" s="60">
        <v>3287</v>
      </c>
      <c r="D10" s="60">
        <v>1646</v>
      </c>
      <c r="E10" s="66">
        <v>0.42713720717979919</v>
      </c>
      <c r="F10" s="60">
        <v>2610</v>
      </c>
      <c r="G10" s="66">
        <v>0.61636750836629151</v>
      </c>
      <c r="H10" s="60">
        <v>1793</v>
      </c>
      <c r="I10" s="66">
        <v>0.54548220261636748</v>
      </c>
      <c r="J10" s="60">
        <v>3248</v>
      </c>
      <c r="K10" s="66">
        <v>0.937328871311226</v>
      </c>
      <c r="L10" s="60">
        <v>2622</v>
      </c>
      <c r="M10" s="66">
        <v>0.54228780042592029</v>
      </c>
      <c r="N10" s="60">
        <v>2008</v>
      </c>
      <c r="O10" s="66">
        <v>0.61089139032552475</v>
      </c>
      <c r="P10" s="60">
        <v>1596</v>
      </c>
      <c r="Q10" s="66">
        <v>0.48554913294797686</v>
      </c>
      <c r="R10" s="60">
        <v>2873</v>
      </c>
      <c r="S10" s="66">
        <v>0.72087009431092186</v>
      </c>
      <c r="T10" s="60">
        <v>2762</v>
      </c>
      <c r="U10" s="66">
        <v>0.67036811682385156</v>
      </c>
      <c r="V10" s="60">
        <v>2669</v>
      </c>
      <c r="W10" s="66">
        <v>0.67690903559476723</v>
      </c>
      <c r="X10" s="60">
        <v>3015</v>
      </c>
      <c r="Y10" s="66">
        <v>0.73167021600243387</v>
      </c>
      <c r="Z10" s="60">
        <v>0</v>
      </c>
      <c r="AA10" s="60">
        <v>5</v>
      </c>
      <c r="AB10" s="60">
        <v>12</v>
      </c>
      <c r="AC10" s="60">
        <v>18</v>
      </c>
      <c r="AD10" s="60">
        <v>33</v>
      </c>
      <c r="AE10" s="60">
        <v>73</v>
      </c>
      <c r="AF10" s="60">
        <v>84</v>
      </c>
      <c r="AG10" s="60">
        <v>134</v>
      </c>
      <c r="AH10" s="60">
        <v>146</v>
      </c>
      <c r="AI10" s="60">
        <v>206</v>
      </c>
      <c r="AJ10" s="60">
        <v>247</v>
      </c>
      <c r="AK10" s="60">
        <v>279</v>
      </c>
      <c r="AL10" s="60">
        <v>352</v>
      </c>
      <c r="AM10" s="60">
        <v>388</v>
      </c>
      <c r="AN10" s="60">
        <v>347</v>
      </c>
      <c r="AO10" s="60">
        <v>316</v>
      </c>
      <c r="AP10" s="60">
        <v>275</v>
      </c>
      <c r="AQ10" s="60">
        <v>208</v>
      </c>
      <c r="AR10" s="60">
        <v>111</v>
      </c>
      <c r="AS10" s="60">
        <v>53</v>
      </c>
      <c r="AT10" s="67">
        <v>0</v>
      </c>
      <c r="AU10" s="67">
        <v>0.15211439002129601</v>
      </c>
      <c r="AV10" s="67">
        <v>0.36507453605111045</v>
      </c>
      <c r="AW10" s="67">
        <v>0.54761180407666565</v>
      </c>
      <c r="AX10" s="67">
        <v>1.0039549741405538</v>
      </c>
      <c r="AY10" s="67">
        <v>2.2208700943109219</v>
      </c>
      <c r="AZ10" s="67">
        <v>2.5555217523577731</v>
      </c>
      <c r="BA10" s="67">
        <v>4.0766656525707328</v>
      </c>
      <c r="BB10" s="67">
        <v>4.4417401886218437</v>
      </c>
      <c r="BC10" s="67">
        <v>6.2671128688773958</v>
      </c>
      <c r="BD10" s="67">
        <v>7.5144508670520231</v>
      </c>
      <c r="BE10" s="67">
        <v>8.4879829631883172</v>
      </c>
      <c r="BF10" s="67">
        <v>10.708853057499239</v>
      </c>
      <c r="BG10" s="67">
        <v>11.804076665652572</v>
      </c>
      <c r="BH10" s="67">
        <v>10.556738667477944</v>
      </c>
      <c r="BI10" s="67">
        <v>9.6136294493459076</v>
      </c>
      <c r="BJ10" s="67">
        <v>8.3662914511712803</v>
      </c>
      <c r="BK10" s="67">
        <v>6.3279586248859143</v>
      </c>
      <c r="BL10" s="67">
        <v>3.3769394584727714</v>
      </c>
      <c r="BM10" s="67">
        <v>1.6124125342257378</v>
      </c>
    </row>
    <row r="11" spans="1:65" x14ac:dyDescent="0.25">
      <c r="A11" s="62" t="s">
        <v>97</v>
      </c>
      <c r="B11" s="64">
        <v>290</v>
      </c>
      <c r="C11" s="60">
        <v>263</v>
      </c>
      <c r="D11" s="60">
        <v>102</v>
      </c>
      <c r="E11" s="66">
        <v>0.3269961977186312</v>
      </c>
      <c r="F11" s="60">
        <v>215</v>
      </c>
      <c r="G11" s="66">
        <v>0.63307984790874527</v>
      </c>
      <c r="H11" s="60">
        <v>137</v>
      </c>
      <c r="I11" s="66">
        <v>0.52091254752851712</v>
      </c>
      <c r="J11" s="60">
        <v>256</v>
      </c>
      <c r="K11" s="66">
        <v>0.9315589353612167</v>
      </c>
      <c r="L11" s="60">
        <v>214</v>
      </c>
      <c r="M11" s="66">
        <v>0.56653992395437258</v>
      </c>
      <c r="N11" s="60">
        <v>192</v>
      </c>
      <c r="O11" s="66">
        <v>0.73003802281368824</v>
      </c>
      <c r="P11" s="60">
        <v>151</v>
      </c>
      <c r="Q11" s="66">
        <v>0.57414448669201523</v>
      </c>
      <c r="R11" s="60">
        <v>212</v>
      </c>
      <c r="S11" s="66">
        <v>0.63878326996197721</v>
      </c>
      <c r="T11" s="60">
        <v>208</v>
      </c>
      <c r="U11" s="66">
        <v>0.68060836501901145</v>
      </c>
      <c r="V11" s="60">
        <v>211</v>
      </c>
      <c r="W11" s="66">
        <v>0.69391634980988592</v>
      </c>
      <c r="X11" s="60">
        <v>247</v>
      </c>
      <c r="Y11" s="66">
        <v>0.74714828897338403</v>
      </c>
      <c r="Z11" s="60">
        <v>0</v>
      </c>
      <c r="AA11" s="60">
        <v>1</v>
      </c>
      <c r="AB11" s="60">
        <v>2</v>
      </c>
      <c r="AC11" s="60">
        <v>1</v>
      </c>
      <c r="AD11" s="60">
        <v>1</v>
      </c>
      <c r="AE11" s="60">
        <v>7</v>
      </c>
      <c r="AF11" s="60">
        <v>9</v>
      </c>
      <c r="AG11" s="60">
        <v>6</v>
      </c>
      <c r="AH11" s="60">
        <v>9</v>
      </c>
      <c r="AI11" s="60">
        <v>21</v>
      </c>
      <c r="AJ11" s="60">
        <v>29</v>
      </c>
      <c r="AK11" s="60">
        <v>21</v>
      </c>
      <c r="AL11" s="60">
        <v>36</v>
      </c>
      <c r="AM11" s="60">
        <v>19</v>
      </c>
      <c r="AN11" s="60">
        <v>25</v>
      </c>
      <c r="AO11" s="60">
        <v>16</v>
      </c>
      <c r="AP11" s="60">
        <v>21</v>
      </c>
      <c r="AQ11" s="60">
        <v>13</v>
      </c>
      <c r="AR11" s="60">
        <v>20</v>
      </c>
      <c r="AS11" s="60">
        <v>6</v>
      </c>
      <c r="AT11" s="67">
        <v>0</v>
      </c>
      <c r="AU11" s="67">
        <v>0.38022813688212925</v>
      </c>
      <c r="AV11" s="67">
        <v>0.76045627376425851</v>
      </c>
      <c r="AW11" s="67">
        <v>0.38022813688212925</v>
      </c>
      <c r="AX11" s="67">
        <v>0.38022813688212925</v>
      </c>
      <c r="AY11" s="67">
        <v>2.661596958174905</v>
      </c>
      <c r="AZ11" s="67">
        <v>3.4220532319391634</v>
      </c>
      <c r="BA11" s="67">
        <v>2.2813688212927756</v>
      </c>
      <c r="BB11" s="67">
        <v>3.4220532319391634</v>
      </c>
      <c r="BC11" s="67">
        <v>7.9847908745247151</v>
      </c>
      <c r="BD11" s="67">
        <v>11.02661596958175</v>
      </c>
      <c r="BE11" s="67">
        <v>7.9847908745247151</v>
      </c>
      <c r="BF11" s="67">
        <v>13.688212927756654</v>
      </c>
      <c r="BG11" s="67">
        <v>7.2243346007604563</v>
      </c>
      <c r="BH11" s="67">
        <v>9.5057034220532319</v>
      </c>
      <c r="BI11" s="67">
        <v>6.083650190114068</v>
      </c>
      <c r="BJ11" s="67">
        <v>7.9847908745247151</v>
      </c>
      <c r="BK11" s="67">
        <v>4.9429657794676807</v>
      </c>
      <c r="BL11" s="67">
        <v>7.6045627376425857</v>
      </c>
      <c r="BM11" s="67">
        <v>2.2813688212927756</v>
      </c>
    </row>
    <row r="12" spans="1:65" x14ac:dyDescent="0.25">
      <c r="A12" s="62" t="s">
        <v>98</v>
      </c>
      <c r="B12" s="64">
        <v>545</v>
      </c>
      <c r="C12" s="60">
        <v>493</v>
      </c>
      <c r="D12" s="60">
        <v>189</v>
      </c>
      <c r="E12" s="66">
        <v>0.31845841784989859</v>
      </c>
      <c r="F12" s="60">
        <v>381</v>
      </c>
      <c r="G12" s="66">
        <v>0.62474645030425968</v>
      </c>
      <c r="H12" s="60">
        <v>267</v>
      </c>
      <c r="I12" s="66">
        <v>0.54158215010141986</v>
      </c>
      <c r="J12" s="60">
        <v>480</v>
      </c>
      <c r="K12" s="66">
        <v>0.92393509127789042</v>
      </c>
      <c r="L12" s="60">
        <v>405</v>
      </c>
      <c r="M12" s="66">
        <v>0.60344827586206895</v>
      </c>
      <c r="N12" s="60">
        <v>317</v>
      </c>
      <c r="O12" s="66">
        <v>0.64300202839756593</v>
      </c>
      <c r="P12" s="60">
        <v>210</v>
      </c>
      <c r="Q12" s="66">
        <v>0.42596348884381341</v>
      </c>
      <c r="R12" s="60">
        <v>437</v>
      </c>
      <c r="S12" s="66">
        <v>0.77789046653144012</v>
      </c>
      <c r="T12" s="60">
        <v>414</v>
      </c>
      <c r="U12" s="66">
        <v>0.68154158215010141</v>
      </c>
      <c r="V12" s="60">
        <v>394</v>
      </c>
      <c r="W12" s="66">
        <v>0.68864097363083165</v>
      </c>
      <c r="X12" s="60">
        <v>453</v>
      </c>
      <c r="Y12" s="66">
        <v>0.73123732251521301</v>
      </c>
      <c r="Z12" s="60">
        <v>0</v>
      </c>
      <c r="AA12" s="60">
        <v>0</v>
      </c>
      <c r="AB12" s="60">
        <v>4</v>
      </c>
      <c r="AC12" s="60">
        <v>2</v>
      </c>
      <c r="AD12" s="60">
        <v>12</v>
      </c>
      <c r="AE12" s="60">
        <v>10</v>
      </c>
      <c r="AF12" s="60">
        <v>13</v>
      </c>
      <c r="AG12" s="60">
        <v>17</v>
      </c>
      <c r="AH12" s="60">
        <v>27</v>
      </c>
      <c r="AI12" s="60">
        <v>23</v>
      </c>
      <c r="AJ12" s="60">
        <v>30</v>
      </c>
      <c r="AK12" s="60">
        <v>39</v>
      </c>
      <c r="AL12" s="60">
        <v>50</v>
      </c>
      <c r="AM12" s="60">
        <v>58</v>
      </c>
      <c r="AN12" s="60">
        <v>57</v>
      </c>
      <c r="AO12" s="60">
        <v>48</v>
      </c>
      <c r="AP12" s="60">
        <v>47</v>
      </c>
      <c r="AQ12" s="60">
        <v>31</v>
      </c>
      <c r="AR12" s="60">
        <v>18</v>
      </c>
      <c r="AS12" s="60">
        <v>7</v>
      </c>
      <c r="AT12" s="67">
        <v>0</v>
      </c>
      <c r="AU12" s="67">
        <v>0</v>
      </c>
      <c r="AV12" s="67">
        <v>0.81135902636916835</v>
      </c>
      <c r="AW12" s="67">
        <v>0.40567951318458417</v>
      </c>
      <c r="AX12" s="67">
        <v>2.4340770791075053</v>
      </c>
      <c r="AY12" s="67">
        <v>2.028397565922921</v>
      </c>
      <c r="AZ12" s="67">
        <v>2.6369168356997972</v>
      </c>
      <c r="BA12" s="67">
        <v>3.4482758620689653</v>
      </c>
      <c r="BB12" s="67">
        <v>5.4766734279918863</v>
      </c>
      <c r="BC12" s="67">
        <v>4.6653144016227177</v>
      </c>
      <c r="BD12" s="67">
        <v>6.0851926977687629</v>
      </c>
      <c r="BE12" s="67">
        <v>7.9107505070993911</v>
      </c>
      <c r="BF12" s="67">
        <v>10.141987829614605</v>
      </c>
      <c r="BG12" s="67">
        <v>11.764705882352942</v>
      </c>
      <c r="BH12" s="67">
        <v>11.561866125760648</v>
      </c>
      <c r="BI12" s="67">
        <v>9.736308316430021</v>
      </c>
      <c r="BJ12" s="67">
        <v>9.5334685598377273</v>
      </c>
      <c r="BK12" s="67">
        <v>6.2880324543610548</v>
      </c>
      <c r="BL12" s="67">
        <v>3.6511156186612577</v>
      </c>
      <c r="BM12" s="67">
        <v>1.4198782961460445</v>
      </c>
    </row>
    <row r="13" spans="1:65" x14ac:dyDescent="0.25">
      <c r="A13" s="62" t="s">
        <v>11</v>
      </c>
      <c r="B13" s="64">
        <v>2351</v>
      </c>
      <c r="C13" s="60">
        <v>2103</v>
      </c>
      <c r="D13" s="60">
        <v>999</v>
      </c>
      <c r="E13" s="66">
        <v>0.39657631954350925</v>
      </c>
      <c r="F13" s="60">
        <v>1692</v>
      </c>
      <c r="G13" s="66">
        <v>0.62149310508796962</v>
      </c>
      <c r="H13" s="60">
        <v>1167</v>
      </c>
      <c r="I13" s="66">
        <v>0.55492154065620547</v>
      </c>
      <c r="J13" s="60">
        <v>2070</v>
      </c>
      <c r="K13" s="66">
        <v>0.9384213029006182</v>
      </c>
      <c r="L13" s="60">
        <v>1740</v>
      </c>
      <c r="M13" s="66">
        <v>0.58939610080836902</v>
      </c>
      <c r="N13" s="60">
        <v>1367</v>
      </c>
      <c r="O13" s="66">
        <v>0.65002377555872559</v>
      </c>
      <c r="P13" s="60">
        <v>1040</v>
      </c>
      <c r="Q13" s="66">
        <v>0.49453162149310509</v>
      </c>
      <c r="R13" s="60">
        <v>1880</v>
      </c>
      <c r="S13" s="66">
        <v>0.75748930099857348</v>
      </c>
      <c r="T13" s="60">
        <v>1761</v>
      </c>
      <c r="U13" s="66">
        <v>0.65977175463623394</v>
      </c>
      <c r="V13" s="60">
        <v>1709</v>
      </c>
      <c r="W13" s="66">
        <v>0.68093200190204473</v>
      </c>
      <c r="X13" s="60">
        <v>1934</v>
      </c>
      <c r="Y13" s="66">
        <v>0.70946267237280081</v>
      </c>
      <c r="Z13" s="60">
        <v>0</v>
      </c>
      <c r="AA13" s="60">
        <v>5</v>
      </c>
      <c r="AB13" s="60">
        <v>6</v>
      </c>
      <c r="AC13" s="60">
        <v>8</v>
      </c>
      <c r="AD13" s="60">
        <v>23</v>
      </c>
      <c r="AE13" s="60">
        <v>25</v>
      </c>
      <c r="AF13" s="60">
        <v>52</v>
      </c>
      <c r="AG13" s="60">
        <v>69</v>
      </c>
      <c r="AH13" s="60">
        <v>98</v>
      </c>
      <c r="AI13" s="60">
        <v>140</v>
      </c>
      <c r="AJ13" s="60">
        <v>174</v>
      </c>
      <c r="AK13" s="60">
        <v>195</v>
      </c>
      <c r="AL13" s="60">
        <v>240</v>
      </c>
      <c r="AM13" s="60">
        <v>226</v>
      </c>
      <c r="AN13" s="60">
        <v>205</v>
      </c>
      <c r="AO13" s="60">
        <v>209</v>
      </c>
      <c r="AP13" s="60">
        <v>164</v>
      </c>
      <c r="AQ13" s="60">
        <v>138</v>
      </c>
      <c r="AR13" s="60">
        <v>78</v>
      </c>
      <c r="AS13" s="60">
        <v>48</v>
      </c>
      <c r="AT13" s="67">
        <v>0</v>
      </c>
      <c r="AU13" s="67">
        <v>0.23775558725630053</v>
      </c>
      <c r="AV13" s="67">
        <v>0.28530670470756064</v>
      </c>
      <c r="AW13" s="67">
        <v>0.38040893961008082</v>
      </c>
      <c r="AX13" s="67">
        <v>1.0936757013789824</v>
      </c>
      <c r="AY13" s="67">
        <v>1.1887779362815025</v>
      </c>
      <c r="AZ13" s="67">
        <v>2.4726581074655254</v>
      </c>
      <c r="BA13" s="67">
        <v>3.2810271041369474</v>
      </c>
      <c r="BB13" s="67">
        <v>4.6600095102234906</v>
      </c>
      <c r="BC13" s="67">
        <v>6.6571564431764143</v>
      </c>
      <c r="BD13" s="67">
        <v>8.2738944365192584</v>
      </c>
      <c r="BE13" s="67">
        <v>9.2724679029957198</v>
      </c>
      <c r="BF13" s="67">
        <v>11.412268188302425</v>
      </c>
      <c r="BG13" s="67">
        <v>10.746552543984784</v>
      </c>
      <c r="BH13" s="67">
        <v>9.7479790775083206</v>
      </c>
      <c r="BI13" s="67">
        <v>9.9381835473133613</v>
      </c>
      <c r="BJ13" s="67">
        <v>7.7983832620066575</v>
      </c>
      <c r="BK13" s="67">
        <v>6.5620542082738949</v>
      </c>
      <c r="BL13" s="67">
        <v>3.7089871611982881</v>
      </c>
      <c r="BM13" s="67">
        <v>2.2824536376604851</v>
      </c>
    </row>
    <row r="14" spans="1:65" x14ac:dyDescent="0.25">
      <c r="A14" s="62" t="s">
        <v>99</v>
      </c>
      <c r="B14" s="64">
        <v>3682</v>
      </c>
      <c r="C14" s="60">
        <v>3328</v>
      </c>
      <c r="D14" s="60">
        <v>1670</v>
      </c>
      <c r="E14" s="66">
        <v>0.42638221153846156</v>
      </c>
      <c r="F14" s="60">
        <v>2626</v>
      </c>
      <c r="G14" s="66">
        <v>0.60652043269230771</v>
      </c>
      <c r="H14" s="60">
        <v>1720</v>
      </c>
      <c r="I14" s="66">
        <v>0.51682692307692313</v>
      </c>
      <c r="J14" s="60">
        <v>3275</v>
      </c>
      <c r="K14" s="66">
        <v>0.935546875</v>
      </c>
      <c r="L14" s="60">
        <v>2674</v>
      </c>
      <c r="M14" s="66">
        <v>0.55649038461538458</v>
      </c>
      <c r="N14" s="60">
        <v>1995</v>
      </c>
      <c r="O14" s="66">
        <v>0.59945913461538458</v>
      </c>
      <c r="P14" s="60">
        <v>1577</v>
      </c>
      <c r="Q14" s="66">
        <v>0.47385817307692307</v>
      </c>
      <c r="R14" s="60">
        <v>2904</v>
      </c>
      <c r="S14" s="66">
        <v>0.72716346153846156</v>
      </c>
      <c r="T14" s="60">
        <v>2781</v>
      </c>
      <c r="U14" s="66">
        <v>0.66586538461538458</v>
      </c>
      <c r="V14" s="60">
        <v>2669</v>
      </c>
      <c r="W14" s="66">
        <v>0.68194110576923073</v>
      </c>
      <c r="X14" s="60">
        <v>3022</v>
      </c>
      <c r="Y14" s="66">
        <v>0.73647836538461542</v>
      </c>
      <c r="Z14" s="60">
        <v>2</v>
      </c>
      <c r="AA14" s="60">
        <v>1</v>
      </c>
      <c r="AB14" s="60">
        <v>10</v>
      </c>
      <c r="AC14" s="60">
        <v>23</v>
      </c>
      <c r="AD14" s="60">
        <v>37</v>
      </c>
      <c r="AE14" s="60">
        <v>61</v>
      </c>
      <c r="AF14" s="60">
        <v>89</v>
      </c>
      <c r="AG14" s="60">
        <v>110</v>
      </c>
      <c r="AH14" s="60">
        <v>158</v>
      </c>
      <c r="AI14" s="60">
        <v>227</v>
      </c>
      <c r="AJ14" s="60">
        <v>285</v>
      </c>
      <c r="AK14" s="60">
        <v>301</v>
      </c>
      <c r="AL14" s="60">
        <v>319</v>
      </c>
      <c r="AM14" s="60">
        <v>395</v>
      </c>
      <c r="AN14" s="60">
        <v>349</v>
      </c>
      <c r="AO14" s="60">
        <v>336</v>
      </c>
      <c r="AP14" s="60">
        <v>248</v>
      </c>
      <c r="AQ14" s="60">
        <v>202</v>
      </c>
      <c r="AR14" s="60">
        <v>120</v>
      </c>
      <c r="AS14" s="60">
        <v>55</v>
      </c>
      <c r="AT14" s="67">
        <v>6.0096153846153848E-2</v>
      </c>
      <c r="AU14" s="67">
        <v>3.0048076923076924E-2</v>
      </c>
      <c r="AV14" s="67">
        <v>0.30048076923076922</v>
      </c>
      <c r="AW14" s="67">
        <v>0.69110576923076927</v>
      </c>
      <c r="AX14" s="67">
        <v>1.1117788461538463</v>
      </c>
      <c r="AY14" s="67">
        <v>1.8329326923076923</v>
      </c>
      <c r="AZ14" s="67">
        <v>2.6742788461538463</v>
      </c>
      <c r="BA14" s="67">
        <v>3.3052884615384617</v>
      </c>
      <c r="BB14" s="67">
        <v>4.7475961538461542</v>
      </c>
      <c r="BC14" s="67">
        <v>6.8209134615384617</v>
      </c>
      <c r="BD14" s="67">
        <v>8.5637019230769234</v>
      </c>
      <c r="BE14" s="67">
        <v>9.0444711538461533</v>
      </c>
      <c r="BF14" s="67">
        <v>9.5853365384615383</v>
      </c>
      <c r="BG14" s="67">
        <v>11.868990384615385</v>
      </c>
      <c r="BH14" s="67">
        <v>10.486778846153847</v>
      </c>
      <c r="BI14" s="67">
        <v>10.096153846153847</v>
      </c>
      <c r="BJ14" s="67">
        <v>7.4519230769230766</v>
      </c>
      <c r="BK14" s="67">
        <v>6.0697115384615383</v>
      </c>
      <c r="BL14" s="67">
        <v>3.6057692307692308</v>
      </c>
      <c r="BM14" s="67">
        <v>1.6526442307692308</v>
      </c>
    </row>
    <row r="15" spans="1:65" x14ac:dyDescent="0.25">
      <c r="A15" s="62" t="s">
        <v>100</v>
      </c>
      <c r="B15" s="64">
        <v>141</v>
      </c>
      <c r="C15" s="60">
        <v>121</v>
      </c>
      <c r="D15" s="60">
        <v>76</v>
      </c>
      <c r="E15" s="66">
        <v>0.54545454545454541</v>
      </c>
      <c r="F15" s="60">
        <v>111</v>
      </c>
      <c r="G15" s="66">
        <v>0.69421487603305787</v>
      </c>
      <c r="H15" s="60">
        <v>52</v>
      </c>
      <c r="I15" s="66">
        <v>0.42975206611570249</v>
      </c>
      <c r="J15" s="60">
        <v>120</v>
      </c>
      <c r="K15" s="66">
        <v>0.97107438016528924</v>
      </c>
      <c r="L15" s="60">
        <v>92</v>
      </c>
      <c r="M15" s="66">
        <v>0.49173553719008267</v>
      </c>
      <c r="N15" s="60">
        <v>78</v>
      </c>
      <c r="O15" s="66">
        <v>0.64462809917355368</v>
      </c>
      <c r="P15" s="60">
        <v>84</v>
      </c>
      <c r="Q15" s="66">
        <v>0.69421487603305787</v>
      </c>
      <c r="R15" s="60">
        <v>116</v>
      </c>
      <c r="S15" s="66">
        <v>0.8925619834710744</v>
      </c>
      <c r="T15" s="60">
        <v>95</v>
      </c>
      <c r="U15" s="66">
        <v>0.63223140495867769</v>
      </c>
      <c r="V15" s="60">
        <v>106</v>
      </c>
      <c r="W15" s="66">
        <v>0.77272727272727271</v>
      </c>
      <c r="X15" s="60">
        <v>118</v>
      </c>
      <c r="Y15" s="66">
        <v>0.81404958677685946</v>
      </c>
      <c r="Z15" s="60">
        <v>0</v>
      </c>
      <c r="AA15" s="60">
        <v>0</v>
      </c>
      <c r="AB15" s="60">
        <v>0</v>
      </c>
      <c r="AC15" s="60">
        <v>0</v>
      </c>
      <c r="AD15" s="60">
        <v>0</v>
      </c>
      <c r="AE15" s="60">
        <v>0</v>
      </c>
      <c r="AF15" s="60">
        <v>2</v>
      </c>
      <c r="AG15" s="60">
        <v>1</v>
      </c>
      <c r="AH15" s="60">
        <v>5</v>
      </c>
      <c r="AI15" s="60">
        <v>6</v>
      </c>
      <c r="AJ15" s="60">
        <v>9</v>
      </c>
      <c r="AK15" s="60">
        <v>7</v>
      </c>
      <c r="AL15" s="60">
        <v>16</v>
      </c>
      <c r="AM15" s="60">
        <v>10</v>
      </c>
      <c r="AN15" s="60">
        <v>16</v>
      </c>
      <c r="AO15" s="60">
        <v>14</v>
      </c>
      <c r="AP15" s="60">
        <v>17</v>
      </c>
      <c r="AQ15" s="60">
        <v>12</v>
      </c>
      <c r="AR15" s="60">
        <v>5</v>
      </c>
      <c r="AS15" s="60">
        <v>1</v>
      </c>
      <c r="AT15" s="67">
        <v>0</v>
      </c>
      <c r="AU15" s="67">
        <v>0</v>
      </c>
      <c r="AV15" s="67">
        <v>0</v>
      </c>
      <c r="AW15" s="67">
        <v>0</v>
      </c>
      <c r="AX15" s="67">
        <v>0</v>
      </c>
      <c r="AY15" s="67">
        <v>0</v>
      </c>
      <c r="AZ15" s="67">
        <v>1.6528925619834711</v>
      </c>
      <c r="BA15" s="67">
        <v>0.82644628099173556</v>
      </c>
      <c r="BB15" s="67">
        <v>4.1322314049586772</v>
      </c>
      <c r="BC15" s="67">
        <v>4.9586776859504136</v>
      </c>
      <c r="BD15" s="67">
        <v>7.4380165289256199</v>
      </c>
      <c r="BE15" s="67">
        <v>5.785123966942149</v>
      </c>
      <c r="BF15" s="67">
        <v>13.223140495867769</v>
      </c>
      <c r="BG15" s="67">
        <v>8.2644628099173545</v>
      </c>
      <c r="BH15" s="67">
        <v>13.223140495867769</v>
      </c>
      <c r="BI15" s="67">
        <v>11.570247933884298</v>
      </c>
      <c r="BJ15" s="67">
        <v>14.049586776859504</v>
      </c>
      <c r="BK15" s="67">
        <v>9.9173553719008272</v>
      </c>
      <c r="BL15" s="67">
        <v>4.1322314049586772</v>
      </c>
      <c r="BM15" s="67">
        <v>0.82644628099173556</v>
      </c>
    </row>
    <row r="16" spans="1:65" x14ac:dyDescent="0.25">
      <c r="A16" s="62" t="s">
        <v>101</v>
      </c>
      <c r="B16" s="64">
        <v>103</v>
      </c>
      <c r="C16" s="60">
        <v>93</v>
      </c>
      <c r="D16" s="60">
        <v>40</v>
      </c>
      <c r="E16" s="66">
        <v>0.27419354838709675</v>
      </c>
      <c r="F16" s="60">
        <v>65</v>
      </c>
      <c r="G16" s="66">
        <v>0.5053763440860215</v>
      </c>
      <c r="H16" s="60">
        <v>36</v>
      </c>
      <c r="I16" s="66">
        <v>0.38709677419354838</v>
      </c>
      <c r="J16" s="60">
        <v>90</v>
      </c>
      <c r="K16" s="66">
        <v>0.94086021505376349</v>
      </c>
      <c r="L16" s="60">
        <v>65</v>
      </c>
      <c r="M16" s="66">
        <v>0.46774193548387094</v>
      </c>
      <c r="N16" s="60">
        <v>53</v>
      </c>
      <c r="O16" s="66">
        <v>0.56989247311827962</v>
      </c>
      <c r="P16" s="60">
        <v>35</v>
      </c>
      <c r="Q16" s="66">
        <v>0.37634408602150538</v>
      </c>
      <c r="R16" s="60">
        <v>81</v>
      </c>
      <c r="S16" s="66">
        <v>0.81182795698924726</v>
      </c>
      <c r="T16" s="60">
        <v>70</v>
      </c>
      <c r="U16" s="66">
        <v>0.59139784946236562</v>
      </c>
      <c r="V16" s="60">
        <v>69</v>
      </c>
      <c r="W16" s="66">
        <v>0.64516129032258063</v>
      </c>
      <c r="X16" s="60">
        <v>81</v>
      </c>
      <c r="Y16" s="66">
        <v>0.75268817204301075</v>
      </c>
      <c r="Z16" s="60">
        <v>0</v>
      </c>
      <c r="AA16" s="60">
        <v>1</v>
      </c>
      <c r="AB16" s="60">
        <v>0</v>
      </c>
      <c r="AC16" s="60">
        <v>1</v>
      </c>
      <c r="AD16" s="60">
        <v>0</v>
      </c>
      <c r="AE16" s="60">
        <v>1</v>
      </c>
      <c r="AF16" s="60">
        <v>3</v>
      </c>
      <c r="AG16" s="60">
        <v>3</v>
      </c>
      <c r="AH16" s="60">
        <v>6</v>
      </c>
      <c r="AI16" s="60">
        <v>11</v>
      </c>
      <c r="AJ16" s="60">
        <v>5</v>
      </c>
      <c r="AK16" s="60">
        <v>12</v>
      </c>
      <c r="AL16" s="60">
        <v>15</v>
      </c>
      <c r="AM16" s="60">
        <v>13</v>
      </c>
      <c r="AN16" s="60">
        <v>13</v>
      </c>
      <c r="AO16" s="60">
        <v>3</v>
      </c>
      <c r="AP16" s="60">
        <v>4</v>
      </c>
      <c r="AQ16" s="60">
        <v>1</v>
      </c>
      <c r="AR16" s="60">
        <v>1</v>
      </c>
      <c r="AS16" s="60">
        <v>0</v>
      </c>
      <c r="AT16" s="67">
        <v>0</v>
      </c>
      <c r="AU16" s="67">
        <v>1.075268817204301</v>
      </c>
      <c r="AV16" s="67">
        <v>0</v>
      </c>
      <c r="AW16" s="67">
        <v>1.075268817204301</v>
      </c>
      <c r="AX16" s="67">
        <v>0</v>
      </c>
      <c r="AY16" s="67">
        <v>1.075268817204301</v>
      </c>
      <c r="AZ16" s="67">
        <v>3.225806451612903</v>
      </c>
      <c r="BA16" s="67">
        <v>3.225806451612903</v>
      </c>
      <c r="BB16" s="67">
        <v>6.4516129032258061</v>
      </c>
      <c r="BC16" s="67">
        <v>11.827956989247312</v>
      </c>
      <c r="BD16" s="67">
        <v>5.376344086021505</v>
      </c>
      <c r="BE16" s="67">
        <v>12.903225806451612</v>
      </c>
      <c r="BF16" s="67">
        <v>16.129032258064516</v>
      </c>
      <c r="BG16" s="67">
        <v>13.978494623655914</v>
      </c>
      <c r="BH16" s="67">
        <v>13.978494623655914</v>
      </c>
      <c r="BI16" s="67">
        <v>3.225806451612903</v>
      </c>
      <c r="BJ16" s="67">
        <v>4.301075268817204</v>
      </c>
      <c r="BK16" s="67">
        <v>1.075268817204301</v>
      </c>
      <c r="BL16" s="67">
        <v>1.075268817204301</v>
      </c>
      <c r="BM16" s="67">
        <v>0</v>
      </c>
    </row>
    <row r="17" spans="1:65" x14ac:dyDescent="0.25">
      <c r="A17" s="62" t="s">
        <v>102</v>
      </c>
      <c r="B17" s="64">
        <v>854</v>
      </c>
      <c r="C17" s="60">
        <v>774</v>
      </c>
      <c r="D17" s="60">
        <v>315</v>
      </c>
      <c r="E17" s="66">
        <v>0.3268733850129199</v>
      </c>
      <c r="F17" s="60">
        <v>598</v>
      </c>
      <c r="G17" s="66">
        <v>0.60529715762273906</v>
      </c>
      <c r="H17" s="60">
        <v>384</v>
      </c>
      <c r="I17" s="66">
        <v>0.49612403100775193</v>
      </c>
      <c r="J17" s="60">
        <v>764</v>
      </c>
      <c r="K17" s="66">
        <v>0.93669250645994828</v>
      </c>
      <c r="L17" s="60">
        <v>618</v>
      </c>
      <c r="M17" s="66">
        <v>0.53682170542635654</v>
      </c>
      <c r="N17" s="60">
        <v>500</v>
      </c>
      <c r="O17" s="66">
        <v>0.64599483204134367</v>
      </c>
      <c r="P17" s="60">
        <v>381</v>
      </c>
      <c r="Q17" s="66">
        <v>0.49224806201550386</v>
      </c>
      <c r="R17" s="60">
        <v>670</v>
      </c>
      <c r="S17" s="66">
        <v>0.70671834625322993</v>
      </c>
      <c r="T17" s="60">
        <v>650</v>
      </c>
      <c r="U17" s="66">
        <v>0.66343669250645998</v>
      </c>
      <c r="V17" s="60">
        <v>622</v>
      </c>
      <c r="W17" s="66">
        <v>0.67377260981912146</v>
      </c>
      <c r="X17" s="60">
        <v>716</v>
      </c>
      <c r="Y17" s="66">
        <v>0.7047803617571059</v>
      </c>
      <c r="Z17" s="60">
        <v>0</v>
      </c>
      <c r="AA17" s="60">
        <v>2</v>
      </c>
      <c r="AB17" s="60">
        <v>0</v>
      </c>
      <c r="AC17" s="60">
        <v>9</v>
      </c>
      <c r="AD17" s="60">
        <v>10</v>
      </c>
      <c r="AE17" s="60">
        <v>15</v>
      </c>
      <c r="AF17" s="60">
        <v>16</v>
      </c>
      <c r="AG17" s="60">
        <v>41</v>
      </c>
      <c r="AH17" s="60">
        <v>32</v>
      </c>
      <c r="AI17" s="60">
        <v>56</v>
      </c>
      <c r="AJ17" s="60">
        <v>66</v>
      </c>
      <c r="AK17" s="60">
        <v>95</v>
      </c>
      <c r="AL17" s="60">
        <v>80</v>
      </c>
      <c r="AM17" s="60">
        <v>78</v>
      </c>
      <c r="AN17" s="60">
        <v>72</v>
      </c>
      <c r="AO17" s="60">
        <v>71</v>
      </c>
      <c r="AP17" s="60">
        <v>61</v>
      </c>
      <c r="AQ17" s="60">
        <v>39</v>
      </c>
      <c r="AR17" s="60">
        <v>23</v>
      </c>
      <c r="AS17" s="60">
        <v>8</v>
      </c>
      <c r="AT17" s="67">
        <v>0</v>
      </c>
      <c r="AU17" s="67">
        <v>0.25839793281653745</v>
      </c>
      <c r="AV17" s="67">
        <v>0</v>
      </c>
      <c r="AW17" s="67">
        <v>1.1627906976744187</v>
      </c>
      <c r="AX17" s="67">
        <v>1.2919896640826873</v>
      </c>
      <c r="AY17" s="67">
        <v>1.9379844961240309</v>
      </c>
      <c r="AZ17" s="67">
        <v>2.0671834625322996</v>
      </c>
      <c r="BA17" s="67">
        <v>5.297157622739018</v>
      </c>
      <c r="BB17" s="67">
        <v>4.1343669250645991</v>
      </c>
      <c r="BC17" s="67">
        <v>7.2351421188630489</v>
      </c>
      <c r="BD17" s="67">
        <v>8.5271317829457356</v>
      </c>
      <c r="BE17" s="67">
        <v>12.27390180878553</v>
      </c>
      <c r="BF17" s="67">
        <v>10.335917312661499</v>
      </c>
      <c r="BG17" s="67">
        <v>10.077519379844961</v>
      </c>
      <c r="BH17" s="67">
        <v>9.3023255813953494</v>
      </c>
      <c r="BI17" s="67">
        <v>9.1731266149870798</v>
      </c>
      <c r="BJ17" s="67">
        <v>7.8811369509043931</v>
      </c>
      <c r="BK17" s="67">
        <v>5.0387596899224807</v>
      </c>
      <c r="BL17" s="67">
        <v>2.9715762273901807</v>
      </c>
      <c r="BM17" s="67">
        <v>1.0335917312661498</v>
      </c>
    </row>
    <row r="18" spans="1:65" x14ac:dyDescent="0.25">
      <c r="A18" s="62" t="s">
        <v>103</v>
      </c>
      <c r="B18" s="64">
        <v>1036</v>
      </c>
      <c r="C18" s="60">
        <v>951</v>
      </c>
      <c r="D18" s="60">
        <v>481</v>
      </c>
      <c r="E18" s="66">
        <v>0.44952681388012616</v>
      </c>
      <c r="F18" s="60">
        <v>769</v>
      </c>
      <c r="G18" s="66">
        <v>0.62565720294426919</v>
      </c>
      <c r="H18" s="60">
        <v>521</v>
      </c>
      <c r="I18" s="66">
        <v>0.54784437434279709</v>
      </c>
      <c r="J18" s="60">
        <v>943</v>
      </c>
      <c r="K18" s="66">
        <v>0.94058885383806523</v>
      </c>
      <c r="L18" s="60">
        <v>747</v>
      </c>
      <c r="M18" s="66">
        <v>0.53890641430073605</v>
      </c>
      <c r="N18" s="60">
        <v>580</v>
      </c>
      <c r="O18" s="66">
        <v>0.60988433228180861</v>
      </c>
      <c r="P18" s="60">
        <v>385</v>
      </c>
      <c r="Q18" s="66">
        <v>0.40483701366982122</v>
      </c>
      <c r="R18" s="60">
        <v>848</v>
      </c>
      <c r="S18" s="66">
        <v>0.75026288117770767</v>
      </c>
      <c r="T18" s="60">
        <v>803</v>
      </c>
      <c r="U18" s="66">
        <v>0.66456361724500523</v>
      </c>
      <c r="V18" s="60">
        <v>786</v>
      </c>
      <c r="W18" s="66">
        <v>0.6855941114616193</v>
      </c>
      <c r="X18" s="60">
        <v>890</v>
      </c>
      <c r="Y18" s="66">
        <v>0.76813880126182965</v>
      </c>
      <c r="Z18" s="60">
        <v>0</v>
      </c>
      <c r="AA18" s="60">
        <v>0</v>
      </c>
      <c r="AB18" s="60">
        <v>1</v>
      </c>
      <c r="AC18" s="60">
        <v>2</v>
      </c>
      <c r="AD18" s="60">
        <v>7</v>
      </c>
      <c r="AE18" s="60">
        <v>14</v>
      </c>
      <c r="AF18" s="60">
        <v>22</v>
      </c>
      <c r="AG18" s="60">
        <v>51</v>
      </c>
      <c r="AH18" s="60">
        <v>45</v>
      </c>
      <c r="AI18" s="60">
        <v>50</v>
      </c>
      <c r="AJ18" s="60">
        <v>76</v>
      </c>
      <c r="AK18" s="60">
        <v>79</v>
      </c>
      <c r="AL18" s="60">
        <v>101</v>
      </c>
      <c r="AM18" s="60">
        <v>116</v>
      </c>
      <c r="AN18" s="60">
        <v>121</v>
      </c>
      <c r="AO18" s="60">
        <v>79</v>
      </c>
      <c r="AP18" s="60">
        <v>76</v>
      </c>
      <c r="AQ18" s="60">
        <v>62</v>
      </c>
      <c r="AR18" s="60">
        <v>33</v>
      </c>
      <c r="AS18" s="60">
        <v>16</v>
      </c>
      <c r="AT18" s="67">
        <v>0</v>
      </c>
      <c r="AU18" s="67">
        <v>0</v>
      </c>
      <c r="AV18" s="67">
        <v>0.10515247108307045</v>
      </c>
      <c r="AW18" s="67">
        <v>0.2103049421661409</v>
      </c>
      <c r="AX18" s="67">
        <v>0.73606729758149314</v>
      </c>
      <c r="AY18" s="67">
        <v>1.4721345951629863</v>
      </c>
      <c r="AZ18" s="67">
        <v>2.3133543638275498</v>
      </c>
      <c r="BA18" s="67">
        <v>5.3627760252365935</v>
      </c>
      <c r="BB18" s="67">
        <v>4.7318611987381702</v>
      </c>
      <c r="BC18" s="67">
        <v>5.2576235541535228</v>
      </c>
      <c r="BD18" s="67">
        <v>7.9915878023133544</v>
      </c>
      <c r="BE18" s="67">
        <v>8.3070452155625656</v>
      </c>
      <c r="BF18" s="67">
        <v>10.620399579390115</v>
      </c>
      <c r="BG18" s="67">
        <v>12.197686645636173</v>
      </c>
      <c r="BH18" s="67">
        <v>12.723449001051526</v>
      </c>
      <c r="BI18" s="67">
        <v>8.3070452155625656</v>
      </c>
      <c r="BJ18" s="67">
        <v>7.9915878023133544</v>
      </c>
      <c r="BK18" s="67">
        <v>6.5194532071503684</v>
      </c>
      <c r="BL18" s="67">
        <v>3.4700315457413251</v>
      </c>
      <c r="BM18" s="67">
        <v>1.6824395373291272</v>
      </c>
    </row>
    <row r="19" spans="1:65" x14ac:dyDescent="0.25">
      <c r="A19" s="62" t="s">
        <v>104</v>
      </c>
      <c r="B19" s="64">
        <v>4459</v>
      </c>
      <c r="C19" s="60">
        <v>4039</v>
      </c>
      <c r="D19" s="60">
        <v>1929</v>
      </c>
      <c r="E19" s="66">
        <v>0.40183213666749196</v>
      </c>
      <c r="F19" s="60">
        <v>3292</v>
      </c>
      <c r="G19" s="66">
        <v>0.63258232235701906</v>
      </c>
      <c r="H19" s="60">
        <v>2334</v>
      </c>
      <c r="I19" s="66">
        <v>0.57786580836840806</v>
      </c>
      <c r="J19" s="60">
        <v>3998</v>
      </c>
      <c r="K19" s="66">
        <v>0.94256003961376578</v>
      </c>
      <c r="L19" s="60">
        <v>3314</v>
      </c>
      <c r="M19" s="66">
        <v>0.57155236444664526</v>
      </c>
      <c r="N19" s="60">
        <v>2564</v>
      </c>
      <c r="O19" s="66">
        <v>0.63481059668234707</v>
      </c>
      <c r="P19" s="60">
        <v>2016</v>
      </c>
      <c r="Q19" s="66">
        <v>0.49913344887348354</v>
      </c>
      <c r="R19" s="60">
        <v>3480</v>
      </c>
      <c r="S19" s="66">
        <v>0.69683089873731119</v>
      </c>
      <c r="T19" s="60">
        <v>3446</v>
      </c>
      <c r="U19" s="66">
        <v>0.67813815300817037</v>
      </c>
      <c r="V19" s="60">
        <v>3345</v>
      </c>
      <c r="W19" s="66">
        <v>0.70685813320128743</v>
      </c>
      <c r="X19" s="60">
        <v>3746</v>
      </c>
      <c r="Y19" s="66">
        <v>0.74808120821985635</v>
      </c>
      <c r="Z19" s="60">
        <v>1</v>
      </c>
      <c r="AA19" s="60">
        <v>5</v>
      </c>
      <c r="AB19" s="60">
        <v>9</v>
      </c>
      <c r="AC19" s="60">
        <v>15</v>
      </c>
      <c r="AD19" s="60">
        <v>35</v>
      </c>
      <c r="AE19" s="60">
        <v>60</v>
      </c>
      <c r="AF19" s="60">
        <v>89</v>
      </c>
      <c r="AG19" s="60">
        <v>114</v>
      </c>
      <c r="AH19" s="60">
        <v>185</v>
      </c>
      <c r="AI19" s="60">
        <v>237</v>
      </c>
      <c r="AJ19" s="60">
        <v>313</v>
      </c>
      <c r="AK19" s="60">
        <v>381</v>
      </c>
      <c r="AL19" s="60">
        <v>442</v>
      </c>
      <c r="AM19" s="60">
        <v>477</v>
      </c>
      <c r="AN19" s="60">
        <v>495</v>
      </c>
      <c r="AO19" s="60">
        <v>416</v>
      </c>
      <c r="AP19" s="60">
        <v>339</v>
      </c>
      <c r="AQ19" s="60">
        <v>240</v>
      </c>
      <c r="AR19" s="60">
        <v>126</v>
      </c>
      <c r="AS19" s="60">
        <v>60</v>
      </c>
      <c r="AT19" s="67">
        <v>2.4758603614756129E-2</v>
      </c>
      <c r="AU19" s="67">
        <v>0.12379301807378064</v>
      </c>
      <c r="AV19" s="67">
        <v>0.22282743253280515</v>
      </c>
      <c r="AW19" s="67">
        <v>0.37137905422134193</v>
      </c>
      <c r="AX19" s="67">
        <v>0.86655112651646449</v>
      </c>
      <c r="AY19" s="67">
        <v>1.4855162168853677</v>
      </c>
      <c r="AZ19" s="67">
        <v>2.2035157217132952</v>
      </c>
      <c r="BA19" s="67">
        <v>2.8224808120821985</v>
      </c>
      <c r="BB19" s="67">
        <v>4.5803416687298837</v>
      </c>
      <c r="BC19" s="67">
        <v>5.8677890566972026</v>
      </c>
      <c r="BD19" s="67">
        <v>7.7494429314186677</v>
      </c>
      <c r="BE19" s="67">
        <v>9.4330279772220855</v>
      </c>
      <c r="BF19" s="67">
        <v>10.943302797722209</v>
      </c>
      <c r="BG19" s="67">
        <v>11.809853924238674</v>
      </c>
      <c r="BH19" s="67">
        <v>12.255508789304283</v>
      </c>
      <c r="BI19" s="67">
        <v>10.29957910373855</v>
      </c>
      <c r="BJ19" s="67">
        <v>8.3931666254023281</v>
      </c>
      <c r="BK19" s="67">
        <v>5.9420648675414709</v>
      </c>
      <c r="BL19" s="67">
        <v>3.119584055459272</v>
      </c>
      <c r="BM19" s="67">
        <v>1.4855162168853677</v>
      </c>
    </row>
    <row r="20" spans="1:65" x14ac:dyDescent="0.25">
      <c r="A20" s="62" t="s">
        <v>105</v>
      </c>
      <c r="B20" s="64">
        <v>2262</v>
      </c>
      <c r="C20" s="60">
        <v>2021</v>
      </c>
      <c r="D20" s="60">
        <v>971</v>
      </c>
      <c r="E20" s="66">
        <v>0.41810984661058881</v>
      </c>
      <c r="F20" s="60">
        <v>1559</v>
      </c>
      <c r="G20" s="66">
        <v>0.58857001484413651</v>
      </c>
      <c r="H20" s="60">
        <v>1025</v>
      </c>
      <c r="I20" s="66">
        <v>0.50717466600692729</v>
      </c>
      <c r="J20" s="60">
        <v>2002</v>
      </c>
      <c r="K20" s="66">
        <v>0.93468579910935179</v>
      </c>
      <c r="L20" s="60">
        <v>1591</v>
      </c>
      <c r="M20" s="66">
        <v>0.51904997525977237</v>
      </c>
      <c r="N20" s="60">
        <v>1317</v>
      </c>
      <c r="O20" s="66">
        <v>0.65165759524987632</v>
      </c>
      <c r="P20" s="60">
        <v>917</v>
      </c>
      <c r="Q20" s="66">
        <v>0.45373577436912421</v>
      </c>
      <c r="R20" s="60">
        <v>1732</v>
      </c>
      <c r="S20" s="66">
        <v>0.70361207323107378</v>
      </c>
      <c r="T20" s="60">
        <v>1691</v>
      </c>
      <c r="U20" s="66">
        <v>0.65586343394359226</v>
      </c>
      <c r="V20" s="60">
        <v>1580</v>
      </c>
      <c r="W20" s="66">
        <v>0.65932706580900546</v>
      </c>
      <c r="X20" s="60">
        <v>1808</v>
      </c>
      <c r="Y20" s="66">
        <v>0.69940623453735773</v>
      </c>
      <c r="Z20" s="60">
        <v>2</v>
      </c>
      <c r="AA20" s="60">
        <v>1</v>
      </c>
      <c r="AB20" s="60">
        <v>11</v>
      </c>
      <c r="AC20" s="60">
        <v>22</v>
      </c>
      <c r="AD20" s="60">
        <v>25</v>
      </c>
      <c r="AE20" s="60">
        <v>32</v>
      </c>
      <c r="AF20" s="60">
        <v>35</v>
      </c>
      <c r="AG20" s="60">
        <v>75</v>
      </c>
      <c r="AH20" s="60">
        <v>106</v>
      </c>
      <c r="AI20" s="60">
        <v>128</v>
      </c>
      <c r="AJ20" s="60">
        <v>188</v>
      </c>
      <c r="AK20" s="60">
        <v>221</v>
      </c>
      <c r="AL20" s="60">
        <v>220</v>
      </c>
      <c r="AM20" s="60">
        <v>246</v>
      </c>
      <c r="AN20" s="60">
        <v>230</v>
      </c>
      <c r="AO20" s="60">
        <v>177</v>
      </c>
      <c r="AP20" s="60">
        <v>137</v>
      </c>
      <c r="AQ20" s="60">
        <v>97</v>
      </c>
      <c r="AR20" s="60">
        <v>50</v>
      </c>
      <c r="AS20" s="60">
        <v>18</v>
      </c>
      <c r="AT20" s="67">
        <v>9.8960910440376054E-2</v>
      </c>
      <c r="AU20" s="67">
        <v>4.9480455220188027E-2</v>
      </c>
      <c r="AV20" s="67">
        <v>0.54428500742206831</v>
      </c>
      <c r="AW20" s="67">
        <v>1.0885700148441366</v>
      </c>
      <c r="AX20" s="67">
        <v>1.2370113805047007</v>
      </c>
      <c r="AY20" s="67">
        <v>1.5833745670460169</v>
      </c>
      <c r="AZ20" s="67">
        <v>1.731815932706581</v>
      </c>
      <c r="BA20" s="67">
        <v>3.7110341415141019</v>
      </c>
      <c r="BB20" s="67">
        <v>5.2449282533399311</v>
      </c>
      <c r="BC20" s="67">
        <v>6.3334982681840675</v>
      </c>
      <c r="BD20" s="67">
        <v>9.3023255813953494</v>
      </c>
      <c r="BE20" s="67">
        <v>10.935180603661554</v>
      </c>
      <c r="BF20" s="67">
        <v>10.885700148441366</v>
      </c>
      <c r="BG20" s="67">
        <v>12.172191984166254</v>
      </c>
      <c r="BH20" s="67">
        <v>11.380504700643247</v>
      </c>
      <c r="BI20" s="67">
        <v>8.7580405739732807</v>
      </c>
      <c r="BJ20" s="67">
        <v>6.7788223651657598</v>
      </c>
      <c r="BK20" s="67">
        <v>4.7996041563582388</v>
      </c>
      <c r="BL20" s="67">
        <v>2.4740227610094014</v>
      </c>
      <c r="BM20" s="67">
        <v>0.89064819396338446</v>
      </c>
    </row>
    <row r="21" spans="1:65" x14ac:dyDescent="0.25">
      <c r="A21" s="62" t="s">
        <v>106</v>
      </c>
      <c r="B21" s="64">
        <v>2994</v>
      </c>
      <c r="C21" s="60">
        <v>2721</v>
      </c>
      <c r="D21" s="60">
        <v>1341</v>
      </c>
      <c r="E21" s="66">
        <v>0.40867328188166113</v>
      </c>
      <c r="F21" s="60">
        <v>2138</v>
      </c>
      <c r="G21" s="66">
        <v>0.60768099963248801</v>
      </c>
      <c r="H21" s="60">
        <v>1508</v>
      </c>
      <c r="I21" s="66">
        <v>0.55420801176038226</v>
      </c>
      <c r="J21" s="60">
        <v>2690</v>
      </c>
      <c r="K21" s="66">
        <v>0.94119808893789048</v>
      </c>
      <c r="L21" s="60">
        <v>2175</v>
      </c>
      <c r="M21" s="66">
        <v>0.53638368246968027</v>
      </c>
      <c r="N21" s="60">
        <v>1691</v>
      </c>
      <c r="O21" s="66">
        <v>0.62146269753767003</v>
      </c>
      <c r="P21" s="60">
        <v>1240</v>
      </c>
      <c r="Q21" s="66">
        <v>0.45571481073134879</v>
      </c>
      <c r="R21" s="60">
        <v>2398</v>
      </c>
      <c r="S21" s="66">
        <v>0.71517824329290702</v>
      </c>
      <c r="T21" s="60">
        <v>2313</v>
      </c>
      <c r="U21" s="66">
        <v>0.67089305402425581</v>
      </c>
      <c r="V21" s="60">
        <v>2209</v>
      </c>
      <c r="W21" s="66">
        <v>0.66556413083425214</v>
      </c>
      <c r="X21" s="60">
        <v>2468</v>
      </c>
      <c r="Y21" s="66">
        <v>0.69073869900771778</v>
      </c>
      <c r="Z21" s="60">
        <v>4</v>
      </c>
      <c r="AA21" s="60">
        <v>2</v>
      </c>
      <c r="AB21" s="60">
        <v>8</v>
      </c>
      <c r="AC21" s="60">
        <v>19</v>
      </c>
      <c r="AD21" s="60">
        <v>29</v>
      </c>
      <c r="AE21" s="60">
        <v>42</v>
      </c>
      <c r="AF21" s="60">
        <v>66</v>
      </c>
      <c r="AG21" s="60">
        <v>97</v>
      </c>
      <c r="AH21" s="60">
        <v>145</v>
      </c>
      <c r="AI21" s="60">
        <v>177</v>
      </c>
      <c r="AJ21" s="60">
        <v>242</v>
      </c>
      <c r="AK21" s="60">
        <v>260</v>
      </c>
      <c r="AL21" s="60">
        <v>311</v>
      </c>
      <c r="AM21" s="60">
        <v>308</v>
      </c>
      <c r="AN21" s="60">
        <v>306</v>
      </c>
      <c r="AO21" s="60">
        <v>263</v>
      </c>
      <c r="AP21" s="60">
        <v>193</v>
      </c>
      <c r="AQ21" s="60">
        <v>140</v>
      </c>
      <c r="AR21" s="60">
        <v>78</v>
      </c>
      <c r="AS21" s="60">
        <v>31</v>
      </c>
      <c r="AT21" s="67">
        <v>0.14700477765527378</v>
      </c>
      <c r="AU21" s="67">
        <v>7.3502388827636891E-2</v>
      </c>
      <c r="AV21" s="67">
        <v>0.29400955531054757</v>
      </c>
      <c r="AW21" s="67">
        <v>0.69827269386255053</v>
      </c>
      <c r="AX21" s="67">
        <v>1.065784638000735</v>
      </c>
      <c r="AY21" s="67">
        <v>1.5435501653803749</v>
      </c>
      <c r="AZ21" s="67">
        <v>2.4255788313120177</v>
      </c>
      <c r="BA21" s="67">
        <v>3.5648658581403896</v>
      </c>
      <c r="BB21" s="67">
        <v>5.3289231900036755</v>
      </c>
      <c r="BC21" s="67">
        <v>6.5049614112458656</v>
      </c>
      <c r="BD21" s="67">
        <v>8.8937890481440647</v>
      </c>
      <c r="BE21" s="67">
        <v>9.5553105475927964</v>
      </c>
      <c r="BF21" s="67">
        <v>11.429621462697538</v>
      </c>
      <c r="BG21" s="67">
        <v>11.319367879456083</v>
      </c>
      <c r="BH21" s="67">
        <v>11.245865490628445</v>
      </c>
      <c r="BI21" s="67">
        <v>9.6655641308342517</v>
      </c>
      <c r="BJ21" s="67">
        <v>7.092980521866961</v>
      </c>
      <c r="BK21" s="67">
        <v>5.1451672179345831</v>
      </c>
      <c r="BL21" s="67">
        <v>2.8665931642778388</v>
      </c>
      <c r="BM21" s="67">
        <v>1.1392870268283719</v>
      </c>
    </row>
    <row r="22" spans="1:65" x14ac:dyDescent="0.25">
      <c r="A22" s="63" t="s">
        <v>107</v>
      </c>
      <c r="B22" s="64">
        <v>1701</v>
      </c>
      <c r="C22" s="60">
        <v>1498</v>
      </c>
      <c r="D22" s="60">
        <v>800</v>
      </c>
      <c r="E22" s="66">
        <v>0.43658210947930576</v>
      </c>
      <c r="F22" s="60">
        <v>1183</v>
      </c>
      <c r="G22" s="66">
        <v>0.62149532710280375</v>
      </c>
      <c r="H22" s="60">
        <v>807</v>
      </c>
      <c r="I22" s="66">
        <v>0.53871829105473967</v>
      </c>
      <c r="J22" s="60">
        <v>1481</v>
      </c>
      <c r="K22" s="66">
        <v>0.94125500667556738</v>
      </c>
      <c r="L22" s="60">
        <v>1204</v>
      </c>
      <c r="M22" s="66">
        <v>0.56074766355140182</v>
      </c>
      <c r="N22" s="60">
        <v>914</v>
      </c>
      <c r="O22" s="66">
        <v>0.61014686248331107</v>
      </c>
      <c r="P22" s="60">
        <v>726</v>
      </c>
      <c r="Q22" s="66">
        <v>0.48464619492656874</v>
      </c>
      <c r="R22" s="60">
        <v>1309</v>
      </c>
      <c r="S22" s="66">
        <v>0.74465954606141527</v>
      </c>
      <c r="T22" s="60">
        <v>1273</v>
      </c>
      <c r="U22" s="66">
        <v>0.68791722296395197</v>
      </c>
      <c r="V22" s="60">
        <v>1264</v>
      </c>
      <c r="W22" s="66">
        <v>0.68491321762349799</v>
      </c>
      <c r="X22" s="60">
        <v>1391</v>
      </c>
      <c r="Y22" s="66">
        <v>0.74833110814419224</v>
      </c>
      <c r="Z22" s="60">
        <v>0</v>
      </c>
      <c r="AA22" s="60">
        <v>3</v>
      </c>
      <c r="AB22" s="60">
        <v>2</v>
      </c>
      <c r="AC22" s="60">
        <v>7</v>
      </c>
      <c r="AD22" s="60">
        <v>19</v>
      </c>
      <c r="AE22" s="60">
        <v>13</v>
      </c>
      <c r="AF22" s="60">
        <v>22</v>
      </c>
      <c r="AG22" s="60">
        <v>58</v>
      </c>
      <c r="AH22" s="60">
        <v>63</v>
      </c>
      <c r="AI22" s="60">
        <v>100</v>
      </c>
      <c r="AJ22" s="60">
        <v>118</v>
      </c>
      <c r="AK22" s="60">
        <v>150</v>
      </c>
      <c r="AL22" s="60">
        <v>144</v>
      </c>
      <c r="AM22" s="60">
        <v>168</v>
      </c>
      <c r="AN22" s="60">
        <v>169</v>
      </c>
      <c r="AO22" s="60">
        <v>166</v>
      </c>
      <c r="AP22" s="60">
        <v>135</v>
      </c>
      <c r="AQ22" s="60">
        <v>87</v>
      </c>
      <c r="AR22" s="60">
        <v>51</v>
      </c>
      <c r="AS22" s="60">
        <v>23</v>
      </c>
      <c r="AT22" s="67">
        <v>0</v>
      </c>
      <c r="AU22" s="67">
        <v>0.20026702269692923</v>
      </c>
      <c r="AV22" s="67">
        <v>0.13351134846461948</v>
      </c>
      <c r="AW22" s="67">
        <v>0.46728971962616822</v>
      </c>
      <c r="AX22" s="67">
        <v>1.2683578104138853</v>
      </c>
      <c r="AY22" s="67">
        <v>0.86782376502002667</v>
      </c>
      <c r="AZ22" s="67">
        <v>1.4686248331108145</v>
      </c>
      <c r="BA22" s="67">
        <v>3.8718291054739651</v>
      </c>
      <c r="BB22" s="67">
        <v>4.2056074766355138</v>
      </c>
      <c r="BC22" s="67">
        <v>6.6755674232309747</v>
      </c>
      <c r="BD22" s="67">
        <v>7.8771695594125504</v>
      </c>
      <c r="BE22" s="67">
        <v>10.013351134846461</v>
      </c>
      <c r="BF22" s="67">
        <v>9.6128170894526033</v>
      </c>
      <c r="BG22" s="67">
        <v>11.214953271028037</v>
      </c>
      <c r="BH22" s="67">
        <v>11.281708945260347</v>
      </c>
      <c r="BI22" s="67">
        <v>11.081441922563418</v>
      </c>
      <c r="BJ22" s="67">
        <v>9.0120160213618163</v>
      </c>
      <c r="BK22" s="67">
        <v>5.8077436582109483</v>
      </c>
      <c r="BL22" s="67">
        <v>3.404539385847797</v>
      </c>
      <c r="BM22" s="67">
        <v>1.5353805073431241</v>
      </c>
    </row>
    <row r="23" spans="1:65" x14ac:dyDescent="0.25">
      <c r="A23" s="62" t="s">
        <v>108</v>
      </c>
      <c r="B23" s="65">
        <v>40826</v>
      </c>
      <c r="C23" s="65">
        <v>36686</v>
      </c>
      <c r="D23" s="65">
        <v>18392</v>
      </c>
      <c r="E23" s="72">
        <v>0.41994221228806627</v>
      </c>
      <c r="F23" s="65">
        <v>29262</v>
      </c>
      <c r="G23" s="72">
        <v>0.61629777026658672</v>
      </c>
      <c r="H23" s="65">
        <v>19684</v>
      </c>
      <c r="I23" s="72">
        <v>0.53655345363353868</v>
      </c>
      <c r="J23" s="65">
        <v>36227</v>
      </c>
      <c r="K23" s="72">
        <v>0.93857329771574993</v>
      </c>
      <c r="L23" s="65">
        <v>29466</v>
      </c>
      <c r="M23" s="72">
        <v>0.55275854549419401</v>
      </c>
      <c r="N23" s="65">
        <v>22775</v>
      </c>
      <c r="O23" s="72">
        <v>0.62080902796707194</v>
      </c>
      <c r="P23" s="65">
        <v>16977</v>
      </c>
      <c r="Q23" s="72">
        <v>0.46276508749931855</v>
      </c>
      <c r="R23" s="65">
        <v>32172</v>
      </c>
      <c r="S23" s="72">
        <v>0.72659870250231695</v>
      </c>
      <c r="T23" s="65">
        <v>30927</v>
      </c>
      <c r="U23" s="72">
        <v>0.6680204982827237</v>
      </c>
      <c r="V23" s="65">
        <v>29734</v>
      </c>
      <c r="W23" s="72">
        <v>0.67862399825546527</v>
      </c>
      <c r="X23" s="65">
        <v>33573</v>
      </c>
      <c r="Y23" s="72">
        <v>0.72954260480837374</v>
      </c>
      <c r="Z23" s="65">
        <v>16</v>
      </c>
      <c r="AA23" s="65">
        <v>51</v>
      </c>
      <c r="AB23" s="65">
        <v>108</v>
      </c>
      <c r="AC23" s="65">
        <v>210</v>
      </c>
      <c r="AD23" s="65">
        <v>379</v>
      </c>
      <c r="AE23" s="65">
        <v>599</v>
      </c>
      <c r="AF23" s="65">
        <v>895</v>
      </c>
      <c r="AG23" s="65">
        <v>1281</v>
      </c>
      <c r="AH23" s="65">
        <v>1730</v>
      </c>
      <c r="AI23" s="65">
        <v>2308</v>
      </c>
      <c r="AJ23" s="65">
        <v>2996</v>
      </c>
      <c r="AK23" s="65">
        <v>3482</v>
      </c>
      <c r="AL23" s="65">
        <v>3909</v>
      </c>
      <c r="AM23" s="65">
        <v>4207</v>
      </c>
      <c r="AN23" s="65">
        <v>4142</v>
      </c>
      <c r="AO23" s="65">
        <v>3648</v>
      </c>
      <c r="AP23" s="65">
        <v>2935</v>
      </c>
      <c r="AQ23" s="65">
        <v>2073</v>
      </c>
      <c r="AR23" s="65">
        <v>1215</v>
      </c>
      <c r="AS23" s="65">
        <v>502</v>
      </c>
      <c r="AT23" s="69">
        <v>4.3613367497137873E-2</v>
      </c>
      <c r="AU23" s="69">
        <v>0.13901760889712697</v>
      </c>
      <c r="AV23" s="69">
        <v>0.29439023060568065</v>
      </c>
      <c r="AW23" s="69">
        <v>0.57242544839993459</v>
      </c>
      <c r="AX23" s="69">
        <v>1.0330916425884533</v>
      </c>
      <c r="AY23" s="69">
        <v>1.632775445674099</v>
      </c>
      <c r="AZ23" s="69">
        <v>2.4396227443711496</v>
      </c>
      <c r="BA23" s="69">
        <v>3.4917952352396009</v>
      </c>
      <c r="BB23" s="69">
        <v>4.7156953606280325</v>
      </c>
      <c r="BC23" s="69">
        <v>6.2912282614621384</v>
      </c>
      <c r="BD23" s="69">
        <v>8.1666030638390659</v>
      </c>
      <c r="BE23" s="69">
        <v>9.4913591015646297</v>
      </c>
      <c r="BF23" s="69">
        <v>10.655290846644496</v>
      </c>
      <c r="BG23" s="69">
        <v>11.467589816278689</v>
      </c>
      <c r="BH23" s="69">
        <v>11.290410510821566</v>
      </c>
      <c r="BI23" s="69">
        <v>9.9438477893474353</v>
      </c>
      <c r="BJ23" s="69">
        <v>8.0003271002562286</v>
      </c>
      <c r="BK23" s="69">
        <v>5.650656926347926</v>
      </c>
      <c r="BL23" s="69">
        <v>3.3118900943139074</v>
      </c>
      <c r="BM23" s="69">
        <v>1.3683694052227007</v>
      </c>
    </row>
    <row r="27" spans="1:65" x14ac:dyDescent="0.25">
      <c r="A27" s="117" t="s">
        <v>0</v>
      </c>
      <c r="B27" s="124" t="s">
        <v>86</v>
      </c>
      <c r="C27" s="124"/>
      <c r="D27" s="124"/>
      <c r="E27" s="124"/>
      <c r="F27" s="124"/>
      <c r="G27" s="124"/>
      <c r="H27" s="124"/>
      <c r="I27" s="124"/>
      <c r="J27" s="124"/>
      <c r="K27" s="124"/>
      <c r="L27" s="124"/>
      <c r="M27" s="124"/>
      <c r="N27" s="124"/>
      <c r="O27" s="124"/>
      <c r="P27" s="124"/>
      <c r="Q27" s="124"/>
      <c r="R27" s="124"/>
      <c r="S27" s="124"/>
      <c r="T27" s="124"/>
      <c r="U27" s="124"/>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row>
    <row r="28" spans="1:65" x14ac:dyDescent="0.25">
      <c r="A28" s="118"/>
      <c r="B28" s="68">
        <v>0</v>
      </c>
      <c r="C28" s="68">
        <v>1</v>
      </c>
      <c r="D28" s="68">
        <v>2</v>
      </c>
      <c r="E28" s="68">
        <v>3</v>
      </c>
      <c r="F28" s="68">
        <v>4</v>
      </c>
      <c r="G28" s="68">
        <v>5</v>
      </c>
      <c r="H28" s="68">
        <v>6</v>
      </c>
      <c r="I28" s="68">
        <v>7</v>
      </c>
      <c r="J28" s="68">
        <v>8</v>
      </c>
      <c r="K28" s="68">
        <v>9</v>
      </c>
      <c r="L28" s="68">
        <v>10</v>
      </c>
      <c r="M28" s="68">
        <v>11</v>
      </c>
      <c r="N28" s="68">
        <v>12</v>
      </c>
      <c r="O28" s="68">
        <v>13</v>
      </c>
      <c r="P28" s="68">
        <v>14</v>
      </c>
      <c r="Q28" s="68">
        <v>15</v>
      </c>
      <c r="R28" s="68">
        <v>16</v>
      </c>
      <c r="S28" s="68">
        <v>17</v>
      </c>
      <c r="T28" s="68">
        <v>18</v>
      </c>
      <c r="U28" s="68">
        <v>19</v>
      </c>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row>
    <row r="29" spans="1:65" x14ac:dyDescent="0.25">
      <c r="A29" s="61" t="s">
        <v>89</v>
      </c>
      <c r="B29" s="67">
        <v>0.19646365422396855</v>
      </c>
      <c r="C29" s="67">
        <v>0.19646365422396855</v>
      </c>
      <c r="D29" s="67">
        <v>0.58939096267190572</v>
      </c>
      <c r="E29" s="67">
        <v>0.98231827111984282</v>
      </c>
      <c r="F29" s="67">
        <v>1.5717092337917484</v>
      </c>
      <c r="G29" s="67">
        <v>2.7504911591355601</v>
      </c>
      <c r="H29" s="67">
        <v>2.8487229862475441</v>
      </c>
      <c r="I29" s="67">
        <v>3.8310412573673869</v>
      </c>
      <c r="J29" s="67">
        <v>5.1080550098231825</v>
      </c>
      <c r="K29" s="67">
        <v>6.0903732809430258</v>
      </c>
      <c r="L29" s="67">
        <v>7.1709233791748526</v>
      </c>
      <c r="M29" s="67">
        <v>10.019646365422396</v>
      </c>
      <c r="N29" s="67">
        <v>9.7249508840864447</v>
      </c>
      <c r="O29" s="67">
        <v>10.707269155206287</v>
      </c>
      <c r="P29" s="67">
        <v>10.707269155206287</v>
      </c>
      <c r="Q29" s="67">
        <v>9.332023575638507</v>
      </c>
      <c r="R29" s="67">
        <v>7.6620825147347738</v>
      </c>
      <c r="S29" s="67">
        <v>5.4027504911591357</v>
      </c>
      <c r="T29" s="67">
        <v>3.4381139489194501</v>
      </c>
      <c r="U29" s="67">
        <v>1.6699410609037328</v>
      </c>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row>
    <row r="30" spans="1:65" x14ac:dyDescent="0.25">
      <c r="A30" s="62" t="s">
        <v>90</v>
      </c>
      <c r="B30" s="67">
        <v>0</v>
      </c>
      <c r="C30" s="67">
        <v>0.31520882584712373</v>
      </c>
      <c r="D30" s="67">
        <v>0.15760441292356187</v>
      </c>
      <c r="E30" s="67">
        <v>0.63041765169424746</v>
      </c>
      <c r="F30" s="67">
        <v>1.1032308904649331</v>
      </c>
      <c r="G30" s="67">
        <v>1.5760441292356187</v>
      </c>
      <c r="H30" s="67">
        <v>2.6792750197005515</v>
      </c>
      <c r="I30" s="67">
        <v>4.1765169424743895</v>
      </c>
      <c r="J30" s="67">
        <v>4.2553191489361701</v>
      </c>
      <c r="K30" s="67">
        <v>5.6737588652482271</v>
      </c>
      <c r="L30" s="67">
        <v>9.1410559495665886</v>
      </c>
      <c r="M30" s="67">
        <v>10.480693459416864</v>
      </c>
      <c r="N30" s="67">
        <v>10.559495665878645</v>
      </c>
      <c r="O30" s="67">
        <v>11.189913317572891</v>
      </c>
      <c r="P30" s="67">
        <v>11.505122143420015</v>
      </c>
      <c r="Q30" s="67">
        <v>10.007880220646179</v>
      </c>
      <c r="R30" s="67">
        <v>8.4318360914105597</v>
      </c>
      <c r="S30" s="67">
        <v>4.5705279747832943</v>
      </c>
      <c r="T30" s="67">
        <v>2.4428684003152088</v>
      </c>
      <c r="U30" s="67">
        <v>1.1032308904649331</v>
      </c>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row>
    <row r="31" spans="1:65" x14ac:dyDescent="0.25">
      <c r="A31" s="62" t="s">
        <v>91</v>
      </c>
      <c r="B31" s="67">
        <v>5.8038305281485777E-2</v>
      </c>
      <c r="C31" s="67">
        <v>8.7057457922228673E-2</v>
      </c>
      <c r="D31" s="67">
        <v>0.14509576320371445</v>
      </c>
      <c r="E31" s="67">
        <v>0.52234474753337201</v>
      </c>
      <c r="F31" s="67">
        <v>1.044689495066744</v>
      </c>
      <c r="G31" s="67">
        <v>1.1897852582704584</v>
      </c>
      <c r="H31" s="67">
        <v>1.828206616366802</v>
      </c>
      <c r="I31" s="67">
        <v>2.7858386535113175</v>
      </c>
      <c r="J31" s="67">
        <v>4.2948345908299475</v>
      </c>
      <c r="K31" s="67">
        <v>5.513639001741149</v>
      </c>
      <c r="L31" s="67">
        <v>8.3575159605339522</v>
      </c>
      <c r="M31" s="67">
        <v>8.8218224027858394</v>
      </c>
      <c r="N31" s="67">
        <v>10.65002901915264</v>
      </c>
      <c r="O31" s="67">
        <v>12.130005803830528</v>
      </c>
      <c r="P31" s="67">
        <v>12.594312246082414</v>
      </c>
      <c r="Q31" s="67">
        <v>10.969239698200813</v>
      </c>
      <c r="R31" s="67">
        <v>8.2704585026117243</v>
      </c>
      <c r="S31" s="67">
        <v>5.9199071387115501</v>
      </c>
      <c r="T31" s="67">
        <v>3.6273940800928615</v>
      </c>
      <c r="U31" s="67">
        <v>1.1897852582704584</v>
      </c>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row>
    <row r="32" spans="1:65" x14ac:dyDescent="0.25">
      <c r="A32" s="62" t="s">
        <v>92</v>
      </c>
      <c r="B32" s="67">
        <v>5.9719319199761124E-2</v>
      </c>
      <c r="C32" s="67">
        <v>0.11943863839952225</v>
      </c>
      <c r="D32" s="67">
        <v>0.29859659599880561</v>
      </c>
      <c r="E32" s="67">
        <v>0.41803523439832785</v>
      </c>
      <c r="F32" s="67">
        <v>0.77635114959689455</v>
      </c>
      <c r="G32" s="67">
        <v>1.1048074051955807</v>
      </c>
      <c r="H32" s="67">
        <v>2.3887727679904449</v>
      </c>
      <c r="I32" s="67">
        <v>3.1651239175873394</v>
      </c>
      <c r="J32" s="67">
        <v>4.0310540459838755</v>
      </c>
      <c r="K32" s="67">
        <v>5.5837563451776653</v>
      </c>
      <c r="L32" s="67">
        <v>7.0468796655718124</v>
      </c>
      <c r="M32" s="67">
        <v>8.9578978799641682</v>
      </c>
      <c r="N32" s="67">
        <v>10.122424604359511</v>
      </c>
      <c r="O32" s="67">
        <v>10.659898477157361</v>
      </c>
      <c r="P32" s="67">
        <v>11.973723499552104</v>
      </c>
      <c r="Q32" s="67">
        <v>11.167512690355331</v>
      </c>
      <c r="R32" s="67">
        <v>9.5550910719617796</v>
      </c>
      <c r="S32" s="67">
        <v>7.1065989847715736</v>
      </c>
      <c r="T32" s="67">
        <v>4.0011943863839949</v>
      </c>
      <c r="U32" s="67">
        <v>1.4631233203941476</v>
      </c>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row>
    <row r="33" spans="1:21" x14ac:dyDescent="0.25">
      <c r="A33" s="62" t="s">
        <v>93</v>
      </c>
      <c r="B33" s="67">
        <v>0</v>
      </c>
      <c r="C33" s="67">
        <v>0.13215859030837004</v>
      </c>
      <c r="D33" s="67">
        <v>0.26431718061674009</v>
      </c>
      <c r="E33" s="67">
        <v>0.30837004405286345</v>
      </c>
      <c r="F33" s="67">
        <v>0.79295154185022021</v>
      </c>
      <c r="G33" s="67">
        <v>1.8061674008810573</v>
      </c>
      <c r="H33" s="67">
        <v>3.3480176211453743</v>
      </c>
      <c r="I33" s="67">
        <v>3.4361233480176212</v>
      </c>
      <c r="J33" s="67">
        <v>5.1101321585903081</v>
      </c>
      <c r="K33" s="67">
        <v>6.7841409691629959</v>
      </c>
      <c r="L33" s="67">
        <v>7.7533039647577091</v>
      </c>
      <c r="M33" s="67">
        <v>10.088105726872246</v>
      </c>
      <c r="N33" s="67">
        <v>11.189427312775331</v>
      </c>
      <c r="O33" s="67">
        <v>11.541850220264317</v>
      </c>
      <c r="P33" s="67">
        <v>11.453744493392071</v>
      </c>
      <c r="Q33" s="67">
        <v>9.5154185022026425</v>
      </c>
      <c r="R33" s="67">
        <v>7.7973568281938324</v>
      </c>
      <c r="S33" s="67">
        <v>4.3612334801762112</v>
      </c>
      <c r="T33" s="67">
        <v>3.2158590308370045</v>
      </c>
      <c r="U33" s="67">
        <v>1.1013215859030836</v>
      </c>
    </row>
    <row r="34" spans="1:21" x14ac:dyDescent="0.25">
      <c r="A34" s="62" t="s">
        <v>94</v>
      </c>
      <c r="B34" s="67">
        <v>0</v>
      </c>
      <c r="C34" s="67">
        <v>0.35236081747709652</v>
      </c>
      <c r="D34" s="67">
        <v>0.28188865398167723</v>
      </c>
      <c r="E34" s="67">
        <v>0.77519379844961245</v>
      </c>
      <c r="F34" s="67">
        <v>1.5503875968992249</v>
      </c>
      <c r="G34" s="67">
        <v>2.7484143763213531</v>
      </c>
      <c r="H34" s="67">
        <v>3.2417195207892884</v>
      </c>
      <c r="I34" s="67">
        <v>4.7216349541930933</v>
      </c>
      <c r="J34" s="67">
        <v>6.0606060606060606</v>
      </c>
      <c r="K34" s="67">
        <v>8.3157152924594779</v>
      </c>
      <c r="L34" s="67">
        <v>9.3023255813953494</v>
      </c>
      <c r="M34" s="67">
        <v>11.768851303735024</v>
      </c>
      <c r="N34" s="67">
        <v>10.711768851303734</v>
      </c>
      <c r="O34" s="67">
        <v>11.275546159267089</v>
      </c>
      <c r="P34" s="67">
        <v>10.14799154334038</v>
      </c>
      <c r="Q34" s="67">
        <v>8.1042988019732203</v>
      </c>
      <c r="R34" s="67">
        <v>5.4968287526427062</v>
      </c>
      <c r="S34" s="67">
        <v>3.1007751937984498</v>
      </c>
      <c r="T34" s="67">
        <v>1.7618040873854828</v>
      </c>
      <c r="U34" s="67">
        <v>0.28188865398167723</v>
      </c>
    </row>
    <row r="35" spans="1:21" x14ac:dyDescent="0.25">
      <c r="A35" s="62" t="s">
        <v>95</v>
      </c>
      <c r="B35" s="67">
        <v>4.4984255510571301E-2</v>
      </c>
      <c r="C35" s="67">
        <v>0.17993702204228521</v>
      </c>
      <c r="D35" s="67">
        <v>0.44984255510571303</v>
      </c>
      <c r="E35" s="67">
        <v>0.67476383265856954</v>
      </c>
      <c r="F35" s="67">
        <v>0.71974808816914082</v>
      </c>
      <c r="G35" s="67">
        <v>1.7993702204228521</v>
      </c>
      <c r="H35" s="67">
        <v>2.9239766081871346</v>
      </c>
      <c r="I35" s="67">
        <v>2.9689608636977058</v>
      </c>
      <c r="J35" s="67">
        <v>5.1282051282051286</v>
      </c>
      <c r="K35" s="67">
        <v>6.4327485380116958</v>
      </c>
      <c r="L35" s="67">
        <v>8.6819613135402616</v>
      </c>
      <c r="M35" s="67">
        <v>9.3117408906882595</v>
      </c>
      <c r="N35" s="67">
        <v>10.70625281151597</v>
      </c>
      <c r="O35" s="67">
        <v>11.560953666216824</v>
      </c>
      <c r="P35" s="67">
        <v>10.931174089068826</v>
      </c>
      <c r="Q35" s="67">
        <v>10.301394511920828</v>
      </c>
      <c r="R35" s="67">
        <v>7.7822762033288351</v>
      </c>
      <c r="S35" s="67">
        <v>4.7233468286099862</v>
      </c>
      <c r="T35" s="67">
        <v>3.5087719298245612</v>
      </c>
      <c r="U35" s="67">
        <v>1.1695906432748537</v>
      </c>
    </row>
    <row r="36" spans="1:21" x14ac:dyDescent="0.25">
      <c r="A36" s="62" t="s">
        <v>96</v>
      </c>
      <c r="B36" s="67">
        <v>0</v>
      </c>
      <c r="C36" s="67">
        <v>0.15211439002129601</v>
      </c>
      <c r="D36" s="67">
        <v>0.36507453605111045</v>
      </c>
      <c r="E36" s="67">
        <v>0.54761180407666565</v>
      </c>
      <c r="F36" s="67">
        <v>1.0039549741405538</v>
      </c>
      <c r="G36" s="67">
        <v>2.2208700943109219</v>
      </c>
      <c r="H36" s="67">
        <v>2.5555217523577731</v>
      </c>
      <c r="I36" s="67">
        <v>4.0766656525707328</v>
      </c>
      <c r="J36" s="67">
        <v>4.4417401886218437</v>
      </c>
      <c r="K36" s="67">
        <v>6.2671128688773958</v>
      </c>
      <c r="L36" s="67">
        <v>7.5144508670520231</v>
      </c>
      <c r="M36" s="67">
        <v>8.4879829631883172</v>
      </c>
      <c r="N36" s="67">
        <v>10.708853057499239</v>
      </c>
      <c r="O36" s="67">
        <v>11.804076665652572</v>
      </c>
      <c r="P36" s="67">
        <v>10.556738667477944</v>
      </c>
      <c r="Q36" s="67">
        <v>9.6136294493459076</v>
      </c>
      <c r="R36" s="67">
        <v>8.3662914511712803</v>
      </c>
      <c r="S36" s="67">
        <v>6.3279586248859143</v>
      </c>
      <c r="T36" s="67">
        <v>3.3769394584727714</v>
      </c>
      <c r="U36" s="67">
        <v>1.6124125342257378</v>
      </c>
    </row>
    <row r="37" spans="1:21" x14ac:dyDescent="0.25">
      <c r="A37" s="62" t="s">
        <v>97</v>
      </c>
      <c r="B37" s="67">
        <v>0</v>
      </c>
      <c r="C37" s="67">
        <v>0.38022813688212925</v>
      </c>
      <c r="D37" s="67">
        <v>0.76045627376425851</v>
      </c>
      <c r="E37" s="67">
        <v>0.38022813688212925</v>
      </c>
      <c r="F37" s="67">
        <v>0.38022813688212925</v>
      </c>
      <c r="G37" s="67">
        <v>2.661596958174905</v>
      </c>
      <c r="H37" s="67">
        <v>3.4220532319391634</v>
      </c>
      <c r="I37" s="67">
        <v>2.2813688212927756</v>
      </c>
      <c r="J37" s="67">
        <v>3.4220532319391634</v>
      </c>
      <c r="K37" s="67">
        <v>7.9847908745247151</v>
      </c>
      <c r="L37" s="67">
        <v>11.02661596958175</v>
      </c>
      <c r="M37" s="67">
        <v>7.9847908745247151</v>
      </c>
      <c r="N37" s="67">
        <v>13.688212927756654</v>
      </c>
      <c r="O37" s="67">
        <v>7.2243346007604563</v>
      </c>
      <c r="P37" s="67">
        <v>9.5057034220532319</v>
      </c>
      <c r="Q37" s="67">
        <v>6.083650190114068</v>
      </c>
      <c r="R37" s="67">
        <v>7.9847908745247151</v>
      </c>
      <c r="S37" s="67">
        <v>4.9429657794676807</v>
      </c>
      <c r="T37" s="67">
        <v>7.6045627376425857</v>
      </c>
      <c r="U37" s="67">
        <v>2.2813688212927756</v>
      </c>
    </row>
    <row r="38" spans="1:21" x14ac:dyDescent="0.25">
      <c r="A38" s="62" t="s">
        <v>98</v>
      </c>
      <c r="B38" s="67">
        <v>0</v>
      </c>
      <c r="C38" s="67">
        <v>0</v>
      </c>
      <c r="D38" s="67">
        <v>0.81135902636916835</v>
      </c>
      <c r="E38" s="67">
        <v>0.40567951318458417</v>
      </c>
      <c r="F38" s="67">
        <v>2.4340770791075053</v>
      </c>
      <c r="G38" s="67">
        <v>2.028397565922921</v>
      </c>
      <c r="H38" s="67">
        <v>2.6369168356997972</v>
      </c>
      <c r="I38" s="67">
        <v>3.4482758620689653</v>
      </c>
      <c r="J38" s="67">
        <v>5.4766734279918863</v>
      </c>
      <c r="K38" s="67">
        <v>4.6653144016227177</v>
      </c>
      <c r="L38" s="67">
        <v>6.0851926977687629</v>
      </c>
      <c r="M38" s="67">
        <v>7.9107505070993911</v>
      </c>
      <c r="N38" s="67">
        <v>10.141987829614605</v>
      </c>
      <c r="O38" s="67">
        <v>11.764705882352942</v>
      </c>
      <c r="P38" s="67">
        <v>11.561866125760648</v>
      </c>
      <c r="Q38" s="67">
        <v>9.736308316430021</v>
      </c>
      <c r="R38" s="67">
        <v>9.5334685598377273</v>
      </c>
      <c r="S38" s="67">
        <v>6.2880324543610548</v>
      </c>
      <c r="T38" s="67">
        <v>3.6511156186612577</v>
      </c>
      <c r="U38" s="67">
        <v>1.4198782961460445</v>
      </c>
    </row>
    <row r="39" spans="1:21" x14ac:dyDescent="0.25">
      <c r="A39" s="62" t="s">
        <v>11</v>
      </c>
      <c r="B39" s="67">
        <v>0</v>
      </c>
      <c r="C39" s="67">
        <v>0.23775558725630053</v>
      </c>
      <c r="D39" s="67">
        <v>0.28530670470756064</v>
      </c>
      <c r="E39" s="67">
        <v>0.38040893961008082</v>
      </c>
      <c r="F39" s="67">
        <v>1.0936757013789824</v>
      </c>
      <c r="G39" s="67">
        <v>1.1887779362815025</v>
      </c>
      <c r="H39" s="67">
        <v>2.4726581074655254</v>
      </c>
      <c r="I39" s="67">
        <v>3.2810271041369474</v>
      </c>
      <c r="J39" s="67">
        <v>4.6600095102234906</v>
      </c>
      <c r="K39" s="67">
        <v>6.6571564431764143</v>
      </c>
      <c r="L39" s="67">
        <v>8.2738944365192584</v>
      </c>
      <c r="M39" s="67">
        <v>9.2724679029957198</v>
      </c>
      <c r="N39" s="67">
        <v>11.412268188302425</v>
      </c>
      <c r="O39" s="67">
        <v>10.746552543984784</v>
      </c>
      <c r="P39" s="67">
        <v>9.7479790775083206</v>
      </c>
      <c r="Q39" s="67">
        <v>9.9381835473133613</v>
      </c>
      <c r="R39" s="67">
        <v>7.7983832620066575</v>
      </c>
      <c r="S39" s="67">
        <v>6.5620542082738949</v>
      </c>
      <c r="T39" s="67">
        <v>3.7089871611982881</v>
      </c>
      <c r="U39" s="67">
        <v>2.2824536376604851</v>
      </c>
    </row>
    <row r="40" spans="1:21" x14ac:dyDescent="0.25">
      <c r="A40" s="62" t="s">
        <v>99</v>
      </c>
      <c r="B40" s="67">
        <v>6.0096153846153848E-2</v>
      </c>
      <c r="C40" s="67">
        <v>3.0048076923076924E-2</v>
      </c>
      <c r="D40" s="67">
        <v>0.30048076923076922</v>
      </c>
      <c r="E40" s="67">
        <v>0.69110576923076927</v>
      </c>
      <c r="F40" s="67">
        <v>1.1117788461538463</v>
      </c>
      <c r="G40" s="67">
        <v>1.8329326923076923</v>
      </c>
      <c r="H40" s="67">
        <v>2.6742788461538463</v>
      </c>
      <c r="I40" s="67">
        <v>3.3052884615384617</v>
      </c>
      <c r="J40" s="67">
        <v>4.7475961538461542</v>
      </c>
      <c r="K40" s="67">
        <v>6.8209134615384617</v>
      </c>
      <c r="L40" s="67">
        <v>8.5637019230769234</v>
      </c>
      <c r="M40" s="67">
        <v>9.0444711538461533</v>
      </c>
      <c r="N40" s="67">
        <v>9.5853365384615383</v>
      </c>
      <c r="O40" s="67">
        <v>11.868990384615385</v>
      </c>
      <c r="P40" s="67">
        <v>10.486778846153847</v>
      </c>
      <c r="Q40" s="67">
        <v>10.096153846153847</v>
      </c>
      <c r="R40" s="67">
        <v>7.4519230769230766</v>
      </c>
      <c r="S40" s="67">
        <v>6.0697115384615383</v>
      </c>
      <c r="T40" s="67">
        <v>3.6057692307692308</v>
      </c>
      <c r="U40" s="67">
        <v>1.6526442307692308</v>
      </c>
    </row>
    <row r="41" spans="1:21" x14ac:dyDescent="0.25">
      <c r="A41" s="62" t="s">
        <v>100</v>
      </c>
      <c r="B41" s="67">
        <v>0</v>
      </c>
      <c r="C41" s="67">
        <v>0</v>
      </c>
      <c r="D41" s="67">
        <v>0</v>
      </c>
      <c r="E41" s="67">
        <v>0</v>
      </c>
      <c r="F41" s="67">
        <v>0</v>
      </c>
      <c r="G41" s="67">
        <v>0</v>
      </c>
      <c r="H41" s="67">
        <v>1.6528925619834711</v>
      </c>
      <c r="I41" s="67">
        <v>0.82644628099173556</v>
      </c>
      <c r="J41" s="67">
        <v>4.1322314049586772</v>
      </c>
      <c r="K41" s="67">
        <v>4.9586776859504136</v>
      </c>
      <c r="L41" s="67">
        <v>7.4380165289256199</v>
      </c>
      <c r="M41" s="67">
        <v>5.785123966942149</v>
      </c>
      <c r="N41" s="67">
        <v>13.223140495867769</v>
      </c>
      <c r="O41" s="67">
        <v>8.2644628099173545</v>
      </c>
      <c r="P41" s="67">
        <v>13.223140495867769</v>
      </c>
      <c r="Q41" s="67">
        <v>11.570247933884298</v>
      </c>
      <c r="R41" s="67">
        <v>14.049586776859504</v>
      </c>
      <c r="S41" s="67">
        <v>9.9173553719008272</v>
      </c>
      <c r="T41" s="67">
        <v>4.1322314049586772</v>
      </c>
      <c r="U41" s="67">
        <v>0.82644628099173556</v>
      </c>
    </row>
    <row r="42" spans="1:21" x14ac:dyDescent="0.25">
      <c r="A42" s="62" t="s">
        <v>101</v>
      </c>
      <c r="B42" s="67">
        <v>0</v>
      </c>
      <c r="C42" s="67">
        <v>1.075268817204301</v>
      </c>
      <c r="D42" s="67">
        <v>0</v>
      </c>
      <c r="E42" s="67">
        <v>1.075268817204301</v>
      </c>
      <c r="F42" s="67">
        <v>0</v>
      </c>
      <c r="G42" s="67">
        <v>1.075268817204301</v>
      </c>
      <c r="H42" s="67">
        <v>3.225806451612903</v>
      </c>
      <c r="I42" s="67">
        <v>3.225806451612903</v>
      </c>
      <c r="J42" s="67">
        <v>6.4516129032258061</v>
      </c>
      <c r="K42" s="67">
        <v>11.827956989247312</v>
      </c>
      <c r="L42" s="67">
        <v>5.376344086021505</v>
      </c>
      <c r="M42" s="67">
        <v>12.903225806451612</v>
      </c>
      <c r="N42" s="67">
        <v>16.129032258064516</v>
      </c>
      <c r="O42" s="67">
        <v>13.978494623655914</v>
      </c>
      <c r="P42" s="67">
        <v>13.978494623655914</v>
      </c>
      <c r="Q42" s="67">
        <v>3.225806451612903</v>
      </c>
      <c r="R42" s="67">
        <v>4.301075268817204</v>
      </c>
      <c r="S42" s="67">
        <v>1.075268817204301</v>
      </c>
      <c r="T42" s="67">
        <v>1.075268817204301</v>
      </c>
      <c r="U42" s="67">
        <v>0</v>
      </c>
    </row>
    <row r="43" spans="1:21" x14ac:dyDescent="0.25">
      <c r="A43" s="62" t="s">
        <v>102</v>
      </c>
      <c r="B43" s="67">
        <v>0</v>
      </c>
      <c r="C43" s="67">
        <v>0.25839793281653745</v>
      </c>
      <c r="D43" s="67">
        <v>0</v>
      </c>
      <c r="E43" s="67">
        <v>1.1627906976744187</v>
      </c>
      <c r="F43" s="67">
        <v>1.2919896640826873</v>
      </c>
      <c r="G43" s="67">
        <v>1.9379844961240309</v>
      </c>
      <c r="H43" s="67">
        <v>2.0671834625322996</v>
      </c>
      <c r="I43" s="67">
        <v>5.297157622739018</v>
      </c>
      <c r="J43" s="67">
        <v>4.1343669250645991</v>
      </c>
      <c r="K43" s="67">
        <v>7.2351421188630489</v>
      </c>
      <c r="L43" s="67">
        <v>8.5271317829457356</v>
      </c>
      <c r="M43" s="67">
        <v>12.27390180878553</v>
      </c>
      <c r="N43" s="67">
        <v>10.335917312661499</v>
      </c>
      <c r="O43" s="67">
        <v>10.077519379844961</v>
      </c>
      <c r="P43" s="67">
        <v>9.3023255813953494</v>
      </c>
      <c r="Q43" s="67">
        <v>9.1731266149870798</v>
      </c>
      <c r="R43" s="67">
        <v>7.8811369509043931</v>
      </c>
      <c r="S43" s="67">
        <v>5.0387596899224807</v>
      </c>
      <c r="T43" s="67">
        <v>2.9715762273901807</v>
      </c>
      <c r="U43" s="67">
        <v>1.0335917312661498</v>
      </c>
    </row>
    <row r="44" spans="1:21" x14ac:dyDescent="0.25">
      <c r="A44" s="62" t="s">
        <v>103</v>
      </c>
      <c r="B44" s="67">
        <v>0</v>
      </c>
      <c r="C44" s="67">
        <v>0</v>
      </c>
      <c r="D44" s="67">
        <v>0.10515247108307045</v>
      </c>
      <c r="E44" s="67">
        <v>0.2103049421661409</v>
      </c>
      <c r="F44" s="67">
        <v>0.73606729758149314</v>
      </c>
      <c r="G44" s="67">
        <v>1.4721345951629863</v>
      </c>
      <c r="H44" s="67">
        <v>2.3133543638275498</v>
      </c>
      <c r="I44" s="67">
        <v>5.3627760252365935</v>
      </c>
      <c r="J44" s="67">
        <v>4.7318611987381702</v>
      </c>
      <c r="K44" s="67">
        <v>5.2576235541535228</v>
      </c>
      <c r="L44" s="67">
        <v>7.9915878023133544</v>
      </c>
      <c r="M44" s="67">
        <v>8.3070452155625656</v>
      </c>
      <c r="N44" s="67">
        <v>10.620399579390115</v>
      </c>
      <c r="O44" s="67">
        <v>12.197686645636173</v>
      </c>
      <c r="P44" s="67">
        <v>12.723449001051526</v>
      </c>
      <c r="Q44" s="67">
        <v>8.3070452155625656</v>
      </c>
      <c r="R44" s="67">
        <v>7.9915878023133544</v>
      </c>
      <c r="S44" s="67">
        <v>6.5194532071503684</v>
      </c>
      <c r="T44" s="67">
        <v>3.4700315457413251</v>
      </c>
      <c r="U44" s="67">
        <v>1.6824395373291272</v>
      </c>
    </row>
    <row r="45" spans="1:21" x14ac:dyDescent="0.25">
      <c r="A45" s="62" t="s">
        <v>104</v>
      </c>
      <c r="B45" s="67">
        <v>2.4758603614756129E-2</v>
      </c>
      <c r="C45" s="67">
        <v>0.12379301807378064</v>
      </c>
      <c r="D45" s="67">
        <v>0.22282743253280515</v>
      </c>
      <c r="E45" s="67">
        <v>0.37137905422134193</v>
      </c>
      <c r="F45" s="67">
        <v>0.86655112651646449</v>
      </c>
      <c r="G45" s="67">
        <v>1.4855162168853677</v>
      </c>
      <c r="H45" s="67">
        <v>2.2035157217132952</v>
      </c>
      <c r="I45" s="67">
        <v>2.8224808120821985</v>
      </c>
      <c r="J45" s="67">
        <v>4.5803416687298837</v>
      </c>
      <c r="K45" s="67">
        <v>5.8677890566972026</v>
      </c>
      <c r="L45" s="67">
        <v>7.7494429314186677</v>
      </c>
      <c r="M45" s="67">
        <v>9.4330279772220855</v>
      </c>
      <c r="N45" s="67">
        <v>10.943302797722209</v>
      </c>
      <c r="O45" s="67">
        <v>11.809853924238674</v>
      </c>
      <c r="P45" s="67">
        <v>12.255508789304283</v>
      </c>
      <c r="Q45" s="67">
        <v>10.29957910373855</v>
      </c>
      <c r="R45" s="67">
        <v>8.3931666254023281</v>
      </c>
      <c r="S45" s="67">
        <v>5.9420648675414709</v>
      </c>
      <c r="T45" s="67">
        <v>3.119584055459272</v>
      </c>
      <c r="U45" s="67">
        <v>1.4855162168853677</v>
      </c>
    </row>
    <row r="46" spans="1:21" x14ac:dyDescent="0.25">
      <c r="A46" s="62" t="s">
        <v>105</v>
      </c>
      <c r="B46" s="67">
        <v>9.8960910440376054E-2</v>
      </c>
      <c r="C46" s="67">
        <v>4.9480455220188027E-2</v>
      </c>
      <c r="D46" s="67">
        <v>0.54428500742206831</v>
      </c>
      <c r="E46" s="67">
        <v>1.0885700148441366</v>
      </c>
      <c r="F46" s="67">
        <v>1.2370113805047007</v>
      </c>
      <c r="G46" s="67">
        <v>1.5833745670460169</v>
      </c>
      <c r="H46" s="67">
        <v>1.731815932706581</v>
      </c>
      <c r="I46" s="67">
        <v>3.7110341415141019</v>
      </c>
      <c r="J46" s="67">
        <v>5.2449282533399311</v>
      </c>
      <c r="K46" s="67">
        <v>6.3334982681840675</v>
      </c>
      <c r="L46" s="67">
        <v>9.3023255813953494</v>
      </c>
      <c r="M46" s="67">
        <v>10.935180603661554</v>
      </c>
      <c r="N46" s="67">
        <v>10.885700148441366</v>
      </c>
      <c r="O46" s="67">
        <v>12.172191984166254</v>
      </c>
      <c r="P46" s="67">
        <v>11.380504700643247</v>
      </c>
      <c r="Q46" s="67">
        <v>8.7580405739732807</v>
      </c>
      <c r="R46" s="67">
        <v>6.7788223651657598</v>
      </c>
      <c r="S46" s="67">
        <v>4.7996041563582388</v>
      </c>
      <c r="T46" s="67">
        <v>2.4740227610094014</v>
      </c>
      <c r="U46" s="67">
        <v>0.89064819396338446</v>
      </c>
    </row>
    <row r="47" spans="1:21" x14ac:dyDescent="0.25">
      <c r="A47" s="62" t="s">
        <v>106</v>
      </c>
      <c r="B47" s="67">
        <v>0.14700477765527378</v>
      </c>
      <c r="C47" s="67">
        <v>7.3502388827636891E-2</v>
      </c>
      <c r="D47" s="67">
        <v>0.29400955531054757</v>
      </c>
      <c r="E47" s="67">
        <v>0.69827269386255053</v>
      </c>
      <c r="F47" s="67">
        <v>1.065784638000735</v>
      </c>
      <c r="G47" s="67">
        <v>1.5435501653803749</v>
      </c>
      <c r="H47" s="67">
        <v>2.4255788313120177</v>
      </c>
      <c r="I47" s="67">
        <v>3.5648658581403896</v>
      </c>
      <c r="J47" s="67">
        <v>5.3289231900036755</v>
      </c>
      <c r="K47" s="67">
        <v>6.5049614112458656</v>
      </c>
      <c r="L47" s="67">
        <v>8.8937890481440647</v>
      </c>
      <c r="M47" s="67">
        <v>9.5553105475927964</v>
      </c>
      <c r="N47" s="67">
        <v>11.429621462697538</v>
      </c>
      <c r="O47" s="67">
        <v>11.319367879456083</v>
      </c>
      <c r="P47" s="67">
        <v>11.245865490628445</v>
      </c>
      <c r="Q47" s="67">
        <v>9.6655641308342517</v>
      </c>
      <c r="R47" s="67">
        <v>7.092980521866961</v>
      </c>
      <c r="S47" s="67">
        <v>5.1451672179345831</v>
      </c>
      <c r="T47" s="67">
        <v>2.8665931642778388</v>
      </c>
      <c r="U47" s="67">
        <v>1.1392870268283719</v>
      </c>
    </row>
    <row r="48" spans="1:21" x14ac:dyDescent="0.25">
      <c r="A48" s="63" t="s">
        <v>107</v>
      </c>
      <c r="B48" s="67">
        <v>0</v>
      </c>
      <c r="C48" s="67">
        <v>0.20026702269692923</v>
      </c>
      <c r="D48" s="67">
        <v>0.13351134846461948</v>
      </c>
      <c r="E48" s="67">
        <v>0.46728971962616822</v>
      </c>
      <c r="F48" s="67">
        <v>1.2683578104138853</v>
      </c>
      <c r="G48" s="67">
        <v>0.86782376502002667</v>
      </c>
      <c r="H48" s="67">
        <v>1.4686248331108145</v>
      </c>
      <c r="I48" s="67">
        <v>3.8718291054739651</v>
      </c>
      <c r="J48" s="67">
        <v>4.2056074766355138</v>
      </c>
      <c r="K48" s="67">
        <v>6.6755674232309747</v>
      </c>
      <c r="L48" s="67">
        <v>7.8771695594125504</v>
      </c>
      <c r="M48" s="67">
        <v>10.013351134846461</v>
      </c>
      <c r="N48" s="67">
        <v>9.6128170894526033</v>
      </c>
      <c r="O48" s="67">
        <v>11.214953271028037</v>
      </c>
      <c r="P48" s="67">
        <v>11.281708945260347</v>
      </c>
      <c r="Q48" s="67">
        <v>11.081441922563418</v>
      </c>
      <c r="R48" s="67">
        <v>9.0120160213618163</v>
      </c>
      <c r="S48" s="67">
        <v>5.8077436582109483</v>
      </c>
      <c r="T48" s="67">
        <v>3.404539385847797</v>
      </c>
      <c r="U48" s="67">
        <v>1.5353805073431241</v>
      </c>
    </row>
    <row r="49" spans="1:21" x14ac:dyDescent="0.25">
      <c r="A49" s="62" t="s">
        <v>108</v>
      </c>
      <c r="B49" s="69">
        <v>4.3613367497137873E-2</v>
      </c>
      <c r="C49" s="69">
        <v>0.13901760889712697</v>
      </c>
      <c r="D49" s="69">
        <v>0.29439023060568065</v>
      </c>
      <c r="E49" s="69">
        <v>0.57242544839993459</v>
      </c>
      <c r="F49" s="69">
        <v>1.0330916425884533</v>
      </c>
      <c r="G49" s="69">
        <v>1.632775445674099</v>
      </c>
      <c r="H49" s="69">
        <v>2.4396227443711496</v>
      </c>
      <c r="I49" s="69">
        <v>3.4917952352396009</v>
      </c>
      <c r="J49" s="69">
        <v>4.7156953606280325</v>
      </c>
      <c r="K49" s="69">
        <v>6.2912282614621384</v>
      </c>
      <c r="L49" s="69">
        <v>8.1666030638390659</v>
      </c>
      <c r="M49" s="69">
        <v>9.4913591015646297</v>
      </c>
      <c r="N49" s="69">
        <v>10.655290846644496</v>
      </c>
      <c r="O49" s="69">
        <v>11.467589816278689</v>
      </c>
      <c r="P49" s="69">
        <v>11.290410510821566</v>
      </c>
      <c r="Q49" s="69">
        <v>9.9438477893474353</v>
      </c>
      <c r="R49" s="69">
        <v>8.0003271002562286</v>
      </c>
      <c r="S49" s="69">
        <v>5.650656926347926</v>
      </c>
      <c r="T49" s="69">
        <v>3.3118900943139074</v>
      </c>
      <c r="U49" s="69">
        <v>1.3683694052227007</v>
      </c>
    </row>
    <row r="52" spans="1:21" x14ac:dyDescent="0.25">
      <c r="A52" s="117" t="s">
        <v>0</v>
      </c>
      <c r="B52" s="117" t="s">
        <v>72</v>
      </c>
      <c r="C52" s="117" t="s">
        <v>73</v>
      </c>
      <c r="D52" s="121" t="s">
        <v>109</v>
      </c>
      <c r="E52" s="122"/>
      <c r="F52" s="123"/>
      <c r="G52" s="58"/>
      <c r="H52" s="58"/>
      <c r="I52" s="58"/>
      <c r="J52" s="58"/>
      <c r="K52" s="58"/>
      <c r="L52" s="58"/>
      <c r="M52" s="58"/>
      <c r="N52" s="58"/>
      <c r="O52" s="58"/>
      <c r="P52" s="58"/>
      <c r="Q52" s="58"/>
      <c r="R52" s="58"/>
      <c r="S52" s="58"/>
      <c r="T52" s="58"/>
      <c r="U52" s="58"/>
    </row>
    <row r="53" spans="1:21" ht="45" x14ac:dyDescent="0.25">
      <c r="A53" s="118"/>
      <c r="B53" s="119"/>
      <c r="C53" s="120"/>
      <c r="D53" s="73" t="s">
        <v>110</v>
      </c>
      <c r="E53" s="73" t="s">
        <v>111</v>
      </c>
      <c r="F53" s="73" t="s">
        <v>112</v>
      </c>
      <c r="G53" s="58"/>
      <c r="H53" s="58"/>
      <c r="I53" s="58"/>
      <c r="J53" s="58"/>
      <c r="K53" s="58"/>
      <c r="L53" s="58"/>
      <c r="M53" s="58"/>
      <c r="N53" s="58"/>
      <c r="O53" s="58"/>
      <c r="P53" s="58"/>
      <c r="Q53" s="58"/>
      <c r="R53" s="58"/>
      <c r="S53" s="58"/>
      <c r="T53" s="58"/>
      <c r="U53" s="58"/>
    </row>
    <row r="54" spans="1:21" x14ac:dyDescent="0.25">
      <c r="A54" s="61" t="s">
        <v>89</v>
      </c>
      <c r="B54" s="60">
        <v>1144</v>
      </c>
      <c r="C54" s="60">
        <v>1018</v>
      </c>
      <c r="D54" s="64">
        <v>19342</v>
      </c>
      <c r="E54" s="64">
        <v>12213</v>
      </c>
      <c r="F54" s="74">
        <v>63.142384448350739</v>
      </c>
      <c r="G54" s="58"/>
      <c r="H54" s="58"/>
      <c r="I54" s="58"/>
      <c r="J54" s="58"/>
      <c r="K54" s="58"/>
      <c r="L54" s="58"/>
      <c r="M54" s="58"/>
      <c r="N54" s="58"/>
      <c r="O54" s="58"/>
      <c r="P54" s="58"/>
      <c r="Q54" s="58"/>
      <c r="R54" s="58"/>
      <c r="S54" s="58"/>
      <c r="T54" s="58"/>
      <c r="U54" s="58"/>
    </row>
    <row r="55" spans="1:21" x14ac:dyDescent="0.25">
      <c r="A55" s="62" t="s">
        <v>90</v>
      </c>
      <c r="B55" s="64">
        <v>1399</v>
      </c>
      <c r="C55" s="60">
        <v>1269</v>
      </c>
      <c r="D55" s="64">
        <v>24111</v>
      </c>
      <c r="E55" s="64">
        <v>15391</v>
      </c>
      <c r="F55" s="74">
        <v>63.83393471859317</v>
      </c>
      <c r="G55" s="58"/>
      <c r="H55" s="58"/>
      <c r="I55" s="58"/>
      <c r="J55" s="58"/>
      <c r="K55" s="58"/>
      <c r="L55" s="58"/>
      <c r="M55" s="58"/>
      <c r="N55" s="58"/>
      <c r="O55" s="58"/>
      <c r="P55" s="58"/>
      <c r="Q55" s="58"/>
      <c r="R55" s="58"/>
      <c r="S55" s="58"/>
      <c r="T55" s="58"/>
      <c r="U55" s="58"/>
    </row>
    <row r="56" spans="1:21" x14ac:dyDescent="0.25">
      <c r="A56" s="62" t="s">
        <v>91</v>
      </c>
      <c r="B56" s="64">
        <v>3881</v>
      </c>
      <c r="C56" s="60">
        <v>3446</v>
      </c>
      <c r="D56" s="64">
        <v>65474</v>
      </c>
      <c r="E56" s="64">
        <v>43225</v>
      </c>
      <c r="F56" s="74">
        <v>66.018572257690082</v>
      </c>
      <c r="G56" s="58"/>
      <c r="H56" s="58"/>
      <c r="I56" s="58"/>
      <c r="J56" s="58"/>
      <c r="K56" s="58"/>
      <c r="L56" s="58"/>
      <c r="M56" s="58"/>
      <c r="N56" s="58"/>
      <c r="O56" s="58"/>
      <c r="P56" s="58"/>
      <c r="Q56" s="58"/>
      <c r="R56" s="58"/>
      <c r="S56" s="58"/>
      <c r="T56" s="58"/>
      <c r="U56" s="58"/>
    </row>
    <row r="57" spans="1:21" x14ac:dyDescent="0.25">
      <c r="A57" s="62" t="s">
        <v>92</v>
      </c>
      <c r="B57" s="64">
        <v>3666</v>
      </c>
      <c r="C57" s="60">
        <v>3349</v>
      </c>
      <c r="D57" s="64">
        <v>63631</v>
      </c>
      <c r="E57" s="64">
        <v>42442</v>
      </c>
      <c r="F57" s="74">
        <v>66.70019330200688</v>
      </c>
      <c r="G57" s="58"/>
      <c r="H57" s="58"/>
      <c r="I57" s="58"/>
      <c r="J57" s="58"/>
      <c r="K57" s="58"/>
      <c r="L57" s="58"/>
      <c r="M57" s="58"/>
      <c r="N57" s="58"/>
      <c r="O57" s="58"/>
      <c r="P57" s="58"/>
      <c r="Q57" s="58"/>
      <c r="R57" s="58"/>
      <c r="S57" s="58"/>
      <c r="T57" s="58"/>
      <c r="U57" s="58"/>
    </row>
    <row r="58" spans="1:21" x14ac:dyDescent="0.25">
      <c r="A58" s="62" t="s">
        <v>93</v>
      </c>
      <c r="B58" s="64">
        <v>2502</v>
      </c>
      <c r="C58" s="60">
        <v>2270</v>
      </c>
      <c r="D58" s="64">
        <v>43130</v>
      </c>
      <c r="E58" s="64">
        <v>27546</v>
      </c>
      <c r="F58" s="74">
        <v>63.86737769533967</v>
      </c>
      <c r="G58" s="58"/>
      <c r="H58" s="58"/>
      <c r="I58" s="58"/>
      <c r="J58" s="58"/>
      <c r="K58" s="58"/>
      <c r="L58" s="58"/>
      <c r="M58" s="58"/>
      <c r="N58" s="58"/>
      <c r="O58" s="58"/>
      <c r="P58" s="58"/>
      <c r="Q58" s="58"/>
      <c r="R58" s="58"/>
      <c r="S58" s="58"/>
      <c r="T58" s="58"/>
      <c r="U58" s="58"/>
    </row>
    <row r="59" spans="1:21" x14ac:dyDescent="0.25">
      <c r="A59" s="62" t="s">
        <v>94</v>
      </c>
      <c r="B59" s="64">
        <v>1582</v>
      </c>
      <c r="C59" s="60">
        <v>1419</v>
      </c>
      <c r="D59" s="64">
        <v>26961</v>
      </c>
      <c r="E59" s="64">
        <v>16148</v>
      </c>
      <c r="F59" s="74">
        <v>59.893920848633208</v>
      </c>
      <c r="G59" s="58"/>
      <c r="H59" s="58"/>
      <c r="I59" s="58"/>
      <c r="J59" s="58"/>
      <c r="K59" s="58"/>
      <c r="L59" s="58"/>
      <c r="M59" s="58"/>
      <c r="N59" s="58"/>
      <c r="O59" s="58"/>
      <c r="P59" s="58"/>
      <c r="Q59" s="58"/>
      <c r="R59" s="58"/>
      <c r="S59" s="58"/>
      <c r="T59" s="58"/>
      <c r="U59" s="58"/>
    </row>
    <row r="60" spans="1:21" x14ac:dyDescent="0.25">
      <c r="A60" s="62" t="s">
        <v>95</v>
      </c>
      <c r="B60" s="64">
        <v>2609</v>
      </c>
      <c r="C60" s="60">
        <v>2223</v>
      </c>
      <c r="D60" s="64">
        <v>42237</v>
      </c>
      <c r="E60" s="64">
        <v>27076</v>
      </c>
      <c r="F60" s="74">
        <v>64.10493169495939</v>
      </c>
      <c r="G60" s="58"/>
      <c r="H60" s="58"/>
      <c r="I60" s="58"/>
      <c r="J60" s="58"/>
      <c r="K60" s="58"/>
      <c r="L60" s="58"/>
      <c r="M60" s="58"/>
      <c r="N60" s="58"/>
      <c r="O60" s="58"/>
      <c r="P60" s="58"/>
      <c r="Q60" s="58"/>
      <c r="R60" s="58"/>
      <c r="S60" s="58"/>
      <c r="T60" s="58"/>
      <c r="U60" s="58"/>
    </row>
    <row r="61" spans="1:21" x14ac:dyDescent="0.25">
      <c r="A61" s="62" t="s">
        <v>96</v>
      </c>
      <c r="B61" s="64">
        <v>3625</v>
      </c>
      <c r="C61" s="60">
        <v>3287</v>
      </c>
      <c r="D61" s="64">
        <v>62453</v>
      </c>
      <c r="E61" s="64">
        <v>40390</v>
      </c>
      <c r="F61" s="74">
        <v>64.672633820633109</v>
      </c>
      <c r="G61" s="58"/>
      <c r="H61" s="58"/>
      <c r="I61" s="58"/>
      <c r="J61" s="58"/>
      <c r="K61" s="58"/>
      <c r="L61" s="58"/>
      <c r="M61" s="58"/>
      <c r="N61" s="58"/>
      <c r="O61" s="58"/>
      <c r="P61" s="58"/>
      <c r="Q61" s="58"/>
      <c r="R61" s="58"/>
      <c r="S61" s="58"/>
      <c r="T61" s="58"/>
      <c r="U61" s="58"/>
    </row>
    <row r="62" spans="1:21" x14ac:dyDescent="0.25">
      <c r="A62" s="62" t="s">
        <v>97</v>
      </c>
      <c r="B62" s="64">
        <v>290</v>
      </c>
      <c r="C62" s="60">
        <v>263</v>
      </c>
      <c r="D62" s="64">
        <v>4997</v>
      </c>
      <c r="E62" s="64">
        <v>3225</v>
      </c>
      <c r="F62" s="74">
        <v>64.53872323394036</v>
      </c>
      <c r="G62" s="58"/>
      <c r="H62" s="58"/>
      <c r="I62" s="58"/>
      <c r="J62" s="58"/>
      <c r="K62" s="58"/>
      <c r="L62" s="58"/>
      <c r="M62" s="58"/>
      <c r="N62" s="58"/>
      <c r="O62" s="58"/>
      <c r="P62" s="58"/>
      <c r="Q62" s="58"/>
      <c r="R62" s="58"/>
      <c r="S62" s="58"/>
      <c r="T62" s="58"/>
      <c r="U62" s="58"/>
    </row>
    <row r="63" spans="1:21" x14ac:dyDescent="0.25">
      <c r="A63" s="62" t="s">
        <v>98</v>
      </c>
      <c r="B63" s="64">
        <v>545</v>
      </c>
      <c r="C63" s="60">
        <v>493</v>
      </c>
      <c r="D63" s="64">
        <v>9367</v>
      </c>
      <c r="E63" s="64">
        <v>6069</v>
      </c>
      <c r="F63" s="74">
        <v>64.791288566243196</v>
      </c>
      <c r="G63" s="58"/>
      <c r="H63" s="58"/>
      <c r="I63" s="58"/>
      <c r="J63" s="58"/>
      <c r="K63" s="58"/>
      <c r="L63" s="58"/>
      <c r="M63" s="58"/>
      <c r="N63" s="58"/>
      <c r="O63" s="58"/>
      <c r="P63" s="58"/>
      <c r="Q63" s="58"/>
      <c r="R63" s="58"/>
      <c r="S63" s="58"/>
      <c r="T63" s="58"/>
      <c r="U63" s="58"/>
    </row>
    <row r="64" spans="1:21" x14ac:dyDescent="0.25">
      <c r="A64" s="62" t="s">
        <v>11</v>
      </c>
      <c r="B64" s="64">
        <v>2351</v>
      </c>
      <c r="C64" s="60">
        <v>2103</v>
      </c>
      <c r="D64" s="64">
        <v>39957</v>
      </c>
      <c r="E64" s="64">
        <v>26091</v>
      </c>
      <c r="F64" s="74">
        <v>65.297695022148815</v>
      </c>
      <c r="G64" s="58"/>
      <c r="H64" s="58"/>
      <c r="I64" s="58"/>
      <c r="J64" s="58"/>
      <c r="K64" s="58"/>
      <c r="L64" s="58"/>
      <c r="M64" s="58"/>
      <c r="N64" s="58"/>
      <c r="O64" s="58"/>
      <c r="P64" s="58"/>
      <c r="Q64" s="58"/>
      <c r="R64" s="58"/>
      <c r="S64" s="58"/>
      <c r="T64" s="58"/>
      <c r="U64" s="58"/>
    </row>
    <row r="65" spans="1:6" x14ac:dyDescent="0.25">
      <c r="A65" s="62" t="s">
        <v>99</v>
      </c>
      <c r="B65" s="64">
        <v>3682</v>
      </c>
      <c r="C65" s="60">
        <v>3328</v>
      </c>
      <c r="D65" s="64">
        <v>63232</v>
      </c>
      <c r="E65" s="64">
        <v>40811</v>
      </c>
      <c r="F65" s="74">
        <v>64.541687753036442</v>
      </c>
    </row>
    <row r="66" spans="1:6" x14ac:dyDescent="0.25">
      <c r="A66" s="62" t="s">
        <v>100</v>
      </c>
      <c r="B66" s="64">
        <v>141</v>
      </c>
      <c r="C66" s="60">
        <v>121</v>
      </c>
      <c r="D66" s="64">
        <v>2299</v>
      </c>
      <c r="E66" s="64">
        <v>1621</v>
      </c>
      <c r="F66" s="74">
        <v>70.508916920400168</v>
      </c>
    </row>
    <row r="67" spans="1:6" x14ac:dyDescent="0.25">
      <c r="A67" s="62" t="s">
        <v>101</v>
      </c>
      <c r="B67" s="64">
        <v>103</v>
      </c>
      <c r="C67" s="60">
        <v>93</v>
      </c>
      <c r="D67" s="64">
        <v>1767</v>
      </c>
      <c r="E67" s="64">
        <v>1052</v>
      </c>
      <c r="F67" s="74">
        <v>59.535936615732879</v>
      </c>
    </row>
    <row r="68" spans="1:6" x14ac:dyDescent="0.25">
      <c r="A68" s="62" t="s">
        <v>102</v>
      </c>
      <c r="B68" s="64">
        <v>854</v>
      </c>
      <c r="C68" s="60">
        <v>774</v>
      </c>
      <c r="D68" s="64">
        <v>14706</v>
      </c>
      <c r="E68" s="64">
        <v>9244</v>
      </c>
      <c r="F68" s="74">
        <v>62.858697130422954</v>
      </c>
    </row>
    <row r="69" spans="1:6" x14ac:dyDescent="0.25">
      <c r="A69" s="62" t="s">
        <v>103</v>
      </c>
      <c r="B69" s="64">
        <v>1036</v>
      </c>
      <c r="C69" s="60">
        <v>951</v>
      </c>
      <c r="D69" s="64">
        <v>18069</v>
      </c>
      <c r="E69" s="64">
        <v>11801</v>
      </c>
      <c r="F69" s="74">
        <v>65.310753223753395</v>
      </c>
    </row>
    <row r="70" spans="1:6" x14ac:dyDescent="0.25">
      <c r="A70" s="62" t="s">
        <v>104</v>
      </c>
      <c r="B70" s="64">
        <v>4459</v>
      </c>
      <c r="C70" s="60">
        <v>4039</v>
      </c>
      <c r="D70" s="64">
        <v>76741</v>
      </c>
      <c r="E70" s="64">
        <v>50361</v>
      </c>
      <c r="F70" s="74">
        <v>65.624633507512286</v>
      </c>
    </row>
    <row r="71" spans="1:6" x14ac:dyDescent="0.25">
      <c r="A71" s="62" t="s">
        <v>105</v>
      </c>
      <c r="B71" s="64">
        <v>2262</v>
      </c>
      <c r="C71" s="60">
        <v>2021</v>
      </c>
      <c r="D71" s="64">
        <v>38399</v>
      </c>
      <c r="E71" s="64">
        <v>24191</v>
      </c>
      <c r="F71" s="74">
        <v>62.999036433240448</v>
      </c>
    </row>
    <row r="72" spans="1:6" x14ac:dyDescent="0.25">
      <c r="A72" s="62" t="s">
        <v>106</v>
      </c>
      <c r="B72" s="64">
        <v>2994</v>
      </c>
      <c r="C72" s="60">
        <v>2721</v>
      </c>
      <c r="D72" s="64">
        <v>51699</v>
      </c>
      <c r="E72" s="64">
        <v>32935</v>
      </c>
      <c r="F72" s="74">
        <v>63.70529410626898</v>
      </c>
    </row>
    <row r="73" spans="1:6" x14ac:dyDescent="0.25">
      <c r="A73" s="63" t="s">
        <v>107</v>
      </c>
      <c r="B73" s="64">
        <v>1701</v>
      </c>
      <c r="C73" s="60">
        <v>1498</v>
      </c>
      <c r="D73" s="64">
        <v>28462</v>
      </c>
      <c r="E73" s="64">
        <v>18703</v>
      </c>
      <c r="F73" s="74">
        <v>65.712177640362583</v>
      </c>
    </row>
    <row r="74" spans="1:6" x14ac:dyDescent="0.25">
      <c r="A74" s="62" t="s">
        <v>108</v>
      </c>
      <c r="B74" s="65">
        <v>40826</v>
      </c>
      <c r="C74" s="65">
        <v>36686</v>
      </c>
      <c r="D74" s="65">
        <v>697034</v>
      </c>
      <c r="E74" s="65">
        <v>450535</v>
      </c>
      <c r="F74" s="75">
        <v>64.636014885931004</v>
      </c>
    </row>
  </sheetData>
  <mergeCells count="22">
    <mergeCell ref="J1:K1"/>
    <mergeCell ref="L1:M1"/>
    <mergeCell ref="N1:O1"/>
    <mergeCell ref="A1:A2"/>
    <mergeCell ref="B1:B2"/>
    <mergeCell ref="C1:C2"/>
    <mergeCell ref="AT1:BM1"/>
    <mergeCell ref="V1:W1"/>
    <mergeCell ref="X1:Y1"/>
    <mergeCell ref="Z1:AS1"/>
    <mergeCell ref="A52:A53"/>
    <mergeCell ref="B52:B53"/>
    <mergeCell ref="C52:C53"/>
    <mergeCell ref="D52:F52"/>
    <mergeCell ref="A27:A28"/>
    <mergeCell ref="B27:U27"/>
    <mergeCell ref="P1:Q1"/>
    <mergeCell ref="R1:S1"/>
    <mergeCell ref="T1:U1"/>
    <mergeCell ref="D1:E1"/>
    <mergeCell ref="F1:G1"/>
    <mergeCell ref="H1:I1"/>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dimension ref="A1:T5"/>
  <sheetViews>
    <sheetView workbookViewId="0">
      <selection activeCell="W21" sqref="W21"/>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s>
  <sheetData>
    <row r="1" spans="1:20" ht="59.25" customHeight="1"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row>
    <row r="2" spans="1:20" ht="44.25" customHeight="1"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row>
    <row r="3" spans="1:20" ht="30" customHeight="1" x14ac:dyDescent="0.25">
      <c r="A3" s="3" t="s">
        <v>11</v>
      </c>
      <c r="B3" s="4" t="s">
        <v>70</v>
      </c>
      <c r="C3" s="5">
        <f>VLOOKUP(B3,[36]Списки!$C$1:$E$70,2,FALSE)</f>
        <v>11901</v>
      </c>
      <c r="D3" s="5" t="str">
        <f>VLOOKUP(B3,[36]Списки!$C$1:$E$70,3,FALSE)</f>
        <v>СОШ</v>
      </c>
      <c r="E3" s="6" t="s">
        <v>13</v>
      </c>
      <c r="F3" s="7">
        <v>1</v>
      </c>
      <c r="G3" s="7">
        <v>1</v>
      </c>
      <c r="H3" s="8">
        <f>C3*1000+1</f>
        <v>11901001</v>
      </c>
      <c r="I3" s="57">
        <v>2</v>
      </c>
      <c r="J3" s="57">
        <v>2</v>
      </c>
      <c r="K3" s="57">
        <v>1</v>
      </c>
      <c r="L3" s="57">
        <v>2</v>
      </c>
      <c r="M3" s="57">
        <v>1</v>
      </c>
      <c r="N3" s="57">
        <v>1</v>
      </c>
      <c r="O3" s="57">
        <v>1</v>
      </c>
      <c r="P3" s="57">
        <v>1</v>
      </c>
      <c r="Q3" s="57">
        <v>0</v>
      </c>
      <c r="R3" s="57">
        <v>1</v>
      </c>
      <c r="S3" s="57">
        <v>1</v>
      </c>
      <c r="T3" s="10">
        <f>IF(COUNTBLANK(I3:S3)&gt;=1,"Не писал",SUM(I3:S3))</f>
        <v>13</v>
      </c>
    </row>
    <row r="4" spans="1:20" s="58" customFormat="1" x14ac:dyDescent="0.25">
      <c r="A4" s="58" t="s">
        <v>118</v>
      </c>
      <c r="I4" s="58">
        <v>2</v>
      </c>
      <c r="J4" s="58">
        <v>2</v>
      </c>
      <c r="K4" s="58">
        <v>1</v>
      </c>
      <c r="L4" s="58">
        <v>2</v>
      </c>
      <c r="M4" s="58">
        <v>2</v>
      </c>
      <c r="N4" s="58">
        <v>1</v>
      </c>
      <c r="O4" s="58">
        <v>1</v>
      </c>
      <c r="P4" s="58">
        <v>2</v>
      </c>
      <c r="Q4" s="58">
        <v>2</v>
      </c>
      <c r="R4" s="58">
        <v>2</v>
      </c>
      <c r="S4" s="58">
        <v>2</v>
      </c>
      <c r="T4" s="58">
        <f>SUM(I4:S4)</f>
        <v>19</v>
      </c>
    </row>
    <row r="5" spans="1:20" x14ac:dyDescent="0.25">
      <c r="B5" s="4" t="s">
        <v>70</v>
      </c>
      <c r="C5" s="7">
        <v>1</v>
      </c>
      <c r="D5" s="7">
        <v>1</v>
      </c>
      <c r="I5" s="79">
        <f>SUM(I3:I3)/(1*I4)</f>
        <v>1</v>
      </c>
      <c r="J5" s="79">
        <f t="shared" ref="J5:T5" si="0">SUM(J3:J3)/(1*J4)</f>
        <v>1</v>
      </c>
      <c r="K5" s="79">
        <f t="shared" si="0"/>
        <v>1</v>
      </c>
      <c r="L5" s="79">
        <f t="shared" si="0"/>
        <v>1</v>
      </c>
      <c r="M5" s="79">
        <f t="shared" si="0"/>
        <v>0.5</v>
      </c>
      <c r="N5" s="79">
        <f t="shared" si="0"/>
        <v>1</v>
      </c>
      <c r="O5" s="79">
        <f t="shared" si="0"/>
        <v>1</v>
      </c>
      <c r="P5" s="79">
        <f t="shared" si="0"/>
        <v>0.5</v>
      </c>
      <c r="Q5" s="79">
        <f t="shared" si="0"/>
        <v>0</v>
      </c>
      <c r="R5" s="79">
        <f t="shared" si="0"/>
        <v>0.5</v>
      </c>
      <c r="S5" s="79">
        <f t="shared" si="0"/>
        <v>0.5</v>
      </c>
      <c r="T5" s="79">
        <f t="shared" si="0"/>
        <v>0.68421052631578949</v>
      </c>
    </row>
  </sheetData>
  <mergeCells count="9">
    <mergeCell ref="G1:G2"/>
    <mergeCell ref="H1:H2"/>
    <mergeCell ref="T1:T2"/>
    <mergeCell ref="A1:A2"/>
    <mergeCell ref="B1:B2"/>
    <mergeCell ref="C1:C2"/>
    <mergeCell ref="D1:D2"/>
    <mergeCell ref="E1:E2"/>
    <mergeCell ref="F1:F2"/>
  </mergeCells>
  <dataValidations count="5">
    <dataValidation type="list" allowBlank="1" showInputMessage="1" showErrorMessage="1" sqref="K3 N3:O3">
      <formula1>балл1</formula1>
      <formula2>0</formula2>
    </dataValidation>
    <dataValidation type="list" allowBlank="1" showInputMessage="1" showErrorMessage="1" sqref="I3:J3 L3:M3 P3:S3">
      <formula1>балл2</formula1>
      <formula2>0</formula2>
    </dataValidation>
    <dataValidation type="list" allowBlank="1" showInputMessage="1" showErrorMessage="1" sqref="A3">
      <formula1>Район</formula1>
    </dataValidation>
    <dataValidation allowBlank="1" showErrorMessage="1" sqref="E3:G3 C5:D5"/>
    <dataValidation type="list" allowBlank="1" showInputMessage="1" showErrorMessage="1" sqref="B3 B5">
      <formula1>Название</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dimension ref="A1:T5"/>
  <sheetViews>
    <sheetView workbookViewId="0">
      <selection activeCell="A5" sqref="A5:XFD5"/>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 min="20" max="20" width="10.5703125" bestFit="1" customWidth="1"/>
  </cols>
  <sheetData>
    <row r="1" spans="1:20" ht="59.25" customHeight="1"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row>
    <row r="2" spans="1:20" ht="44.25" customHeight="1"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row>
    <row r="3" spans="1:20" ht="30" customHeight="1" x14ac:dyDescent="0.25">
      <c r="A3" s="3" t="s">
        <v>11</v>
      </c>
      <c r="B3" s="4" t="s">
        <v>71</v>
      </c>
      <c r="C3" s="5">
        <f>VLOOKUP(B3,[34]Списки!$C$1:$E$70,2,FALSE)</f>
        <v>11902</v>
      </c>
      <c r="D3" s="5" t="str">
        <f>VLOOKUP(B3,[34]Списки!$C$1:$E$70,3,FALSE)</f>
        <v>СОШ</v>
      </c>
      <c r="E3" s="6" t="s">
        <v>13</v>
      </c>
      <c r="F3" s="7">
        <v>2</v>
      </c>
      <c r="G3" s="7">
        <v>1</v>
      </c>
      <c r="H3" s="8">
        <f>C3*1000+1</f>
        <v>11902001</v>
      </c>
      <c r="I3" s="9">
        <v>2</v>
      </c>
      <c r="J3" s="9">
        <v>2</v>
      </c>
      <c r="K3" s="9">
        <v>1</v>
      </c>
      <c r="L3" s="9">
        <v>2</v>
      </c>
      <c r="M3" s="9">
        <v>2</v>
      </c>
      <c r="N3" s="9">
        <v>1</v>
      </c>
      <c r="O3" s="9">
        <v>1</v>
      </c>
      <c r="P3" s="9">
        <v>1</v>
      </c>
      <c r="Q3" s="9">
        <v>2</v>
      </c>
      <c r="R3" s="9">
        <v>2</v>
      </c>
      <c r="S3" s="9">
        <v>2</v>
      </c>
      <c r="T3" s="10">
        <f>IF(COUNTBLANK(I3:S3)&gt;=1,"Не писал",SUM(I3:S3))</f>
        <v>18</v>
      </c>
    </row>
    <row r="4" spans="1:20" s="58" customFormat="1" x14ac:dyDescent="0.25">
      <c r="A4" s="58" t="s">
        <v>118</v>
      </c>
      <c r="I4" s="58">
        <v>2</v>
      </c>
      <c r="J4" s="58">
        <v>2</v>
      </c>
      <c r="K4" s="58">
        <v>1</v>
      </c>
      <c r="L4" s="58">
        <v>2</v>
      </c>
      <c r="M4" s="58">
        <v>2</v>
      </c>
      <c r="N4" s="58">
        <v>1</v>
      </c>
      <c r="O4" s="58">
        <v>1</v>
      </c>
      <c r="P4" s="58">
        <v>2</v>
      </c>
      <c r="Q4" s="58">
        <v>2</v>
      </c>
      <c r="R4" s="58">
        <v>2</v>
      </c>
      <c r="S4" s="58">
        <v>2</v>
      </c>
      <c r="T4" s="58">
        <f>SUM(I4:S4)</f>
        <v>19</v>
      </c>
    </row>
    <row r="5" spans="1:20" x14ac:dyDescent="0.25">
      <c r="B5" s="58" t="s">
        <v>119</v>
      </c>
      <c r="C5" s="7">
        <v>2</v>
      </c>
      <c r="D5" s="7">
        <v>1</v>
      </c>
      <c r="I5" s="79">
        <f>SUM(I3:I3)/(1*I4)</f>
        <v>1</v>
      </c>
      <c r="J5" s="79">
        <f t="shared" ref="J5:T5" si="0">SUM(J3:J3)/(1*J4)</f>
        <v>1</v>
      </c>
      <c r="K5" s="79">
        <f t="shared" si="0"/>
        <v>1</v>
      </c>
      <c r="L5" s="79">
        <f t="shared" si="0"/>
        <v>1</v>
      </c>
      <c r="M5" s="79">
        <f t="shared" si="0"/>
        <v>1</v>
      </c>
      <c r="N5" s="79">
        <f t="shared" si="0"/>
        <v>1</v>
      </c>
      <c r="O5" s="79">
        <f t="shared" si="0"/>
        <v>1</v>
      </c>
      <c r="P5" s="79">
        <f t="shared" si="0"/>
        <v>0.5</v>
      </c>
      <c r="Q5" s="79">
        <f t="shared" si="0"/>
        <v>1</v>
      </c>
      <c r="R5" s="79">
        <f t="shared" si="0"/>
        <v>1</v>
      </c>
      <c r="S5" s="79">
        <f t="shared" si="0"/>
        <v>1</v>
      </c>
      <c r="T5" s="79">
        <f t="shared" si="0"/>
        <v>0.94736842105263153</v>
      </c>
    </row>
  </sheetData>
  <mergeCells count="9">
    <mergeCell ref="G1:G2"/>
    <mergeCell ref="H1:H2"/>
    <mergeCell ref="T1:T2"/>
    <mergeCell ref="A1:A2"/>
    <mergeCell ref="B1:B2"/>
    <mergeCell ref="C1:C2"/>
    <mergeCell ref="D1:D2"/>
    <mergeCell ref="E1:E2"/>
    <mergeCell ref="F1:F2"/>
  </mergeCells>
  <dataValidations count="5">
    <dataValidation type="list" allowBlank="1" showInputMessage="1" showErrorMessage="1" sqref="A3">
      <formula1>Район</formula1>
    </dataValidation>
    <dataValidation type="list" allowBlank="1" showInputMessage="1" showErrorMessage="1" sqref="I3:J3 L3:M3 P3:S3">
      <formula1>балл2</formula1>
    </dataValidation>
    <dataValidation allowBlank="1" showErrorMessage="1" sqref="E3:G3 C5:D5"/>
    <dataValidation type="list" allowBlank="1" showInputMessage="1" showErrorMessage="1" sqref="K3 N3:O3">
      <formula1>балл1</formula1>
    </dataValidation>
    <dataValidation type="list" allowBlank="1" showInputMessage="1" showErrorMessage="1" sqref="B3">
      <formula1>Название</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T6"/>
  <sheetViews>
    <sheetView workbookViewId="0">
      <selection activeCell="A6" sqref="A6:XFD6"/>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 min="20" max="20" width="11.5703125" bestFit="1" customWidth="1"/>
  </cols>
  <sheetData>
    <row r="1" spans="1:20" ht="59.25" customHeight="1"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row>
    <row r="2" spans="1:20" ht="44.25" customHeight="1"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row>
    <row r="3" spans="1:20" ht="30" customHeight="1" x14ac:dyDescent="0.25">
      <c r="A3" s="3" t="s">
        <v>11</v>
      </c>
      <c r="B3" s="4" t="s">
        <v>12</v>
      </c>
      <c r="C3" s="5">
        <f>VLOOKUP(B3,[37]Списки!$C$1:$E$70,2,FALSE)</f>
        <v>11000</v>
      </c>
      <c r="D3" s="5" t="str">
        <f>VLOOKUP(B3,[37]Списки!$C$1:$E$70,3,FALSE)</f>
        <v>СОШ</v>
      </c>
      <c r="E3" s="6" t="s">
        <v>13</v>
      </c>
      <c r="F3" s="7">
        <v>2</v>
      </c>
      <c r="G3" s="7">
        <v>2</v>
      </c>
      <c r="H3" s="8">
        <f>C3*1000+1</f>
        <v>11000001</v>
      </c>
      <c r="I3" s="9">
        <v>0</v>
      </c>
      <c r="J3" s="9">
        <v>2</v>
      </c>
      <c r="K3" s="9">
        <v>1</v>
      </c>
      <c r="L3" s="9">
        <v>2</v>
      </c>
      <c r="M3" s="9">
        <v>1</v>
      </c>
      <c r="N3" s="9">
        <v>1</v>
      </c>
      <c r="O3" s="9">
        <v>1</v>
      </c>
      <c r="P3" s="9">
        <v>2</v>
      </c>
      <c r="Q3" s="9">
        <v>2</v>
      </c>
      <c r="R3" s="9">
        <v>1</v>
      </c>
      <c r="S3" s="9">
        <v>1</v>
      </c>
      <c r="T3" s="10">
        <f>IF(COUNTBLANK(I3:S3)&gt;=1,"Не писал",SUM(I3:S3))</f>
        <v>14</v>
      </c>
    </row>
    <row r="4" spans="1:20" ht="30" customHeight="1" x14ac:dyDescent="0.25">
      <c r="A4" s="3" t="str">
        <f>A3</f>
        <v>Московский</v>
      </c>
      <c r="B4" s="4" t="str">
        <f t="shared" ref="B4:G4" si="0">B3</f>
        <v>ЧОУ "Тет-а-тет"</v>
      </c>
      <c r="C4" s="5">
        <f t="shared" si="0"/>
        <v>11000</v>
      </c>
      <c r="D4" s="5" t="str">
        <f t="shared" si="0"/>
        <v>СОШ</v>
      </c>
      <c r="E4" s="11" t="str">
        <f t="shared" si="0"/>
        <v>5</v>
      </c>
      <c r="F4" s="7">
        <f t="shared" si="0"/>
        <v>2</v>
      </c>
      <c r="G4" s="7">
        <f t="shared" si="0"/>
        <v>2</v>
      </c>
      <c r="H4" s="8">
        <f>H3+1</f>
        <v>11000002</v>
      </c>
      <c r="I4" s="9">
        <v>0</v>
      </c>
      <c r="J4" s="9">
        <v>1</v>
      </c>
      <c r="K4" s="9">
        <v>1</v>
      </c>
      <c r="L4" s="9">
        <v>2</v>
      </c>
      <c r="M4" s="9">
        <v>0</v>
      </c>
      <c r="N4" s="9">
        <v>1</v>
      </c>
      <c r="O4" s="9">
        <v>1</v>
      </c>
      <c r="P4" s="9">
        <v>2</v>
      </c>
      <c r="Q4" s="9">
        <v>2</v>
      </c>
      <c r="R4" s="9">
        <v>2</v>
      </c>
      <c r="S4" s="9">
        <v>2</v>
      </c>
      <c r="T4" s="10">
        <f t="shared" ref="T4" si="1">IF(COUNTBLANK(I4:S4)&gt;=1,"Не писал",SUM(I4:S4))</f>
        <v>14</v>
      </c>
    </row>
    <row r="5" spans="1:20" s="58" customFormat="1" x14ac:dyDescent="0.25">
      <c r="A5" s="58" t="s">
        <v>118</v>
      </c>
      <c r="I5" s="58">
        <v>2</v>
      </c>
      <c r="J5" s="58">
        <v>2</v>
      </c>
      <c r="K5" s="58">
        <v>1</v>
      </c>
      <c r="L5" s="58">
        <v>2</v>
      </c>
      <c r="M5" s="58">
        <v>2</v>
      </c>
      <c r="N5" s="58">
        <v>1</v>
      </c>
      <c r="O5" s="58">
        <v>1</v>
      </c>
      <c r="P5" s="58">
        <v>2</v>
      </c>
      <c r="Q5" s="58">
        <v>2</v>
      </c>
      <c r="R5" s="58">
        <v>2</v>
      </c>
      <c r="S5" s="58">
        <v>2</v>
      </c>
      <c r="T5" s="58">
        <f>SUM(I5:S5)</f>
        <v>19</v>
      </c>
    </row>
    <row r="6" spans="1:20" x14ac:dyDescent="0.25">
      <c r="B6" s="58" t="s">
        <v>12</v>
      </c>
      <c r="F6">
        <v>2</v>
      </c>
      <c r="G6">
        <v>2</v>
      </c>
      <c r="I6" s="79">
        <f>SUM(I3:I4)/(2*I5)</f>
        <v>0</v>
      </c>
      <c r="J6" s="79">
        <f t="shared" ref="J6:T6" si="2">SUM(J3:J4)/(2*J5)</f>
        <v>0.75</v>
      </c>
      <c r="K6" s="79">
        <f t="shared" si="2"/>
        <v>1</v>
      </c>
      <c r="L6" s="79">
        <f t="shared" si="2"/>
        <v>1</v>
      </c>
      <c r="M6" s="79">
        <f t="shared" si="2"/>
        <v>0.25</v>
      </c>
      <c r="N6" s="79">
        <f t="shared" si="2"/>
        <v>1</v>
      </c>
      <c r="O6" s="79">
        <f t="shared" si="2"/>
        <v>1</v>
      </c>
      <c r="P6" s="79">
        <f t="shared" si="2"/>
        <v>1</v>
      </c>
      <c r="Q6" s="79">
        <f t="shared" si="2"/>
        <v>1</v>
      </c>
      <c r="R6" s="79">
        <f t="shared" si="2"/>
        <v>0.75</v>
      </c>
      <c r="S6" s="79">
        <f t="shared" si="2"/>
        <v>0.75</v>
      </c>
      <c r="T6" s="79">
        <f t="shared" si="2"/>
        <v>0.73684210526315785</v>
      </c>
    </row>
  </sheetData>
  <mergeCells count="9">
    <mergeCell ref="G1:G2"/>
    <mergeCell ref="H1:H2"/>
    <mergeCell ref="T1:T2"/>
    <mergeCell ref="A1:A2"/>
    <mergeCell ref="B1:B2"/>
    <mergeCell ref="C1:C2"/>
    <mergeCell ref="D1:D2"/>
    <mergeCell ref="E1:E2"/>
    <mergeCell ref="F1:F2"/>
  </mergeCells>
  <dataValidations count="5">
    <dataValidation type="list" allowBlank="1" showInputMessage="1" showErrorMessage="1" sqref="A3">
      <formula1>Район</formula1>
    </dataValidation>
    <dataValidation type="list" allowBlank="1" showInputMessage="1" showErrorMessage="1" sqref="I3:J4 L3:M4 P3:S4">
      <formula1>балл2</formula1>
    </dataValidation>
    <dataValidation allowBlank="1" showErrorMessage="1" sqref="E3:G4"/>
    <dataValidation type="list" allowBlank="1" showInputMessage="1" showErrorMessage="1" sqref="K3:K4 N3:O4">
      <formula1>балл1</formula1>
    </dataValidation>
    <dataValidation type="list" allowBlank="1" showInputMessage="1" showErrorMessage="1" sqref="B3">
      <formula1>Название</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2"/>
  <sheetViews>
    <sheetView topLeftCell="A22" zoomScale="70" zoomScaleNormal="70" workbookViewId="0">
      <selection activeCell="P3" sqref="P3"/>
    </sheetView>
  </sheetViews>
  <sheetFormatPr defaultRowHeight="15" x14ac:dyDescent="0.25"/>
  <cols>
    <col min="1" max="1" width="19.5703125" customWidth="1"/>
    <col min="3" max="3" width="12.28515625" customWidth="1"/>
    <col min="4" max="4" width="8.5703125" style="58" customWidth="1"/>
    <col min="5" max="15" width="9.5703125" bestFit="1" customWidth="1"/>
    <col min="16" max="16" width="12.7109375" style="82" customWidth="1"/>
    <col min="18" max="18" width="9.28515625" customWidth="1"/>
    <col min="19" max="19" width="13.85546875" customWidth="1"/>
  </cols>
  <sheetData>
    <row r="1" spans="1:20" s="58" customFormat="1" ht="24" customHeight="1" x14ac:dyDescent="0.25">
      <c r="A1" s="117" t="s">
        <v>1</v>
      </c>
      <c r="B1" s="125" t="s">
        <v>5</v>
      </c>
      <c r="C1" s="125" t="s">
        <v>6</v>
      </c>
      <c r="D1" s="128" t="s">
        <v>120</v>
      </c>
      <c r="E1" s="1">
        <v>1</v>
      </c>
      <c r="F1" s="1">
        <v>2</v>
      </c>
      <c r="G1" s="1">
        <v>3</v>
      </c>
      <c r="H1" s="1">
        <v>4</v>
      </c>
      <c r="I1" s="1">
        <v>5</v>
      </c>
      <c r="J1" s="1">
        <v>6</v>
      </c>
      <c r="K1" s="1">
        <v>7</v>
      </c>
      <c r="L1" s="1">
        <v>8</v>
      </c>
      <c r="M1" s="1">
        <v>9</v>
      </c>
      <c r="N1" s="1">
        <v>10</v>
      </c>
      <c r="O1" s="1">
        <v>11</v>
      </c>
      <c r="P1" s="127" t="s">
        <v>121</v>
      </c>
      <c r="R1" s="76" t="s">
        <v>157</v>
      </c>
      <c r="S1" s="84" t="s">
        <v>1</v>
      </c>
      <c r="T1" s="85" t="s">
        <v>121</v>
      </c>
    </row>
    <row r="2" spans="1:20" s="58" customFormat="1" ht="44.25" customHeight="1" x14ac:dyDescent="0.25">
      <c r="A2" s="118"/>
      <c r="B2" s="130"/>
      <c r="C2" s="126"/>
      <c r="D2" s="129"/>
      <c r="E2" s="2" t="s">
        <v>9</v>
      </c>
      <c r="F2" s="2" t="s">
        <v>9</v>
      </c>
      <c r="G2" s="2" t="s">
        <v>10</v>
      </c>
      <c r="H2" s="2" t="s">
        <v>9</v>
      </c>
      <c r="I2" s="2" t="s">
        <v>9</v>
      </c>
      <c r="J2" s="2" t="s">
        <v>10</v>
      </c>
      <c r="K2" s="2" t="s">
        <v>10</v>
      </c>
      <c r="L2" s="2" t="s">
        <v>9</v>
      </c>
      <c r="M2" s="2" t="s">
        <v>9</v>
      </c>
      <c r="N2" s="2" t="s">
        <v>9</v>
      </c>
      <c r="O2" s="2" t="s">
        <v>9</v>
      </c>
      <c r="P2" s="127"/>
      <c r="R2" s="86">
        <v>27</v>
      </c>
      <c r="S2" s="76" t="s">
        <v>122</v>
      </c>
      <c r="T2" s="81">
        <v>0.59868421052631582</v>
      </c>
    </row>
    <row r="3" spans="1:20" x14ac:dyDescent="0.25">
      <c r="A3" s="76" t="s">
        <v>125</v>
      </c>
      <c r="B3" s="76">
        <v>48</v>
      </c>
      <c r="C3" s="76">
        <v>44</v>
      </c>
      <c r="D3" s="83">
        <f>C3/B3</f>
        <v>0.91666666666666663</v>
      </c>
      <c r="E3" s="80">
        <v>0.4375</v>
      </c>
      <c r="F3" s="80">
        <v>0.57291666666666663</v>
      </c>
      <c r="G3" s="80">
        <v>0.625</v>
      </c>
      <c r="H3" s="80">
        <v>0.80208333333333337</v>
      </c>
      <c r="I3" s="80">
        <v>0.46875</v>
      </c>
      <c r="J3" s="80">
        <v>0.45833333333333331</v>
      </c>
      <c r="K3" s="80">
        <v>0.45833333333333331</v>
      </c>
      <c r="L3" s="80">
        <v>0.60416666666666663</v>
      </c>
      <c r="M3" s="80">
        <v>0.69791666666666663</v>
      </c>
      <c r="N3" s="80">
        <v>0.69791666666666663</v>
      </c>
      <c r="O3" s="80">
        <v>0.63541666666666663</v>
      </c>
      <c r="P3" s="81">
        <v>0.59868421052631582</v>
      </c>
      <c r="R3" s="86">
        <v>23</v>
      </c>
      <c r="S3" s="76" t="s">
        <v>124</v>
      </c>
      <c r="T3" s="81">
        <v>0.61654135338345861</v>
      </c>
    </row>
    <row r="4" spans="1:20" x14ac:dyDescent="0.25">
      <c r="A4" s="76" t="s">
        <v>124</v>
      </c>
      <c r="B4" s="76">
        <v>38</v>
      </c>
      <c r="C4" s="76">
        <v>35</v>
      </c>
      <c r="D4" s="83">
        <f t="shared" ref="D4:D42" si="0">C4/B4</f>
        <v>0.92105263157894735</v>
      </c>
      <c r="E4" s="80">
        <v>0.18571428571428572</v>
      </c>
      <c r="F4" s="80">
        <v>0.58571428571428574</v>
      </c>
      <c r="G4" s="80">
        <v>0.45714285714285713</v>
      </c>
      <c r="H4" s="80">
        <v>0.97142857142857142</v>
      </c>
      <c r="I4" s="80">
        <v>0.47142857142857142</v>
      </c>
      <c r="J4" s="80">
        <v>0.68571428571428572</v>
      </c>
      <c r="K4" s="80">
        <v>0.42857142857142855</v>
      </c>
      <c r="L4" s="80">
        <v>0.87142857142857144</v>
      </c>
      <c r="M4" s="80">
        <v>0.68571428571428572</v>
      </c>
      <c r="N4" s="80">
        <v>0.7142857142857143</v>
      </c>
      <c r="O4" s="80">
        <v>0.58571428571428574</v>
      </c>
      <c r="P4" s="81">
        <v>0.61654135338345861</v>
      </c>
      <c r="R4" s="86">
        <v>13</v>
      </c>
      <c r="S4" s="76" t="s">
        <v>126</v>
      </c>
      <c r="T4" s="81">
        <v>0.68421052631578949</v>
      </c>
    </row>
    <row r="5" spans="1:20" x14ac:dyDescent="0.25">
      <c r="A5" s="76" t="s">
        <v>126</v>
      </c>
      <c r="B5" s="76">
        <v>19</v>
      </c>
      <c r="C5" s="76">
        <v>17</v>
      </c>
      <c r="D5" s="83">
        <f t="shared" si="0"/>
        <v>0.89473684210526316</v>
      </c>
      <c r="E5" s="80">
        <v>0.35294117647058826</v>
      </c>
      <c r="F5" s="80">
        <v>0.44117647058823528</v>
      </c>
      <c r="G5" s="80">
        <v>0.70588235294117652</v>
      </c>
      <c r="H5" s="80">
        <v>0.97058823529411764</v>
      </c>
      <c r="I5" s="80">
        <v>0.67647058823529416</v>
      </c>
      <c r="J5" s="80">
        <v>0.47058823529411764</v>
      </c>
      <c r="K5" s="80">
        <v>0.76470588235294112</v>
      </c>
      <c r="L5" s="80">
        <v>0.8529411764705882</v>
      </c>
      <c r="M5" s="80">
        <v>0.58823529411764708</v>
      </c>
      <c r="N5" s="80">
        <v>0.79411764705882348</v>
      </c>
      <c r="O5" s="80">
        <v>0.8529411764705882</v>
      </c>
      <c r="P5" s="81">
        <v>0.68421052631578949</v>
      </c>
      <c r="R5" s="87">
        <v>30</v>
      </c>
      <c r="S5" s="76" t="s">
        <v>127</v>
      </c>
      <c r="T5" s="81">
        <v>0.58725761772853191</v>
      </c>
    </row>
    <row r="6" spans="1:20" x14ac:dyDescent="0.25">
      <c r="A6" s="76" t="s">
        <v>127</v>
      </c>
      <c r="B6" s="76">
        <v>45</v>
      </c>
      <c r="C6" s="76">
        <v>38</v>
      </c>
      <c r="D6" s="83">
        <f t="shared" si="0"/>
        <v>0.84444444444444444</v>
      </c>
      <c r="E6" s="80">
        <v>0.19736842105263158</v>
      </c>
      <c r="F6" s="80">
        <v>0.52631578947368418</v>
      </c>
      <c r="G6" s="80">
        <v>0.5</v>
      </c>
      <c r="H6" s="80">
        <v>0.89473684210526316</v>
      </c>
      <c r="I6" s="80">
        <v>0.40789473684210525</v>
      </c>
      <c r="J6" s="80">
        <v>0.60526315789473684</v>
      </c>
      <c r="K6" s="80">
        <v>0.18421052631578946</v>
      </c>
      <c r="L6" s="80">
        <v>0.78947368421052633</v>
      </c>
      <c r="M6" s="80">
        <v>0.53947368421052633</v>
      </c>
      <c r="N6" s="80">
        <v>0.75</v>
      </c>
      <c r="O6" s="80">
        <v>0.82894736842105265</v>
      </c>
      <c r="P6" s="81">
        <v>0.58725761772853191</v>
      </c>
      <c r="R6" s="86">
        <v>37</v>
      </c>
      <c r="S6" s="76" t="s">
        <v>128</v>
      </c>
      <c r="T6" s="81">
        <v>0.48761609907120745</v>
      </c>
    </row>
    <row r="7" spans="1:20" x14ac:dyDescent="0.25">
      <c r="A7" s="76" t="s">
        <v>128</v>
      </c>
      <c r="B7" s="76">
        <v>38</v>
      </c>
      <c r="C7" s="76">
        <v>34</v>
      </c>
      <c r="D7" s="83">
        <f t="shared" si="0"/>
        <v>0.89473684210526316</v>
      </c>
      <c r="E7" s="80">
        <v>0.16176470588235295</v>
      </c>
      <c r="F7" s="80">
        <v>0.47058823529411764</v>
      </c>
      <c r="G7" s="80">
        <v>0.47058823529411764</v>
      </c>
      <c r="H7" s="80">
        <v>0.8970588235294118</v>
      </c>
      <c r="I7" s="80">
        <v>0.33823529411764708</v>
      </c>
      <c r="J7" s="80">
        <v>0.5</v>
      </c>
      <c r="K7" s="80">
        <v>0.14705882352941177</v>
      </c>
      <c r="L7" s="80">
        <v>0.6470588235294118</v>
      </c>
      <c r="M7" s="80">
        <v>0.57352941176470584</v>
      </c>
      <c r="N7" s="80">
        <v>0.44117647058823528</v>
      </c>
      <c r="O7" s="80">
        <v>0.54411764705882348</v>
      </c>
      <c r="P7" s="81">
        <v>0.48761609907120745</v>
      </c>
      <c r="R7" s="87">
        <v>12</v>
      </c>
      <c r="S7" s="76" t="s">
        <v>129</v>
      </c>
      <c r="T7" s="81">
        <v>0.69071555292726194</v>
      </c>
    </row>
    <row r="8" spans="1:20" x14ac:dyDescent="0.25">
      <c r="A8" s="76" t="s">
        <v>129</v>
      </c>
      <c r="B8" s="76">
        <v>95</v>
      </c>
      <c r="C8" s="76">
        <v>89</v>
      </c>
      <c r="D8" s="83">
        <f t="shared" si="0"/>
        <v>0.93684210526315792</v>
      </c>
      <c r="E8" s="80">
        <v>0.24157303370786518</v>
      </c>
      <c r="F8" s="80">
        <v>0.7528089887640449</v>
      </c>
      <c r="G8" s="80">
        <v>0.34831460674157305</v>
      </c>
      <c r="H8" s="80">
        <v>0.9269662921348315</v>
      </c>
      <c r="I8" s="80">
        <v>0.6629213483146067</v>
      </c>
      <c r="J8" s="80">
        <v>0.8202247191011236</v>
      </c>
      <c r="K8" s="80">
        <v>0.29213483146067415</v>
      </c>
      <c r="L8" s="80">
        <v>0.88764044943820219</v>
      </c>
      <c r="M8" s="80">
        <v>0.7752808988764045</v>
      </c>
      <c r="N8" s="80">
        <v>0.8651685393258427</v>
      </c>
      <c r="O8" s="80">
        <v>0.7191011235955056</v>
      </c>
      <c r="P8" s="81">
        <v>0.69071555292726194</v>
      </c>
      <c r="R8" s="86">
        <v>25</v>
      </c>
      <c r="S8" s="76" t="s">
        <v>130</v>
      </c>
      <c r="T8" s="81">
        <v>0.60464152507252378</v>
      </c>
    </row>
    <row r="9" spans="1:20" x14ac:dyDescent="0.25">
      <c r="A9" s="76" t="s">
        <v>130</v>
      </c>
      <c r="B9" s="76">
        <v>133</v>
      </c>
      <c r="C9" s="76">
        <v>127</v>
      </c>
      <c r="D9" s="83">
        <f t="shared" si="0"/>
        <v>0.95488721804511278</v>
      </c>
      <c r="E9" s="80">
        <v>0.34251968503937008</v>
      </c>
      <c r="F9" s="80">
        <v>0.56299212598425197</v>
      </c>
      <c r="G9" s="80">
        <v>0.49606299212598426</v>
      </c>
      <c r="H9" s="80">
        <v>0.94881889763779526</v>
      </c>
      <c r="I9" s="80">
        <v>0.547244094488189</v>
      </c>
      <c r="J9" s="80">
        <v>0.64566929133858264</v>
      </c>
      <c r="K9" s="80">
        <v>0.44881889763779526</v>
      </c>
      <c r="L9" s="80">
        <v>0.74803149606299213</v>
      </c>
      <c r="M9" s="80">
        <v>0.68110236220472442</v>
      </c>
      <c r="N9" s="80">
        <v>0.45669291338582679</v>
      </c>
      <c r="O9" s="80">
        <v>0.66141732283464572</v>
      </c>
      <c r="P9" s="81">
        <v>0.60464152507252378</v>
      </c>
      <c r="R9" s="86">
        <v>17</v>
      </c>
      <c r="S9" s="88" t="s">
        <v>131</v>
      </c>
      <c r="T9" s="81">
        <v>0.66604010025062654</v>
      </c>
    </row>
    <row r="10" spans="1:20" x14ac:dyDescent="0.25">
      <c r="A10" s="88" t="s">
        <v>131</v>
      </c>
      <c r="B10" s="7">
        <v>93</v>
      </c>
      <c r="C10" s="7">
        <v>84</v>
      </c>
      <c r="D10" s="83">
        <f>C10/B10</f>
        <v>0.90322580645161288</v>
      </c>
      <c r="E10" s="79">
        <v>0.38690476190476192</v>
      </c>
      <c r="F10" s="79">
        <v>0.48809523809523808</v>
      </c>
      <c r="G10" s="79">
        <v>0.6071428571428571</v>
      </c>
      <c r="H10" s="79">
        <v>0.9642857142857143</v>
      </c>
      <c r="I10" s="79">
        <v>0.6607142857142857</v>
      </c>
      <c r="J10" s="79">
        <v>0.77380952380952384</v>
      </c>
      <c r="K10" s="79">
        <v>0.4642857142857143</v>
      </c>
      <c r="L10" s="79">
        <v>0.66666666666666663</v>
      </c>
      <c r="M10" s="79">
        <v>0.60119047619047616</v>
      </c>
      <c r="N10" s="79">
        <v>0.84523809523809523</v>
      </c>
      <c r="O10" s="79">
        <v>0.79166666666666663</v>
      </c>
      <c r="P10" s="89">
        <v>0.66604010025062654</v>
      </c>
      <c r="R10" s="87">
        <v>4</v>
      </c>
      <c r="S10" s="76" t="s">
        <v>153</v>
      </c>
      <c r="T10" s="81">
        <v>0.79563269876819709</v>
      </c>
    </row>
    <row r="11" spans="1:20" x14ac:dyDescent="0.25">
      <c r="A11" s="76" t="s">
        <v>34</v>
      </c>
      <c r="B11" s="76">
        <v>119</v>
      </c>
      <c r="C11" s="76">
        <v>94</v>
      </c>
      <c r="D11" s="83">
        <f t="shared" si="0"/>
        <v>0.78991596638655459</v>
      </c>
      <c r="E11" s="80">
        <v>0.69680851063829785</v>
      </c>
      <c r="F11" s="80">
        <v>0.71808510638297873</v>
      </c>
      <c r="G11" s="80">
        <v>0.64893617021276595</v>
      </c>
      <c r="H11" s="80">
        <v>0.96276595744680848</v>
      </c>
      <c r="I11" s="80">
        <v>0.62234042553191493</v>
      </c>
      <c r="J11" s="80">
        <v>0.72340425531914898</v>
      </c>
      <c r="K11" s="80">
        <v>0.73404255319148937</v>
      </c>
      <c r="L11" s="80">
        <v>0.93617021276595747</v>
      </c>
      <c r="M11" s="80">
        <v>0.77659574468085102</v>
      </c>
      <c r="N11" s="80">
        <v>0.93085106382978722</v>
      </c>
      <c r="O11" s="80">
        <v>0.86170212765957444</v>
      </c>
      <c r="P11" s="81">
        <v>0.79563269876819709</v>
      </c>
      <c r="R11" s="86">
        <v>39</v>
      </c>
      <c r="S11" s="76" t="s">
        <v>132</v>
      </c>
      <c r="T11" s="81">
        <v>0.36297640653357532</v>
      </c>
    </row>
    <row r="12" spans="1:20" x14ac:dyDescent="0.25">
      <c r="A12" s="76" t="s">
        <v>132</v>
      </c>
      <c r="B12" s="76">
        <v>38</v>
      </c>
      <c r="C12" s="76">
        <v>29</v>
      </c>
      <c r="D12" s="83">
        <f t="shared" si="0"/>
        <v>0.76315789473684215</v>
      </c>
      <c r="E12" s="80">
        <v>0.10344827586206896</v>
      </c>
      <c r="F12" s="80">
        <v>0.27586206896551724</v>
      </c>
      <c r="G12" s="80">
        <v>0.44827586206896552</v>
      </c>
      <c r="H12" s="80">
        <v>0.60344827586206895</v>
      </c>
      <c r="I12" s="80">
        <v>0.37931034482758619</v>
      </c>
      <c r="J12" s="80">
        <v>0.34482758620689657</v>
      </c>
      <c r="K12" s="80">
        <v>0.75862068965517238</v>
      </c>
      <c r="L12" s="80">
        <v>0.37931034482758619</v>
      </c>
      <c r="M12" s="80">
        <v>0.27586206896551724</v>
      </c>
      <c r="N12" s="80">
        <v>0.15517241379310345</v>
      </c>
      <c r="O12" s="80">
        <v>0.5</v>
      </c>
      <c r="P12" s="81">
        <v>0.36297640653357532</v>
      </c>
      <c r="Q12" s="58"/>
      <c r="R12" s="86">
        <v>5</v>
      </c>
      <c r="S12" s="76" t="s">
        <v>133</v>
      </c>
      <c r="T12" s="81">
        <v>0.79480346435709526</v>
      </c>
    </row>
    <row r="13" spans="1:20" x14ac:dyDescent="0.25">
      <c r="A13" s="76" t="s">
        <v>133</v>
      </c>
      <c r="B13" s="76">
        <v>89</v>
      </c>
      <c r="C13" s="76">
        <v>79</v>
      </c>
      <c r="D13" s="83">
        <f t="shared" si="0"/>
        <v>0.88764044943820219</v>
      </c>
      <c r="E13" s="80">
        <v>0.65822784810126578</v>
      </c>
      <c r="F13" s="80">
        <v>0.689873417721519</v>
      </c>
      <c r="G13" s="80">
        <v>0.84810126582278478</v>
      </c>
      <c r="H13" s="80">
        <v>0.96202531645569622</v>
      </c>
      <c r="I13" s="80">
        <v>0.74683544303797467</v>
      </c>
      <c r="J13" s="80">
        <v>0.810126582278481</v>
      </c>
      <c r="K13" s="80">
        <v>0.65822784810126578</v>
      </c>
      <c r="L13" s="80">
        <v>0.89873417721518989</v>
      </c>
      <c r="M13" s="80">
        <v>0.81645569620253167</v>
      </c>
      <c r="N13" s="80">
        <v>0.78481012658227844</v>
      </c>
      <c r="O13" s="80">
        <v>0.84810126582278478</v>
      </c>
      <c r="P13" s="81">
        <v>0.79480346435709526</v>
      </c>
      <c r="Q13" s="58"/>
      <c r="R13" s="86">
        <v>15</v>
      </c>
      <c r="S13" s="76" t="s">
        <v>134</v>
      </c>
      <c r="T13" s="81">
        <v>0.67763157894736847</v>
      </c>
    </row>
    <row r="14" spans="1:20" x14ac:dyDescent="0.25">
      <c r="A14" s="76" t="s">
        <v>134</v>
      </c>
      <c r="B14" s="76">
        <v>61</v>
      </c>
      <c r="C14" s="76">
        <v>56</v>
      </c>
      <c r="D14" s="83">
        <f t="shared" si="0"/>
        <v>0.91803278688524592</v>
      </c>
      <c r="E14" s="80">
        <v>0.41964285714285715</v>
      </c>
      <c r="F14" s="80">
        <v>0.75</v>
      </c>
      <c r="G14" s="80">
        <v>0.7678571428571429</v>
      </c>
      <c r="H14" s="80">
        <v>0.9285714285714286</v>
      </c>
      <c r="I14" s="80">
        <v>0.5714285714285714</v>
      </c>
      <c r="J14" s="80">
        <v>0.7857142857142857</v>
      </c>
      <c r="K14" s="80">
        <v>0.8571428571428571</v>
      </c>
      <c r="L14" s="80">
        <v>0.7410714285714286</v>
      </c>
      <c r="M14" s="80">
        <v>0.6071428571428571</v>
      </c>
      <c r="N14" s="80">
        <v>0.4732142857142857</v>
      </c>
      <c r="O14" s="80">
        <v>0.7410714285714286</v>
      </c>
      <c r="P14" s="81">
        <v>0.67763157894736847</v>
      </c>
      <c r="Q14" s="58"/>
      <c r="R14" s="87">
        <v>8</v>
      </c>
      <c r="S14" s="76" t="s">
        <v>154</v>
      </c>
      <c r="T14" s="81">
        <v>0.73301435406698567</v>
      </c>
    </row>
    <row r="15" spans="1:20" x14ac:dyDescent="0.25">
      <c r="A15" s="76" t="s">
        <v>39</v>
      </c>
      <c r="B15" s="76">
        <v>62</v>
      </c>
      <c r="C15" s="76">
        <v>55</v>
      </c>
      <c r="D15" s="83">
        <f t="shared" si="0"/>
        <v>0.88709677419354838</v>
      </c>
      <c r="E15" s="80">
        <v>0.42727272727272725</v>
      </c>
      <c r="F15" s="80">
        <v>0.60909090909090913</v>
      </c>
      <c r="G15" s="80">
        <v>0.72727272727272729</v>
      </c>
      <c r="H15" s="80">
        <v>0.98181818181818181</v>
      </c>
      <c r="I15" s="80">
        <v>0.6454545454545455</v>
      </c>
      <c r="J15" s="80">
        <v>0.65454545454545454</v>
      </c>
      <c r="K15" s="80">
        <v>0.58181818181818179</v>
      </c>
      <c r="L15" s="80">
        <v>0.7</v>
      </c>
      <c r="M15" s="80">
        <v>0.77272727272727271</v>
      </c>
      <c r="N15" s="80">
        <v>0.88181818181818183</v>
      </c>
      <c r="O15" s="80">
        <v>0.96363636363636362</v>
      </c>
      <c r="P15" s="81">
        <v>0.73301435406698567</v>
      </c>
      <c r="Q15" s="58"/>
      <c r="R15" s="86">
        <v>3</v>
      </c>
      <c r="S15" s="76" t="s">
        <v>135</v>
      </c>
      <c r="T15" s="81">
        <v>0.81003289473684215</v>
      </c>
    </row>
    <row r="16" spans="1:20" x14ac:dyDescent="0.25">
      <c r="A16" s="76" t="s">
        <v>135</v>
      </c>
      <c r="B16" s="76">
        <v>70</v>
      </c>
      <c r="C16" s="76">
        <v>64</v>
      </c>
      <c r="D16" s="83">
        <f t="shared" si="0"/>
        <v>0.91428571428571426</v>
      </c>
      <c r="E16" s="80">
        <v>0.5859375</v>
      </c>
      <c r="F16" s="80">
        <v>0.8984375</v>
      </c>
      <c r="G16" s="80">
        <v>0.828125</v>
      </c>
      <c r="H16" s="80">
        <v>0.9375</v>
      </c>
      <c r="I16" s="80">
        <v>0.765625</v>
      </c>
      <c r="J16" s="80">
        <v>0.796875</v>
      </c>
      <c r="K16" s="80">
        <v>0.78125</v>
      </c>
      <c r="L16" s="80">
        <v>0.78125</v>
      </c>
      <c r="M16" s="80">
        <v>0.796875</v>
      </c>
      <c r="N16" s="80">
        <v>0.90625</v>
      </c>
      <c r="O16" s="80">
        <v>0.8203125</v>
      </c>
      <c r="P16" s="81">
        <v>0.81003289473684215</v>
      </c>
      <c r="Q16" s="58"/>
      <c r="R16" s="87">
        <v>32</v>
      </c>
      <c r="S16" s="76" t="s">
        <v>136</v>
      </c>
      <c r="T16" s="81">
        <v>0.57330827067669177</v>
      </c>
    </row>
    <row r="17" spans="1:20" x14ac:dyDescent="0.25">
      <c r="A17" s="76" t="s">
        <v>136</v>
      </c>
      <c r="B17" s="76">
        <v>60</v>
      </c>
      <c r="C17" s="76">
        <v>56</v>
      </c>
      <c r="D17" s="83">
        <f t="shared" si="0"/>
        <v>0.93333333333333335</v>
      </c>
      <c r="E17" s="80">
        <v>0.29464285714285715</v>
      </c>
      <c r="F17" s="80">
        <v>0.5446428571428571</v>
      </c>
      <c r="G17" s="80">
        <v>0.44642857142857145</v>
      </c>
      <c r="H17" s="80">
        <v>0.9017857142857143</v>
      </c>
      <c r="I17" s="80">
        <v>0.6160714285714286</v>
      </c>
      <c r="J17" s="80">
        <v>0.5178571428571429</v>
      </c>
      <c r="K17" s="80">
        <v>0.23214285714285715</v>
      </c>
      <c r="L17" s="80">
        <v>0.5535714285714286</v>
      </c>
      <c r="M17" s="80">
        <v>0.4732142857142857</v>
      </c>
      <c r="N17" s="80">
        <v>0.8125</v>
      </c>
      <c r="O17" s="80">
        <v>0.6517857142857143</v>
      </c>
      <c r="P17" s="81">
        <v>0.57330827067669177</v>
      </c>
      <c r="Q17" s="58"/>
      <c r="R17" s="87">
        <v>16</v>
      </c>
      <c r="S17" s="76" t="s">
        <v>137</v>
      </c>
      <c r="T17" s="81">
        <v>0.67522464698331197</v>
      </c>
    </row>
    <row r="18" spans="1:20" x14ac:dyDescent="0.25">
      <c r="A18" s="76" t="s">
        <v>137</v>
      </c>
      <c r="B18" s="76">
        <v>43</v>
      </c>
      <c r="C18" s="76">
        <v>41</v>
      </c>
      <c r="D18" s="83">
        <f t="shared" si="0"/>
        <v>0.95348837209302328</v>
      </c>
      <c r="E18" s="80">
        <v>0.35365853658536583</v>
      </c>
      <c r="F18" s="80">
        <v>0.71951219512195119</v>
      </c>
      <c r="G18" s="80">
        <v>0.58536585365853655</v>
      </c>
      <c r="H18" s="80">
        <v>0.96341463414634143</v>
      </c>
      <c r="I18" s="80">
        <v>0.78048780487804881</v>
      </c>
      <c r="J18" s="80">
        <v>0.43902439024390244</v>
      </c>
      <c r="K18" s="80">
        <v>0.53658536585365857</v>
      </c>
      <c r="L18" s="80">
        <v>0.71951219512195119</v>
      </c>
      <c r="M18" s="80">
        <v>0.74390243902439024</v>
      </c>
      <c r="N18" s="80">
        <v>0.63414634146341464</v>
      </c>
      <c r="O18" s="80">
        <v>0.71951219512195119</v>
      </c>
      <c r="P18" s="81">
        <v>0.67522464698331197</v>
      </c>
      <c r="Q18" s="58"/>
      <c r="R18" s="87">
        <v>34</v>
      </c>
      <c r="S18" s="76" t="s">
        <v>138</v>
      </c>
      <c r="T18" s="81">
        <v>0.52957615277130876</v>
      </c>
    </row>
    <row r="19" spans="1:20" x14ac:dyDescent="0.25">
      <c r="A19" s="76" t="s">
        <v>138</v>
      </c>
      <c r="B19" s="76">
        <v>123</v>
      </c>
      <c r="C19" s="76">
        <v>115</v>
      </c>
      <c r="D19" s="83">
        <f t="shared" si="0"/>
        <v>0.93495934959349591</v>
      </c>
      <c r="E19" s="80">
        <v>0.30530973451327431</v>
      </c>
      <c r="F19" s="80">
        <v>0.55752212389380529</v>
      </c>
      <c r="G19" s="80">
        <v>0.39823008849557523</v>
      </c>
      <c r="H19" s="80">
        <v>0.79646017699115046</v>
      </c>
      <c r="I19" s="80">
        <v>0.46902654867256638</v>
      </c>
      <c r="J19" s="80">
        <v>0.45132743362831856</v>
      </c>
      <c r="K19" s="80">
        <v>0.32743362831858408</v>
      </c>
      <c r="L19" s="80">
        <v>0.62831858407079644</v>
      </c>
      <c r="M19" s="80">
        <v>0.5663716814159292</v>
      </c>
      <c r="N19" s="80">
        <v>0.63274336283185839</v>
      </c>
      <c r="O19" s="80">
        <v>0.53539823008849563</v>
      </c>
      <c r="P19" s="81">
        <v>0.52957615277130876</v>
      </c>
      <c r="Q19" s="58"/>
      <c r="R19" s="87">
        <v>24</v>
      </c>
      <c r="S19" s="76" t="s">
        <v>139</v>
      </c>
      <c r="T19" s="81">
        <v>0.61169590643274852</v>
      </c>
    </row>
    <row r="20" spans="1:20" x14ac:dyDescent="0.25">
      <c r="A20" s="76" t="s">
        <v>139</v>
      </c>
      <c r="B20" s="76">
        <v>47</v>
      </c>
      <c r="C20" s="76">
        <v>45</v>
      </c>
      <c r="D20" s="83">
        <f t="shared" si="0"/>
        <v>0.95744680851063835</v>
      </c>
      <c r="E20" s="80">
        <v>0.26666666666666666</v>
      </c>
      <c r="F20" s="80">
        <v>0.57777777777777772</v>
      </c>
      <c r="G20" s="80">
        <v>0.53333333333333333</v>
      </c>
      <c r="H20" s="80">
        <v>0.9555555555555556</v>
      </c>
      <c r="I20" s="80">
        <v>0.6333333333333333</v>
      </c>
      <c r="J20" s="80">
        <v>0.6</v>
      </c>
      <c r="K20" s="80">
        <v>0.26666666666666666</v>
      </c>
      <c r="L20" s="80">
        <v>0.8</v>
      </c>
      <c r="M20" s="80">
        <v>0.65555555555555556</v>
      </c>
      <c r="N20" s="80">
        <v>0.56666666666666665</v>
      </c>
      <c r="O20" s="80">
        <v>0.65555555555555556</v>
      </c>
      <c r="P20" s="81">
        <v>0.61169590643274852</v>
      </c>
      <c r="Q20" s="58"/>
      <c r="R20" s="87">
        <v>38</v>
      </c>
      <c r="S20" s="76" t="s">
        <v>140</v>
      </c>
      <c r="T20" s="81">
        <v>0.47368421052631576</v>
      </c>
    </row>
    <row r="21" spans="1:20" x14ac:dyDescent="0.25">
      <c r="A21" s="76" t="s">
        <v>140</v>
      </c>
      <c r="B21" s="76">
        <v>46</v>
      </c>
      <c r="C21" s="76">
        <v>42</v>
      </c>
      <c r="D21" s="83">
        <f t="shared" si="0"/>
        <v>0.91304347826086951</v>
      </c>
      <c r="E21" s="80">
        <v>5.9523809523809521E-2</v>
      </c>
      <c r="F21" s="80">
        <v>0.36904761904761907</v>
      </c>
      <c r="G21" s="80">
        <v>0.23809523809523808</v>
      </c>
      <c r="H21" s="80">
        <v>0.91666666666666663</v>
      </c>
      <c r="I21" s="80">
        <v>0.36904761904761907</v>
      </c>
      <c r="J21" s="80">
        <v>0.6428571428571429</v>
      </c>
      <c r="K21" s="80">
        <v>0.33333333333333331</v>
      </c>
      <c r="L21" s="80">
        <v>0.75</v>
      </c>
      <c r="M21" s="80">
        <v>0.32142857142857145</v>
      </c>
      <c r="N21" s="80">
        <v>0.6071428571428571</v>
      </c>
      <c r="O21" s="80">
        <v>0.5</v>
      </c>
      <c r="P21" s="81">
        <v>0.47368421052631576</v>
      </c>
      <c r="Q21" s="58"/>
      <c r="R21" s="87">
        <v>10</v>
      </c>
      <c r="S21" s="76" t="s">
        <v>141</v>
      </c>
      <c r="T21" s="81">
        <v>0.70233918128654971</v>
      </c>
    </row>
    <row r="22" spans="1:20" x14ac:dyDescent="0.25">
      <c r="A22" s="76" t="s">
        <v>141</v>
      </c>
      <c r="B22" s="76">
        <v>106</v>
      </c>
      <c r="C22" s="76">
        <v>90</v>
      </c>
      <c r="D22" s="83">
        <f t="shared" si="0"/>
        <v>0.84905660377358494</v>
      </c>
      <c r="E22" s="80">
        <v>0.40555555555555556</v>
      </c>
      <c r="F22" s="80">
        <v>0.69444444444444442</v>
      </c>
      <c r="G22" s="80">
        <v>0.55555555555555558</v>
      </c>
      <c r="H22" s="80">
        <v>0.94444444444444442</v>
      </c>
      <c r="I22" s="80">
        <v>0.60555555555555551</v>
      </c>
      <c r="J22" s="80">
        <v>0.76666666666666672</v>
      </c>
      <c r="K22" s="80">
        <v>0.7</v>
      </c>
      <c r="L22" s="80">
        <v>0.8666666666666667</v>
      </c>
      <c r="M22" s="80">
        <v>0.80555555555555558</v>
      </c>
      <c r="N22" s="80">
        <v>0.66666666666666663</v>
      </c>
      <c r="O22" s="80">
        <v>0.67222222222222228</v>
      </c>
      <c r="P22" s="81">
        <v>0.70233918128654971</v>
      </c>
      <c r="Q22" s="58"/>
      <c r="R22" s="86">
        <v>11</v>
      </c>
      <c r="S22" s="76" t="s">
        <v>142</v>
      </c>
      <c r="T22" s="81">
        <v>0.69298245614035092</v>
      </c>
    </row>
    <row r="23" spans="1:20" x14ac:dyDescent="0.25">
      <c r="A23" s="76" t="s">
        <v>142</v>
      </c>
      <c r="B23" s="76">
        <v>64</v>
      </c>
      <c r="C23" s="76">
        <v>54</v>
      </c>
      <c r="D23" s="83">
        <f t="shared" si="0"/>
        <v>0.84375</v>
      </c>
      <c r="E23" s="80">
        <v>0.31481481481481483</v>
      </c>
      <c r="F23" s="80">
        <v>0.56481481481481477</v>
      </c>
      <c r="G23" s="80">
        <v>0.55555555555555558</v>
      </c>
      <c r="H23" s="80">
        <v>0.93518518518518523</v>
      </c>
      <c r="I23" s="80">
        <v>0.65740740740740744</v>
      </c>
      <c r="J23" s="80">
        <v>0.42592592592592593</v>
      </c>
      <c r="K23" s="80">
        <v>0.46296296296296297</v>
      </c>
      <c r="L23" s="80">
        <v>0.78703703703703709</v>
      </c>
      <c r="M23" s="80">
        <v>0.82407407407407407</v>
      </c>
      <c r="N23" s="80">
        <v>0.87962962962962965</v>
      </c>
      <c r="O23" s="80">
        <v>0.89814814814814814</v>
      </c>
      <c r="P23" s="81">
        <v>0.69298245614035092</v>
      </c>
      <c r="Q23" s="58"/>
      <c r="R23" s="87">
        <v>26</v>
      </c>
      <c r="S23" s="76" t="s">
        <v>143</v>
      </c>
      <c r="T23" s="81">
        <v>0.59941520467836262</v>
      </c>
    </row>
    <row r="24" spans="1:20" x14ac:dyDescent="0.25">
      <c r="A24" s="76" t="s">
        <v>143</v>
      </c>
      <c r="B24" s="76">
        <v>38</v>
      </c>
      <c r="C24" s="76">
        <v>36</v>
      </c>
      <c r="D24" s="83">
        <f t="shared" si="0"/>
        <v>0.94736842105263153</v>
      </c>
      <c r="E24" s="80">
        <v>0.59722222222222221</v>
      </c>
      <c r="F24" s="80">
        <v>0.55555555555555558</v>
      </c>
      <c r="G24" s="80">
        <v>0.3611111111111111</v>
      </c>
      <c r="H24" s="80">
        <v>0.95833333333333337</v>
      </c>
      <c r="I24" s="80">
        <v>0.375</v>
      </c>
      <c r="J24" s="80">
        <v>0.63888888888888884</v>
      </c>
      <c r="K24" s="80">
        <v>0.22222222222222221</v>
      </c>
      <c r="L24" s="80">
        <v>0.88888888888888884</v>
      </c>
      <c r="M24" s="80">
        <v>0.65277777777777779</v>
      </c>
      <c r="N24" s="80">
        <v>0.44444444444444442</v>
      </c>
      <c r="O24" s="80">
        <v>0.61111111111111116</v>
      </c>
      <c r="P24" s="81">
        <v>0.59941520467836262</v>
      </c>
      <c r="Q24" s="58"/>
      <c r="R24" s="87">
        <v>6</v>
      </c>
      <c r="S24" s="76" t="s">
        <v>144</v>
      </c>
      <c r="T24" s="81">
        <v>0.76214574898785425</v>
      </c>
    </row>
    <row r="25" spans="1:20" x14ac:dyDescent="0.25">
      <c r="A25" s="76" t="s">
        <v>144</v>
      </c>
      <c r="B25" s="76">
        <v>57</v>
      </c>
      <c r="C25" s="76">
        <v>52</v>
      </c>
      <c r="D25" s="83">
        <f t="shared" si="0"/>
        <v>0.91228070175438591</v>
      </c>
      <c r="E25" s="80">
        <v>0.64423076923076927</v>
      </c>
      <c r="F25" s="80">
        <v>0.81730769230769229</v>
      </c>
      <c r="G25" s="80">
        <v>0.80769230769230771</v>
      </c>
      <c r="H25" s="80">
        <v>0.95192307692307687</v>
      </c>
      <c r="I25" s="80">
        <v>0.73076923076923073</v>
      </c>
      <c r="J25" s="80">
        <v>0.78846153846153844</v>
      </c>
      <c r="K25" s="80">
        <v>0.42307692307692307</v>
      </c>
      <c r="L25" s="80">
        <v>0.77884615384615385</v>
      </c>
      <c r="M25" s="80">
        <v>0.78846153846153844</v>
      </c>
      <c r="N25" s="80">
        <v>0.82692307692307687</v>
      </c>
      <c r="O25" s="80">
        <v>0.69230769230769229</v>
      </c>
      <c r="P25" s="81">
        <v>0.76214574898785425</v>
      </c>
      <c r="Q25" s="58"/>
      <c r="R25" s="87">
        <v>22</v>
      </c>
      <c r="S25" s="76" t="s">
        <v>155</v>
      </c>
      <c r="T25" s="81">
        <v>0.63326315789473686</v>
      </c>
    </row>
    <row r="26" spans="1:20" x14ac:dyDescent="0.25">
      <c r="A26" s="76" t="s">
        <v>55</v>
      </c>
      <c r="B26" s="76">
        <v>140</v>
      </c>
      <c r="C26" s="76">
        <v>125</v>
      </c>
      <c r="D26" s="83">
        <f t="shared" si="0"/>
        <v>0.8928571428571429</v>
      </c>
      <c r="E26" s="80">
        <v>0.33600000000000002</v>
      </c>
      <c r="F26" s="80">
        <v>0.65600000000000003</v>
      </c>
      <c r="G26" s="80">
        <v>0.42399999999999999</v>
      </c>
      <c r="H26" s="80">
        <v>0.97599999999999998</v>
      </c>
      <c r="I26" s="80">
        <v>0.53600000000000003</v>
      </c>
      <c r="J26" s="80">
        <v>0.66400000000000003</v>
      </c>
      <c r="K26" s="80">
        <v>0.36799999999999999</v>
      </c>
      <c r="L26" s="80">
        <v>0.79600000000000004</v>
      </c>
      <c r="M26" s="80">
        <v>0.63200000000000001</v>
      </c>
      <c r="N26" s="80">
        <v>0.71199999999999997</v>
      </c>
      <c r="O26" s="80">
        <v>0.64</v>
      </c>
      <c r="P26" s="81">
        <v>0.63326315789473686</v>
      </c>
      <c r="Q26" s="58"/>
      <c r="R26" s="86">
        <v>19</v>
      </c>
      <c r="S26" s="76" t="s">
        <v>145</v>
      </c>
      <c r="T26" s="81">
        <v>0.66200657894736847</v>
      </c>
    </row>
    <row r="27" spans="1:20" x14ac:dyDescent="0.25">
      <c r="A27" s="76" t="s">
        <v>145</v>
      </c>
      <c r="B27" s="76">
        <v>72</v>
      </c>
      <c r="C27" s="76">
        <v>64</v>
      </c>
      <c r="D27" s="83">
        <f t="shared" si="0"/>
        <v>0.88888888888888884</v>
      </c>
      <c r="E27" s="80">
        <v>0.5234375</v>
      </c>
      <c r="F27" s="80">
        <v>0.671875</v>
      </c>
      <c r="G27" s="80">
        <v>0.4375</v>
      </c>
      <c r="H27" s="80">
        <v>0.96875</v>
      </c>
      <c r="I27" s="80">
        <v>0.484375</v>
      </c>
      <c r="J27" s="80">
        <v>0.8125</v>
      </c>
      <c r="K27" s="80">
        <v>0.359375</v>
      </c>
      <c r="L27" s="80">
        <v>0.8984375</v>
      </c>
      <c r="M27" s="80">
        <v>0.7109375</v>
      </c>
      <c r="N27" s="80">
        <v>0.59375</v>
      </c>
      <c r="O27" s="80">
        <v>0.6328125</v>
      </c>
      <c r="P27" s="81">
        <v>0.66200657894736847</v>
      </c>
      <c r="Q27" s="58"/>
      <c r="R27" s="87">
        <v>2</v>
      </c>
      <c r="S27" s="76" t="s">
        <v>156</v>
      </c>
      <c r="T27" s="81">
        <v>0.82840663302090844</v>
      </c>
    </row>
    <row r="28" spans="1:20" x14ac:dyDescent="0.25">
      <c r="A28" s="76" t="s">
        <v>59</v>
      </c>
      <c r="B28" s="76">
        <v>81</v>
      </c>
      <c r="C28" s="76">
        <v>73</v>
      </c>
      <c r="D28" s="83">
        <f t="shared" si="0"/>
        <v>0.90123456790123457</v>
      </c>
      <c r="E28" s="80">
        <v>0.81506849315068497</v>
      </c>
      <c r="F28" s="80">
        <v>0.85616438356164382</v>
      </c>
      <c r="G28" s="80">
        <v>0.83561643835616439</v>
      </c>
      <c r="H28" s="80">
        <v>0.99315068493150682</v>
      </c>
      <c r="I28" s="80">
        <v>0.70547945205479456</v>
      </c>
      <c r="J28" s="80">
        <v>0.79452054794520544</v>
      </c>
      <c r="K28" s="80">
        <v>0.76712328767123283</v>
      </c>
      <c r="L28" s="80">
        <v>0.9452054794520548</v>
      </c>
      <c r="M28" s="80">
        <v>0.64383561643835618</v>
      </c>
      <c r="N28" s="80">
        <v>0.95890410958904104</v>
      </c>
      <c r="O28" s="80">
        <v>0.75342465753424659</v>
      </c>
      <c r="P28" s="81">
        <v>0.82840663302090844</v>
      </c>
      <c r="Q28" s="58"/>
      <c r="R28" s="86">
        <v>35</v>
      </c>
      <c r="S28" s="76" t="s">
        <v>146</v>
      </c>
      <c r="T28" s="81">
        <v>0.50483351235230933</v>
      </c>
    </row>
    <row r="29" spans="1:20" x14ac:dyDescent="0.25">
      <c r="A29" s="76" t="s">
        <v>146</v>
      </c>
      <c r="B29" s="76">
        <v>59</v>
      </c>
      <c r="C29" s="76">
        <v>49</v>
      </c>
      <c r="D29" s="83">
        <f t="shared" si="0"/>
        <v>0.83050847457627119</v>
      </c>
      <c r="E29" s="80">
        <v>0.20408163265306123</v>
      </c>
      <c r="F29" s="80">
        <v>0.42857142857142855</v>
      </c>
      <c r="G29" s="80">
        <v>0.34693877551020408</v>
      </c>
      <c r="H29" s="80">
        <v>0.86734693877551017</v>
      </c>
      <c r="I29" s="80">
        <v>0.44897959183673469</v>
      </c>
      <c r="J29" s="80">
        <v>0.51020408163265307</v>
      </c>
      <c r="K29" s="80">
        <v>0.2857142857142857</v>
      </c>
      <c r="L29" s="80">
        <v>0.45918367346938777</v>
      </c>
      <c r="M29" s="80">
        <v>0.42857142857142855</v>
      </c>
      <c r="N29" s="80">
        <v>0.66326530612244894</v>
      </c>
      <c r="O29" s="80">
        <v>0.72448979591836737</v>
      </c>
      <c r="P29" s="81">
        <v>0.50483351235230933</v>
      </c>
      <c r="Q29" s="58"/>
      <c r="R29" s="87">
        <v>18</v>
      </c>
      <c r="S29" s="76" t="s">
        <v>147</v>
      </c>
      <c r="T29" s="81">
        <v>0.66253869969040247</v>
      </c>
    </row>
    <row r="30" spans="1:20" x14ac:dyDescent="0.25">
      <c r="A30" s="76" t="s">
        <v>147</v>
      </c>
      <c r="B30" s="76">
        <v>59</v>
      </c>
      <c r="C30" s="76">
        <v>51</v>
      </c>
      <c r="D30" s="83">
        <f t="shared" si="0"/>
        <v>0.86440677966101698</v>
      </c>
      <c r="E30" s="80">
        <v>0.43137254901960786</v>
      </c>
      <c r="F30" s="80">
        <v>0.5490196078431373</v>
      </c>
      <c r="G30" s="80">
        <v>0.76470588235294112</v>
      </c>
      <c r="H30" s="80">
        <v>0.90196078431372551</v>
      </c>
      <c r="I30" s="80">
        <v>0.6470588235294118</v>
      </c>
      <c r="J30" s="80">
        <v>0.80392156862745101</v>
      </c>
      <c r="K30" s="80">
        <v>0.56862745098039214</v>
      </c>
      <c r="L30" s="80">
        <v>0.76470588235294112</v>
      </c>
      <c r="M30" s="80">
        <v>0.58823529411764708</v>
      </c>
      <c r="N30" s="80">
        <v>0.59803921568627449</v>
      </c>
      <c r="O30" s="80">
        <v>0.74509803921568629</v>
      </c>
      <c r="P30" s="81">
        <v>0.66253869969040247</v>
      </c>
      <c r="Q30" s="58"/>
      <c r="R30" s="87">
        <v>28</v>
      </c>
      <c r="S30" s="76" t="s">
        <v>148</v>
      </c>
      <c r="T30" s="81">
        <v>0.59339525283797734</v>
      </c>
    </row>
    <row r="31" spans="1:20" x14ac:dyDescent="0.25">
      <c r="A31" s="76" t="s">
        <v>148</v>
      </c>
      <c r="B31" s="76">
        <v>53</v>
      </c>
      <c r="C31" s="76">
        <v>51</v>
      </c>
      <c r="D31" s="83">
        <f t="shared" si="0"/>
        <v>0.96226415094339623</v>
      </c>
      <c r="E31" s="80">
        <v>0.49019607843137253</v>
      </c>
      <c r="F31" s="80">
        <v>0.65686274509803921</v>
      </c>
      <c r="G31" s="80">
        <v>0.52941176470588236</v>
      </c>
      <c r="H31" s="80">
        <v>0.89215686274509809</v>
      </c>
      <c r="I31" s="80">
        <v>0.71568627450980393</v>
      </c>
      <c r="J31" s="80">
        <v>0.49019607843137253</v>
      </c>
      <c r="K31" s="80">
        <v>0.50980392156862742</v>
      </c>
      <c r="L31" s="80">
        <v>0.5</v>
      </c>
      <c r="M31" s="80">
        <v>0.51960784313725494</v>
      </c>
      <c r="N31" s="80">
        <v>0.44117647058823528</v>
      </c>
      <c r="O31" s="80">
        <v>0.73529411764705888</v>
      </c>
      <c r="P31" s="81">
        <v>0.59339525283797734</v>
      </c>
      <c r="Q31" s="58"/>
      <c r="R31" s="86">
        <v>29</v>
      </c>
      <c r="S31" s="76" t="s">
        <v>149</v>
      </c>
      <c r="T31" s="81">
        <v>0.58763882182520522</v>
      </c>
    </row>
    <row r="32" spans="1:20" x14ac:dyDescent="0.25">
      <c r="A32" s="76" t="s">
        <v>149</v>
      </c>
      <c r="B32" s="76">
        <v>128</v>
      </c>
      <c r="C32" s="76">
        <v>109</v>
      </c>
      <c r="D32" s="83">
        <f t="shared" si="0"/>
        <v>0.8515625</v>
      </c>
      <c r="E32" s="80">
        <v>0.24311926605504589</v>
      </c>
      <c r="F32" s="80">
        <v>0.58715596330275233</v>
      </c>
      <c r="G32" s="80">
        <v>0.47706422018348627</v>
      </c>
      <c r="H32" s="80">
        <v>0.90825688073394495</v>
      </c>
      <c r="I32" s="80">
        <v>0.53669724770642202</v>
      </c>
      <c r="J32" s="80">
        <v>0.56880733944954132</v>
      </c>
      <c r="K32" s="80">
        <v>0.57798165137614677</v>
      </c>
      <c r="L32" s="80">
        <v>0.77064220183486243</v>
      </c>
      <c r="M32" s="80">
        <v>0.65596330275229353</v>
      </c>
      <c r="N32" s="80">
        <v>0.53669724770642202</v>
      </c>
      <c r="O32" s="80">
        <v>0.5321100917431193</v>
      </c>
      <c r="P32" s="81">
        <v>0.58763882182520522</v>
      </c>
      <c r="Q32" s="58"/>
      <c r="R32" s="87">
        <v>36</v>
      </c>
      <c r="S32" s="76" t="s">
        <v>150</v>
      </c>
      <c r="T32" s="81">
        <v>0.49001814882032668</v>
      </c>
    </row>
    <row r="33" spans="1:20" x14ac:dyDescent="0.25">
      <c r="A33" s="76" t="s">
        <v>150</v>
      </c>
      <c r="B33" s="76">
        <v>30</v>
      </c>
      <c r="C33" s="76">
        <v>29</v>
      </c>
      <c r="D33" s="83">
        <f t="shared" si="0"/>
        <v>0.96666666666666667</v>
      </c>
      <c r="E33" s="80">
        <v>0.36206896551724138</v>
      </c>
      <c r="F33" s="80">
        <v>0.5</v>
      </c>
      <c r="G33" s="80">
        <v>0.2413793103448276</v>
      </c>
      <c r="H33" s="80">
        <v>0.89655172413793105</v>
      </c>
      <c r="I33" s="80">
        <v>0.31034482758620691</v>
      </c>
      <c r="J33" s="80">
        <v>0.75862068965517238</v>
      </c>
      <c r="K33" s="80">
        <v>0.51724137931034486</v>
      </c>
      <c r="L33" s="80">
        <v>0.39655172413793105</v>
      </c>
      <c r="M33" s="80">
        <v>0.36206896551724138</v>
      </c>
      <c r="N33" s="80">
        <v>0.56896551724137934</v>
      </c>
      <c r="O33" s="80">
        <v>0.5</v>
      </c>
      <c r="P33" s="81">
        <v>0.49001814882032668</v>
      </c>
      <c r="Q33" s="58"/>
      <c r="R33" s="86">
        <v>33</v>
      </c>
      <c r="S33" s="76" t="s">
        <v>151</v>
      </c>
      <c r="T33" s="81">
        <v>0.54502923976608186</v>
      </c>
    </row>
    <row r="34" spans="1:20" x14ac:dyDescent="0.25">
      <c r="A34" s="76" t="s">
        <v>151</v>
      </c>
      <c r="B34" s="76">
        <v>48</v>
      </c>
      <c r="C34" s="76">
        <v>45</v>
      </c>
      <c r="D34" s="83">
        <f t="shared" si="0"/>
        <v>0.9375</v>
      </c>
      <c r="E34" s="80">
        <v>0.37777777777777777</v>
      </c>
      <c r="F34" s="80">
        <v>0.4777777777777778</v>
      </c>
      <c r="G34" s="80">
        <v>0.33333333333333331</v>
      </c>
      <c r="H34" s="80">
        <v>0.91111111111111109</v>
      </c>
      <c r="I34" s="80">
        <v>0.58888888888888891</v>
      </c>
      <c r="J34" s="80">
        <v>0.35555555555555557</v>
      </c>
      <c r="K34" s="80">
        <v>0.22222222222222221</v>
      </c>
      <c r="L34" s="80">
        <v>0.82222222222222219</v>
      </c>
      <c r="M34" s="80">
        <v>0.43333333333333335</v>
      </c>
      <c r="N34" s="80">
        <v>0.42222222222222222</v>
      </c>
      <c r="O34" s="80">
        <v>0.68888888888888888</v>
      </c>
      <c r="P34" s="81">
        <v>0.54502923976608186</v>
      </c>
      <c r="Q34" s="58"/>
      <c r="R34" s="86">
        <v>9</v>
      </c>
      <c r="S34" s="76" t="s">
        <v>152</v>
      </c>
      <c r="T34" s="81">
        <v>0.72105263157894739</v>
      </c>
    </row>
    <row r="35" spans="1:20" x14ac:dyDescent="0.25">
      <c r="A35" s="76" t="s">
        <v>152</v>
      </c>
      <c r="B35" s="76">
        <v>43</v>
      </c>
      <c r="C35" s="76">
        <v>40</v>
      </c>
      <c r="D35" s="83">
        <f t="shared" si="0"/>
        <v>0.93023255813953487</v>
      </c>
      <c r="E35" s="80">
        <v>0.5625</v>
      </c>
      <c r="F35" s="80">
        <v>0.76249999999999996</v>
      </c>
      <c r="G35" s="80">
        <v>0.65</v>
      </c>
      <c r="H35" s="80">
        <v>0.97499999999999998</v>
      </c>
      <c r="I35" s="80">
        <v>0.66249999999999998</v>
      </c>
      <c r="J35" s="80">
        <v>0.77500000000000002</v>
      </c>
      <c r="K35" s="80">
        <v>0.65</v>
      </c>
      <c r="L35" s="80">
        <v>0.85</v>
      </c>
      <c r="M35" s="80">
        <v>0.7</v>
      </c>
      <c r="N35" s="80">
        <v>0.45</v>
      </c>
      <c r="O35" s="80">
        <v>0.85</v>
      </c>
      <c r="P35" s="81">
        <v>0.72105263157894739</v>
      </c>
      <c r="Q35" s="58"/>
    </row>
    <row r="36" spans="1:20" x14ac:dyDescent="0.25">
      <c r="A36" s="76" t="s">
        <v>161</v>
      </c>
      <c r="B36" s="76"/>
      <c r="C36" s="76"/>
      <c r="D36" s="83"/>
      <c r="E36" s="80"/>
      <c r="F36" s="80"/>
      <c r="G36" s="80"/>
      <c r="H36" s="80"/>
      <c r="I36" s="80"/>
      <c r="J36" s="80"/>
      <c r="K36" s="80"/>
      <c r="L36" s="80"/>
      <c r="M36" s="80"/>
      <c r="N36" s="80"/>
      <c r="O36" s="80"/>
      <c r="P36" s="81"/>
      <c r="R36" s="86">
        <v>31</v>
      </c>
      <c r="S36" s="76" t="s">
        <v>123</v>
      </c>
      <c r="T36" s="81">
        <v>0.57776463630987585</v>
      </c>
    </row>
    <row r="37" spans="1:20" x14ac:dyDescent="0.25">
      <c r="A37" s="76" t="s">
        <v>17</v>
      </c>
      <c r="B37" s="76">
        <v>101</v>
      </c>
      <c r="C37" s="76">
        <v>89</v>
      </c>
      <c r="D37" s="83">
        <f>C37/B37</f>
        <v>0.88118811881188119</v>
      </c>
      <c r="E37" s="80">
        <v>0.24157303370786518</v>
      </c>
      <c r="F37" s="80">
        <v>0.449438202247191</v>
      </c>
      <c r="G37" s="80">
        <v>0.5617977528089888</v>
      </c>
      <c r="H37" s="80">
        <v>0.9719101123595506</v>
      </c>
      <c r="I37" s="80">
        <v>0.6348314606741573</v>
      </c>
      <c r="J37" s="80">
        <v>0.47191011235955055</v>
      </c>
      <c r="K37" s="80">
        <v>0.5280898876404494</v>
      </c>
      <c r="L37" s="80">
        <v>0.5168539325842697</v>
      </c>
      <c r="M37" s="80">
        <v>0.6404494382022472</v>
      </c>
      <c r="N37" s="80">
        <v>0.5449438202247191</v>
      </c>
      <c r="O37" s="80">
        <v>0.7078651685393258</v>
      </c>
      <c r="P37" s="81">
        <v>0.57776463630987585</v>
      </c>
      <c r="Q37" s="58"/>
      <c r="R37" s="86">
        <v>1</v>
      </c>
      <c r="S37" s="76" t="s">
        <v>119</v>
      </c>
      <c r="T37" s="81">
        <v>0.94736842105263153</v>
      </c>
    </row>
    <row r="38" spans="1:20" x14ac:dyDescent="0.25">
      <c r="A38" s="76" t="s">
        <v>70</v>
      </c>
      <c r="B38" s="76">
        <v>1</v>
      </c>
      <c r="C38" s="76">
        <v>1</v>
      </c>
      <c r="D38" s="83">
        <f t="shared" si="0"/>
        <v>1</v>
      </c>
      <c r="E38" s="80">
        <v>1</v>
      </c>
      <c r="F38" s="80">
        <v>1</v>
      </c>
      <c r="G38" s="80">
        <v>1</v>
      </c>
      <c r="H38" s="80">
        <v>1</v>
      </c>
      <c r="I38" s="80">
        <v>0.5</v>
      </c>
      <c r="J38" s="80">
        <v>1</v>
      </c>
      <c r="K38" s="80">
        <v>1</v>
      </c>
      <c r="L38" s="80">
        <v>0.5</v>
      </c>
      <c r="M38" s="80">
        <v>0</v>
      </c>
      <c r="N38" s="80">
        <v>0.5</v>
      </c>
      <c r="O38" s="80">
        <v>0.5</v>
      </c>
      <c r="P38" s="81">
        <v>0.68421052631578949</v>
      </c>
      <c r="Q38" s="58"/>
      <c r="R38" s="87">
        <v>14</v>
      </c>
      <c r="S38" s="76" t="s">
        <v>70</v>
      </c>
      <c r="T38" s="81">
        <v>0.68421052631578949</v>
      </c>
    </row>
    <row r="39" spans="1:20" s="82" customFormat="1" x14ac:dyDescent="0.25">
      <c r="A39" s="76" t="s">
        <v>119</v>
      </c>
      <c r="B39" s="76">
        <v>2</v>
      </c>
      <c r="C39" s="76">
        <v>1</v>
      </c>
      <c r="D39" s="83">
        <f t="shared" si="0"/>
        <v>0.5</v>
      </c>
      <c r="E39" s="80">
        <v>1</v>
      </c>
      <c r="F39" s="80">
        <v>1</v>
      </c>
      <c r="G39" s="80">
        <v>1</v>
      </c>
      <c r="H39" s="80">
        <v>1</v>
      </c>
      <c r="I39" s="80">
        <v>1</v>
      </c>
      <c r="J39" s="80">
        <v>1</v>
      </c>
      <c r="K39" s="80">
        <v>1</v>
      </c>
      <c r="L39" s="80">
        <v>0.5</v>
      </c>
      <c r="M39" s="80">
        <v>1</v>
      </c>
      <c r="N39" s="80">
        <v>1</v>
      </c>
      <c r="O39" s="80">
        <v>1</v>
      </c>
      <c r="P39" s="81">
        <v>0.94736842105263153</v>
      </c>
      <c r="R39" s="86">
        <v>7</v>
      </c>
      <c r="S39" s="76" t="s">
        <v>12</v>
      </c>
      <c r="T39" s="81">
        <v>0.73684210526315785</v>
      </c>
    </row>
    <row r="40" spans="1:20" s="82" customFormat="1" x14ac:dyDescent="0.25">
      <c r="A40" s="76" t="s">
        <v>12</v>
      </c>
      <c r="B40" s="76">
        <v>2</v>
      </c>
      <c r="C40" s="76">
        <v>2</v>
      </c>
      <c r="D40" s="83">
        <f t="shared" si="0"/>
        <v>1</v>
      </c>
      <c r="E40" s="80">
        <v>0</v>
      </c>
      <c r="F40" s="80">
        <v>0.75</v>
      </c>
      <c r="G40" s="80">
        <v>1</v>
      </c>
      <c r="H40" s="80">
        <v>1</v>
      </c>
      <c r="I40" s="80">
        <v>0.25</v>
      </c>
      <c r="J40" s="80">
        <v>1</v>
      </c>
      <c r="K40" s="80">
        <v>1</v>
      </c>
      <c r="L40" s="80">
        <v>1</v>
      </c>
      <c r="M40" s="80">
        <v>1</v>
      </c>
      <c r="N40" s="80">
        <v>0.75</v>
      </c>
      <c r="O40" s="80">
        <v>0.75</v>
      </c>
      <c r="P40" s="81">
        <v>0.73684210526315785</v>
      </c>
      <c r="R40" s="87">
        <v>20</v>
      </c>
      <c r="S40" s="62" t="s">
        <v>0</v>
      </c>
      <c r="T40" s="81">
        <v>0.65297695022148805</v>
      </c>
    </row>
    <row r="41" spans="1:20" x14ac:dyDescent="0.25">
      <c r="A41" s="62" t="s">
        <v>0</v>
      </c>
      <c r="B41" s="62">
        <f>SUM(B3:B40)</f>
        <v>2351</v>
      </c>
      <c r="C41" s="62">
        <v>2103</v>
      </c>
      <c r="D41" s="83">
        <f t="shared" si="0"/>
        <v>0.89451297320289236</v>
      </c>
      <c r="E41" s="81">
        <v>0.39657631954350925</v>
      </c>
      <c r="F41" s="81">
        <v>0.62149310508796962</v>
      </c>
      <c r="G41" s="81">
        <v>0.55492154065620547</v>
      </c>
      <c r="H41" s="81">
        <v>0.9384213029006182</v>
      </c>
      <c r="I41" s="81">
        <v>0.58939610080836902</v>
      </c>
      <c r="J41" s="81">
        <v>0.65002377555872559</v>
      </c>
      <c r="K41" s="81">
        <v>0.49453162149310509</v>
      </c>
      <c r="L41" s="81">
        <v>0.75748930099857348</v>
      </c>
      <c r="M41" s="81">
        <v>0.65977175463623394</v>
      </c>
      <c r="N41" s="81">
        <v>0.68093200190204473</v>
      </c>
      <c r="O41" s="81">
        <v>0.70946267237280081</v>
      </c>
      <c r="P41" s="81">
        <v>0.65297695022148805</v>
      </c>
      <c r="R41" s="86">
        <v>21</v>
      </c>
      <c r="S41" s="62" t="s">
        <v>108</v>
      </c>
      <c r="T41" s="81">
        <v>0.64636014885931004</v>
      </c>
    </row>
    <row r="42" spans="1:20" x14ac:dyDescent="0.25">
      <c r="A42" s="62" t="s">
        <v>108</v>
      </c>
      <c r="B42" s="65">
        <v>40826</v>
      </c>
      <c r="C42" s="65">
        <v>36686</v>
      </c>
      <c r="D42" s="83">
        <f t="shared" si="0"/>
        <v>0.89859403321412823</v>
      </c>
      <c r="E42" s="81">
        <v>0.41994221228806627</v>
      </c>
      <c r="F42" s="81">
        <v>0.61629777026658672</v>
      </c>
      <c r="G42" s="81">
        <v>0.53655345363353868</v>
      </c>
      <c r="H42" s="81">
        <v>0.93857329771574993</v>
      </c>
      <c r="I42" s="81">
        <v>0.55275854549419401</v>
      </c>
      <c r="J42" s="81">
        <v>0.62080902796707194</v>
      </c>
      <c r="K42" s="81">
        <v>0.46276508749931855</v>
      </c>
      <c r="L42" s="81">
        <v>0.72659870250231695</v>
      </c>
      <c r="M42" s="81">
        <v>0.6680204982827237</v>
      </c>
      <c r="N42" s="81">
        <v>0.67862399825546527</v>
      </c>
      <c r="O42" s="81">
        <v>0.72954260480837374</v>
      </c>
      <c r="P42" s="81">
        <v>0.64636014885931004</v>
      </c>
    </row>
  </sheetData>
  <sortState ref="R2:T40">
    <sortCondition ref="S2"/>
  </sortState>
  <mergeCells count="5">
    <mergeCell ref="C1:C2"/>
    <mergeCell ref="P1:P2"/>
    <mergeCell ref="D1:D2"/>
    <mergeCell ref="A1:A2"/>
    <mergeCell ref="B1:B2"/>
  </mergeCells>
  <dataValidations count="1">
    <dataValidation allowBlank="1" showErrorMessage="1" sqref="B10:C10"/>
  </dataValidation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Y48"/>
  <sheetViews>
    <sheetView zoomScale="70" zoomScaleNormal="70" workbookViewId="0">
      <selection activeCell="W1" sqref="W1:X21"/>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s>
  <sheetData>
    <row r="1" spans="1:25" ht="59.25" customHeight="1"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c r="W1" s="76" t="s">
        <v>158</v>
      </c>
      <c r="X1" s="76" t="s">
        <v>159</v>
      </c>
      <c r="Y1" s="76" t="s">
        <v>160</v>
      </c>
    </row>
    <row r="2" spans="1:25" ht="44.25" customHeight="1"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COUNTIF(T$3:T$46,W2)</f>
        <v>0</v>
      </c>
      <c r="Y2" s="83">
        <f>X2/$X$22</f>
        <v>0</v>
      </c>
    </row>
    <row r="3" spans="1:25" ht="30" customHeight="1" x14ac:dyDescent="0.25">
      <c r="A3" s="3" t="s">
        <v>11</v>
      </c>
      <c r="B3" s="4" t="s">
        <v>14</v>
      </c>
      <c r="C3" s="5">
        <f>VLOOKUP(B3,[1]Списки!$C$1:$E$70,2,FALSE)</f>
        <v>11001</v>
      </c>
      <c r="D3" s="5" t="str">
        <f>VLOOKUP(B3,[1]Списки!$C$1:$E$70,3,FALSE)</f>
        <v>СОШ с углуб.</v>
      </c>
      <c r="E3" s="6" t="s">
        <v>15</v>
      </c>
      <c r="F3" s="7">
        <v>48</v>
      </c>
      <c r="G3" s="7">
        <v>44</v>
      </c>
      <c r="H3" s="8">
        <f>C3*1000+1</f>
        <v>11001001</v>
      </c>
      <c r="I3" s="9">
        <v>0</v>
      </c>
      <c r="J3" s="9">
        <v>2</v>
      </c>
      <c r="K3" s="9">
        <v>1</v>
      </c>
      <c r="L3" s="9">
        <v>2</v>
      </c>
      <c r="M3" s="9">
        <v>1</v>
      </c>
      <c r="N3" s="9">
        <v>1</v>
      </c>
      <c r="O3" s="9">
        <v>0</v>
      </c>
      <c r="P3" s="9">
        <v>1</v>
      </c>
      <c r="Q3" s="9">
        <v>1</v>
      </c>
      <c r="R3" s="9">
        <v>1</v>
      </c>
      <c r="S3" s="9">
        <v>1</v>
      </c>
      <c r="T3" s="10">
        <f>IF(COUNTBLANK(I3:S3)&gt;=1,"Не писал",SUM(I3:S3))</f>
        <v>11</v>
      </c>
      <c r="W3" s="76">
        <v>1</v>
      </c>
      <c r="X3" s="76">
        <f t="shared" ref="X3:X21" si="0">COUNTIF(T$3:T$46,W3)</f>
        <v>0</v>
      </c>
      <c r="Y3" s="83">
        <f t="shared" ref="Y3:Y21" si="1">X3/$X$22</f>
        <v>0</v>
      </c>
    </row>
    <row r="4" spans="1:25" ht="30" customHeight="1" x14ac:dyDescent="0.25">
      <c r="A4" s="3" t="s">
        <v>11</v>
      </c>
      <c r="B4" s="4" t="str">
        <f t="shared" ref="B4:G19" si="2">B3</f>
        <v>ГБОУ СОШ №1</v>
      </c>
      <c r="C4" s="5">
        <f t="shared" si="2"/>
        <v>11001</v>
      </c>
      <c r="D4" s="5" t="str">
        <f t="shared" si="2"/>
        <v>СОШ с углуб.</v>
      </c>
      <c r="E4" s="11" t="str">
        <f t="shared" si="2"/>
        <v>5а</v>
      </c>
      <c r="F4" s="7">
        <f t="shared" si="2"/>
        <v>48</v>
      </c>
      <c r="G4" s="7">
        <f t="shared" si="2"/>
        <v>44</v>
      </c>
      <c r="H4" s="8">
        <f>H3+1</f>
        <v>11001002</v>
      </c>
      <c r="I4" s="9">
        <v>2</v>
      </c>
      <c r="J4" s="9">
        <v>0</v>
      </c>
      <c r="K4" s="9">
        <v>0</v>
      </c>
      <c r="L4" s="9">
        <v>1</v>
      </c>
      <c r="M4" s="9">
        <v>2</v>
      </c>
      <c r="N4" s="9">
        <v>0</v>
      </c>
      <c r="O4" s="9">
        <v>1</v>
      </c>
      <c r="P4" s="9">
        <v>0</v>
      </c>
      <c r="Q4" s="9">
        <v>1</v>
      </c>
      <c r="R4" s="9">
        <v>1</v>
      </c>
      <c r="S4" s="9">
        <v>1</v>
      </c>
      <c r="T4" s="10">
        <f t="shared" ref="T4:T26" si="3">IF(COUNTBLANK(I4:S4)&gt;=1,"Не писал",SUM(I4:S4))</f>
        <v>9</v>
      </c>
      <c r="W4" s="76">
        <v>2</v>
      </c>
      <c r="X4" s="76">
        <f t="shared" si="0"/>
        <v>0</v>
      </c>
      <c r="Y4" s="83">
        <f t="shared" si="1"/>
        <v>0</v>
      </c>
    </row>
    <row r="5" spans="1:25" ht="30" customHeight="1" x14ac:dyDescent="0.25">
      <c r="A5" s="3" t="s">
        <v>11</v>
      </c>
      <c r="B5" s="4" t="str">
        <f t="shared" si="2"/>
        <v>ГБОУ СОШ №1</v>
      </c>
      <c r="C5" s="5">
        <f t="shared" si="2"/>
        <v>11001</v>
      </c>
      <c r="D5" s="5" t="str">
        <f t="shared" si="2"/>
        <v>СОШ с углуб.</v>
      </c>
      <c r="E5" s="11" t="str">
        <f t="shared" si="2"/>
        <v>5а</v>
      </c>
      <c r="F5" s="7">
        <f t="shared" si="2"/>
        <v>48</v>
      </c>
      <c r="G5" s="7">
        <f t="shared" si="2"/>
        <v>44</v>
      </c>
      <c r="H5" s="8">
        <f t="shared" ref="H5:H46" si="4">H4+1</f>
        <v>11001003</v>
      </c>
      <c r="I5" s="9">
        <v>0</v>
      </c>
      <c r="J5" s="9">
        <v>1</v>
      </c>
      <c r="K5" s="9">
        <v>0</v>
      </c>
      <c r="L5" s="9">
        <v>2</v>
      </c>
      <c r="M5" s="9">
        <v>2</v>
      </c>
      <c r="N5" s="9">
        <v>0</v>
      </c>
      <c r="O5" s="9">
        <v>0</v>
      </c>
      <c r="P5" s="9">
        <v>1</v>
      </c>
      <c r="Q5" s="9">
        <v>1</v>
      </c>
      <c r="R5" s="9">
        <v>0</v>
      </c>
      <c r="S5" s="9">
        <v>1</v>
      </c>
      <c r="T5" s="10">
        <f t="shared" si="3"/>
        <v>8</v>
      </c>
      <c r="W5" s="76">
        <v>3</v>
      </c>
      <c r="X5" s="76">
        <f t="shared" si="0"/>
        <v>0</v>
      </c>
      <c r="Y5" s="83">
        <f t="shared" si="1"/>
        <v>0</v>
      </c>
    </row>
    <row r="6" spans="1:25" ht="30" customHeight="1" x14ac:dyDescent="0.25">
      <c r="A6" s="3" t="s">
        <v>11</v>
      </c>
      <c r="B6" s="4" t="str">
        <f t="shared" si="2"/>
        <v>ГБОУ СОШ №1</v>
      </c>
      <c r="C6" s="5">
        <f t="shared" si="2"/>
        <v>11001</v>
      </c>
      <c r="D6" s="5" t="str">
        <f t="shared" si="2"/>
        <v>СОШ с углуб.</v>
      </c>
      <c r="E6" s="11" t="str">
        <f t="shared" si="2"/>
        <v>5а</v>
      </c>
      <c r="F6" s="7">
        <f t="shared" si="2"/>
        <v>48</v>
      </c>
      <c r="G6" s="7">
        <f t="shared" si="2"/>
        <v>44</v>
      </c>
      <c r="H6" s="8">
        <f t="shared" si="4"/>
        <v>11001004</v>
      </c>
      <c r="I6" s="9">
        <v>2</v>
      </c>
      <c r="J6" s="9">
        <v>0</v>
      </c>
      <c r="K6" s="9">
        <v>1</v>
      </c>
      <c r="L6" s="9">
        <v>0</v>
      </c>
      <c r="M6" s="9">
        <v>0</v>
      </c>
      <c r="N6" s="9">
        <v>1</v>
      </c>
      <c r="O6" s="9">
        <v>1</v>
      </c>
      <c r="P6" s="9">
        <v>2</v>
      </c>
      <c r="Q6" s="9">
        <v>2</v>
      </c>
      <c r="R6" s="9">
        <v>2</v>
      </c>
      <c r="S6" s="9">
        <v>1</v>
      </c>
      <c r="T6" s="10">
        <f t="shared" si="3"/>
        <v>12</v>
      </c>
      <c r="W6" s="76">
        <v>4</v>
      </c>
      <c r="X6" s="76">
        <f t="shared" si="0"/>
        <v>1</v>
      </c>
      <c r="Y6" s="83">
        <f t="shared" si="1"/>
        <v>2.2727272727272728E-2</v>
      </c>
    </row>
    <row r="7" spans="1:25" ht="30" customHeight="1" x14ac:dyDescent="0.25">
      <c r="A7" s="3" t="s">
        <v>11</v>
      </c>
      <c r="B7" s="4" t="str">
        <f t="shared" si="2"/>
        <v>ГБОУ СОШ №1</v>
      </c>
      <c r="C7" s="5">
        <f t="shared" si="2"/>
        <v>11001</v>
      </c>
      <c r="D7" s="5" t="str">
        <f t="shared" si="2"/>
        <v>СОШ с углуб.</v>
      </c>
      <c r="E7" s="11" t="str">
        <f t="shared" si="2"/>
        <v>5а</v>
      </c>
      <c r="F7" s="7">
        <f t="shared" si="2"/>
        <v>48</v>
      </c>
      <c r="G7" s="7">
        <f t="shared" si="2"/>
        <v>44</v>
      </c>
      <c r="H7" s="8">
        <f t="shared" si="4"/>
        <v>11001005</v>
      </c>
      <c r="I7" s="9">
        <v>2</v>
      </c>
      <c r="J7" s="9">
        <v>2</v>
      </c>
      <c r="K7" s="9">
        <v>1</v>
      </c>
      <c r="L7" s="9">
        <v>2</v>
      </c>
      <c r="M7" s="9">
        <v>2</v>
      </c>
      <c r="N7" s="9">
        <v>1</v>
      </c>
      <c r="O7" s="9">
        <v>1</v>
      </c>
      <c r="P7" s="9">
        <v>2</v>
      </c>
      <c r="Q7" s="9">
        <v>2</v>
      </c>
      <c r="R7" s="9">
        <v>2</v>
      </c>
      <c r="S7" s="9">
        <v>2</v>
      </c>
      <c r="T7" s="10">
        <f t="shared" si="3"/>
        <v>19</v>
      </c>
      <c r="W7" s="76">
        <v>5</v>
      </c>
      <c r="X7" s="76">
        <f t="shared" si="0"/>
        <v>0</v>
      </c>
      <c r="Y7" s="83">
        <f t="shared" si="1"/>
        <v>0</v>
      </c>
    </row>
    <row r="8" spans="1:25" ht="30" customHeight="1" x14ac:dyDescent="0.25">
      <c r="A8" s="3" t="s">
        <v>11</v>
      </c>
      <c r="B8" s="4" t="str">
        <f t="shared" si="2"/>
        <v>ГБОУ СОШ №1</v>
      </c>
      <c r="C8" s="5">
        <f t="shared" si="2"/>
        <v>11001</v>
      </c>
      <c r="D8" s="5" t="str">
        <f t="shared" si="2"/>
        <v>СОШ с углуб.</v>
      </c>
      <c r="E8" s="11" t="str">
        <f t="shared" si="2"/>
        <v>5а</v>
      </c>
      <c r="F8" s="7">
        <f t="shared" si="2"/>
        <v>48</v>
      </c>
      <c r="G8" s="7">
        <f t="shared" si="2"/>
        <v>44</v>
      </c>
      <c r="H8" s="8">
        <f t="shared" si="4"/>
        <v>11001006</v>
      </c>
      <c r="I8" s="9">
        <v>2</v>
      </c>
      <c r="J8" s="9">
        <v>1</v>
      </c>
      <c r="K8" s="9">
        <v>1</v>
      </c>
      <c r="L8" s="9">
        <v>1</v>
      </c>
      <c r="M8" s="9">
        <v>0</v>
      </c>
      <c r="N8" s="9">
        <v>0</v>
      </c>
      <c r="O8" s="9">
        <v>0</v>
      </c>
      <c r="P8" s="9">
        <v>2</v>
      </c>
      <c r="Q8" s="9">
        <v>2</v>
      </c>
      <c r="R8" s="9">
        <v>2</v>
      </c>
      <c r="S8" s="9">
        <v>2</v>
      </c>
      <c r="T8" s="10">
        <f t="shared" si="3"/>
        <v>13</v>
      </c>
      <c r="W8" s="76">
        <v>6</v>
      </c>
      <c r="X8" s="76">
        <f t="shared" si="0"/>
        <v>0</v>
      </c>
      <c r="Y8" s="83">
        <f t="shared" si="1"/>
        <v>0</v>
      </c>
    </row>
    <row r="9" spans="1:25" ht="30" customHeight="1" x14ac:dyDescent="0.25">
      <c r="A9" s="3" t="s">
        <v>11</v>
      </c>
      <c r="B9" s="4" t="str">
        <f t="shared" si="2"/>
        <v>ГБОУ СОШ №1</v>
      </c>
      <c r="C9" s="5">
        <f t="shared" si="2"/>
        <v>11001</v>
      </c>
      <c r="D9" s="5" t="str">
        <f t="shared" si="2"/>
        <v>СОШ с углуб.</v>
      </c>
      <c r="E9" s="11" t="str">
        <f t="shared" si="2"/>
        <v>5а</v>
      </c>
      <c r="F9" s="7">
        <f t="shared" si="2"/>
        <v>48</v>
      </c>
      <c r="G9" s="7">
        <f t="shared" si="2"/>
        <v>44</v>
      </c>
      <c r="H9" s="8">
        <f t="shared" si="4"/>
        <v>11001007</v>
      </c>
      <c r="I9" s="9">
        <v>2</v>
      </c>
      <c r="J9" s="9">
        <v>1</v>
      </c>
      <c r="K9" s="9">
        <v>1</v>
      </c>
      <c r="L9" s="9">
        <v>2</v>
      </c>
      <c r="M9" s="9">
        <v>0</v>
      </c>
      <c r="N9" s="9">
        <v>1</v>
      </c>
      <c r="O9" s="9">
        <v>1</v>
      </c>
      <c r="P9" s="9">
        <v>2</v>
      </c>
      <c r="Q9" s="9">
        <v>2</v>
      </c>
      <c r="R9" s="9">
        <v>2</v>
      </c>
      <c r="S9" s="9">
        <v>2</v>
      </c>
      <c r="T9" s="10">
        <f t="shared" si="3"/>
        <v>16</v>
      </c>
      <c r="W9" s="76">
        <v>7</v>
      </c>
      <c r="X9" s="76">
        <f t="shared" si="0"/>
        <v>1</v>
      </c>
      <c r="Y9" s="83">
        <f t="shared" si="1"/>
        <v>2.2727272727272728E-2</v>
      </c>
    </row>
    <row r="10" spans="1:25" ht="30" customHeight="1" x14ac:dyDescent="0.25">
      <c r="A10" s="3" t="s">
        <v>11</v>
      </c>
      <c r="B10" s="4" t="str">
        <f t="shared" si="2"/>
        <v>ГБОУ СОШ №1</v>
      </c>
      <c r="C10" s="5">
        <f t="shared" si="2"/>
        <v>11001</v>
      </c>
      <c r="D10" s="5" t="str">
        <f t="shared" si="2"/>
        <v>СОШ с углуб.</v>
      </c>
      <c r="E10" s="11" t="str">
        <f t="shared" si="2"/>
        <v>5а</v>
      </c>
      <c r="F10" s="7">
        <f t="shared" si="2"/>
        <v>48</v>
      </c>
      <c r="G10" s="7">
        <f t="shared" si="2"/>
        <v>44</v>
      </c>
      <c r="H10" s="8">
        <f t="shared" si="4"/>
        <v>11001008</v>
      </c>
      <c r="I10" s="9">
        <v>0</v>
      </c>
      <c r="J10" s="9">
        <v>1</v>
      </c>
      <c r="K10" s="9">
        <v>1</v>
      </c>
      <c r="L10" s="9">
        <v>2</v>
      </c>
      <c r="M10" s="9">
        <v>2</v>
      </c>
      <c r="N10" s="9">
        <v>1</v>
      </c>
      <c r="O10" s="9">
        <v>0</v>
      </c>
      <c r="P10" s="9">
        <v>0</v>
      </c>
      <c r="Q10" s="9">
        <v>0</v>
      </c>
      <c r="R10" s="9">
        <v>1</v>
      </c>
      <c r="S10" s="9">
        <v>1</v>
      </c>
      <c r="T10" s="10">
        <f t="shared" si="3"/>
        <v>9</v>
      </c>
      <c r="W10" s="76">
        <v>8</v>
      </c>
      <c r="X10" s="76">
        <f t="shared" si="0"/>
        <v>4</v>
      </c>
      <c r="Y10" s="83">
        <f t="shared" si="1"/>
        <v>9.0909090909090912E-2</v>
      </c>
    </row>
    <row r="11" spans="1:25" ht="30" customHeight="1" x14ac:dyDescent="0.25">
      <c r="A11" s="3" t="s">
        <v>11</v>
      </c>
      <c r="B11" s="4" t="str">
        <f t="shared" si="2"/>
        <v>ГБОУ СОШ №1</v>
      </c>
      <c r="C11" s="5">
        <f t="shared" si="2"/>
        <v>11001</v>
      </c>
      <c r="D11" s="5" t="str">
        <f t="shared" si="2"/>
        <v>СОШ с углуб.</v>
      </c>
      <c r="E11" s="11" t="str">
        <f t="shared" si="2"/>
        <v>5а</v>
      </c>
      <c r="F11" s="7">
        <f t="shared" si="2"/>
        <v>48</v>
      </c>
      <c r="G11" s="7">
        <f t="shared" si="2"/>
        <v>44</v>
      </c>
      <c r="H11" s="8">
        <f t="shared" si="4"/>
        <v>11001009</v>
      </c>
      <c r="I11" s="9">
        <v>1</v>
      </c>
      <c r="J11" s="9">
        <v>1</v>
      </c>
      <c r="K11" s="9">
        <v>1</v>
      </c>
      <c r="L11" s="9">
        <v>2</v>
      </c>
      <c r="M11" s="9">
        <v>0</v>
      </c>
      <c r="N11" s="9">
        <v>0</v>
      </c>
      <c r="O11" s="9">
        <v>0</v>
      </c>
      <c r="P11" s="9">
        <v>2</v>
      </c>
      <c r="Q11" s="9">
        <v>2</v>
      </c>
      <c r="R11" s="9">
        <v>2</v>
      </c>
      <c r="S11" s="9">
        <v>1</v>
      </c>
      <c r="T11" s="10">
        <f t="shared" si="3"/>
        <v>12</v>
      </c>
      <c r="W11" s="76">
        <v>9</v>
      </c>
      <c r="X11" s="76">
        <f t="shared" si="0"/>
        <v>5</v>
      </c>
      <c r="Y11" s="83">
        <f t="shared" si="1"/>
        <v>0.11363636363636363</v>
      </c>
    </row>
    <row r="12" spans="1:25" ht="30" customHeight="1" x14ac:dyDescent="0.25">
      <c r="A12" s="3" t="s">
        <v>11</v>
      </c>
      <c r="B12" s="4" t="str">
        <f t="shared" si="2"/>
        <v>ГБОУ СОШ №1</v>
      </c>
      <c r="C12" s="5">
        <f t="shared" si="2"/>
        <v>11001</v>
      </c>
      <c r="D12" s="5" t="str">
        <f t="shared" si="2"/>
        <v>СОШ с углуб.</v>
      </c>
      <c r="E12" s="11" t="str">
        <f t="shared" si="2"/>
        <v>5а</v>
      </c>
      <c r="F12" s="7">
        <f t="shared" si="2"/>
        <v>48</v>
      </c>
      <c r="G12" s="7">
        <f t="shared" si="2"/>
        <v>44</v>
      </c>
      <c r="H12" s="8">
        <f t="shared" si="4"/>
        <v>11001010</v>
      </c>
      <c r="I12" s="9">
        <v>0</v>
      </c>
      <c r="J12" s="9">
        <v>1</v>
      </c>
      <c r="K12" s="9">
        <v>1</v>
      </c>
      <c r="L12" s="9">
        <v>2</v>
      </c>
      <c r="M12" s="9">
        <v>2</v>
      </c>
      <c r="N12" s="9">
        <v>1</v>
      </c>
      <c r="O12" s="9">
        <v>0</v>
      </c>
      <c r="P12" s="9">
        <v>1</v>
      </c>
      <c r="Q12" s="9">
        <v>1</v>
      </c>
      <c r="R12" s="9">
        <v>1</v>
      </c>
      <c r="S12" s="9">
        <v>1</v>
      </c>
      <c r="T12" s="10">
        <f t="shared" si="3"/>
        <v>11</v>
      </c>
      <c r="W12" s="76">
        <v>10</v>
      </c>
      <c r="X12" s="76">
        <f t="shared" si="0"/>
        <v>1</v>
      </c>
      <c r="Y12" s="83">
        <f t="shared" si="1"/>
        <v>2.2727272727272728E-2</v>
      </c>
    </row>
    <row r="13" spans="1:25" ht="30" customHeight="1" x14ac:dyDescent="0.25">
      <c r="A13" s="3" t="s">
        <v>11</v>
      </c>
      <c r="B13" s="4" t="str">
        <f t="shared" si="2"/>
        <v>ГБОУ СОШ №1</v>
      </c>
      <c r="C13" s="5">
        <f t="shared" si="2"/>
        <v>11001</v>
      </c>
      <c r="D13" s="5" t="str">
        <f t="shared" si="2"/>
        <v>СОШ с углуб.</v>
      </c>
      <c r="E13" s="11" t="str">
        <f t="shared" si="2"/>
        <v>5а</v>
      </c>
      <c r="F13" s="7">
        <f t="shared" si="2"/>
        <v>48</v>
      </c>
      <c r="G13" s="7">
        <f t="shared" si="2"/>
        <v>44</v>
      </c>
      <c r="H13" s="8">
        <f t="shared" si="4"/>
        <v>11001011</v>
      </c>
      <c r="I13" s="9">
        <v>1</v>
      </c>
      <c r="J13" s="9">
        <v>2</v>
      </c>
      <c r="K13" s="9">
        <v>1</v>
      </c>
      <c r="L13" s="9">
        <v>2</v>
      </c>
      <c r="M13" s="9">
        <v>2</v>
      </c>
      <c r="N13" s="9">
        <v>0</v>
      </c>
      <c r="O13" s="9">
        <v>0</v>
      </c>
      <c r="P13" s="9">
        <v>2</v>
      </c>
      <c r="Q13" s="9">
        <v>2</v>
      </c>
      <c r="R13" s="9">
        <v>2</v>
      </c>
      <c r="S13" s="9">
        <v>2</v>
      </c>
      <c r="T13" s="10">
        <f t="shared" si="3"/>
        <v>16</v>
      </c>
      <c r="W13" s="76">
        <v>11</v>
      </c>
      <c r="X13" s="76">
        <f t="shared" si="0"/>
        <v>4</v>
      </c>
      <c r="Y13" s="83">
        <f t="shared" si="1"/>
        <v>9.0909090909090912E-2</v>
      </c>
    </row>
    <row r="14" spans="1:25" ht="30" customHeight="1" x14ac:dyDescent="0.25">
      <c r="A14" s="3" t="s">
        <v>11</v>
      </c>
      <c r="B14" s="4" t="str">
        <f t="shared" si="2"/>
        <v>ГБОУ СОШ №1</v>
      </c>
      <c r="C14" s="5">
        <f t="shared" si="2"/>
        <v>11001</v>
      </c>
      <c r="D14" s="5" t="str">
        <f t="shared" si="2"/>
        <v>СОШ с углуб.</v>
      </c>
      <c r="E14" s="11" t="str">
        <f t="shared" si="2"/>
        <v>5а</v>
      </c>
      <c r="F14" s="7">
        <f t="shared" si="2"/>
        <v>48</v>
      </c>
      <c r="G14" s="7">
        <f t="shared" si="2"/>
        <v>44</v>
      </c>
      <c r="H14" s="8">
        <f t="shared" si="4"/>
        <v>11001012</v>
      </c>
      <c r="I14" s="9">
        <v>2</v>
      </c>
      <c r="J14" s="9">
        <v>1</v>
      </c>
      <c r="K14" s="9">
        <v>0</v>
      </c>
      <c r="L14" s="9">
        <v>1</v>
      </c>
      <c r="M14" s="9">
        <v>0</v>
      </c>
      <c r="N14" s="9">
        <v>1</v>
      </c>
      <c r="O14" s="9">
        <v>0</v>
      </c>
      <c r="P14" s="9">
        <v>1</v>
      </c>
      <c r="Q14" s="9">
        <v>1</v>
      </c>
      <c r="R14" s="9">
        <v>0</v>
      </c>
      <c r="S14" s="9">
        <v>1</v>
      </c>
      <c r="T14" s="10">
        <f t="shared" si="3"/>
        <v>8</v>
      </c>
      <c r="W14" s="76">
        <v>12</v>
      </c>
      <c r="X14" s="76">
        <f t="shared" si="0"/>
        <v>8</v>
      </c>
      <c r="Y14" s="83">
        <f t="shared" si="1"/>
        <v>0.18181818181818182</v>
      </c>
    </row>
    <row r="15" spans="1:25" ht="30" customHeight="1" x14ac:dyDescent="0.25">
      <c r="A15" s="3" t="s">
        <v>11</v>
      </c>
      <c r="B15" s="4" t="str">
        <f t="shared" si="2"/>
        <v>ГБОУ СОШ №1</v>
      </c>
      <c r="C15" s="5">
        <f t="shared" si="2"/>
        <v>11001</v>
      </c>
      <c r="D15" s="5" t="str">
        <f t="shared" si="2"/>
        <v>СОШ с углуб.</v>
      </c>
      <c r="E15" s="11" t="str">
        <f t="shared" si="2"/>
        <v>5а</v>
      </c>
      <c r="F15" s="7">
        <f t="shared" si="2"/>
        <v>48</v>
      </c>
      <c r="G15" s="7">
        <f t="shared" si="2"/>
        <v>44</v>
      </c>
      <c r="H15" s="8">
        <f t="shared" si="4"/>
        <v>11001013</v>
      </c>
      <c r="I15" s="9">
        <v>1</v>
      </c>
      <c r="J15" s="9">
        <v>2</v>
      </c>
      <c r="K15" s="9">
        <v>1</v>
      </c>
      <c r="L15" s="9">
        <v>2</v>
      </c>
      <c r="M15" s="9">
        <v>2</v>
      </c>
      <c r="N15" s="9">
        <v>0</v>
      </c>
      <c r="O15" s="9">
        <v>1</v>
      </c>
      <c r="P15" s="9">
        <v>1</v>
      </c>
      <c r="Q15" s="9">
        <v>2</v>
      </c>
      <c r="R15" s="9">
        <v>2</v>
      </c>
      <c r="S15" s="9">
        <v>2</v>
      </c>
      <c r="T15" s="10">
        <f t="shared" si="3"/>
        <v>16</v>
      </c>
      <c r="W15" s="76">
        <v>13</v>
      </c>
      <c r="X15" s="76">
        <f t="shared" si="0"/>
        <v>6</v>
      </c>
      <c r="Y15" s="83">
        <f t="shared" si="1"/>
        <v>0.13636363636363635</v>
      </c>
    </row>
    <row r="16" spans="1:25" ht="30" customHeight="1" x14ac:dyDescent="0.25">
      <c r="A16" s="3" t="s">
        <v>11</v>
      </c>
      <c r="B16" s="4" t="str">
        <f t="shared" si="2"/>
        <v>ГБОУ СОШ №1</v>
      </c>
      <c r="C16" s="5">
        <f t="shared" si="2"/>
        <v>11001</v>
      </c>
      <c r="D16" s="5" t="str">
        <f t="shared" si="2"/>
        <v>СОШ с углуб.</v>
      </c>
      <c r="E16" s="11" t="str">
        <f t="shared" si="2"/>
        <v>5а</v>
      </c>
      <c r="F16" s="7">
        <f t="shared" si="2"/>
        <v>48</v>
      </c>
      <c r="G16" s="7">
        <f t="shared" si="2"/>
        <v>44</v>
      </c>
      <c r="H16" s="8">
        <f t="shared" si="4"/>
        <v>11001014</v>
      </c>
      <c r="I16" s="9">
        <v>0</v>
      </c>
      <c r="J16" s="9">
        <v>1</v>
      </c>
      <c r="K16" s="9">
        <v>1</v>
      </c>
      <c r="L16" s="9">
        <v>1</v>
      </c>
      <c r="M16" s="9">
        <v>1</v>
      </c>
      <c r="N16" s="9">
        <v>0</v>
      </c>
      <c r="O16" s="9">
        <v>0</v>
      </c>
      <c r="P16" s="9">
        <v>2</v>
      </c>
      <c r="Q16" s="9">
        <v>2</v>
      </c>
      <c r="R16" s="9">
        <v>2</v>
      </c>
      <c r="S16" s="9">
        <v>2</v>
      </c>
      <c r="T16" s="10">
        <f t="shared" si="3"/>
        <v>12</v>
      </c>
      <c r="W16" s="76">
        <v>14</v>
      </c>
      <c r="X16" s="76">
        <f t="shared" si="0"/>
        <v>1</v>
      </c>
      <c r="Y16" s="83">
        <f t="shared" si="1"/>
        <v>2.2727272727272728E-2</v>
      </c>
    </row>
    <row r="17" spans="1:25" ht="30" customHeight="1" x14ac:dyDescent="0.25">
      <c r="A17" s="3" t="s">
        <v>11</v>
      </c>
      <c r="B17" s="4" t="str">
        <f t="shared" si="2"/>
        <v>ГБОУ СОШ №1</v>
      </c>
      <c r="C17" s="5">
        <f t="shared" si="2"/>
        <v>11001</v>
      </c>
      <c r="D17" s="5" t="str">
        <f t="shared" si="2"/>
        <v>СОШ с углуб.</v>
      </c>
      <c r="E17" s="11" t="str">
        <f t="shared" si="2"/>
        <v>5а</v>
      </c>
      <c r="F17" s="7">
        <f t="shared" si="2"/>
        <v>48</v>
      </c>
      <c r="G17" s="7">
        <f t="shared" si="2"/>
        <v>44</v>
      </c>
      <c r="H17" s="8">
        <f t="shared" si="4"/>
        <v>11001015</v>
      </c>
      <c r="I17" s="9">
        <v>1</v>
      </c>
      <c r="J17" s="9">
        <v>2</v>
      </c>
      <c r="K17" s="9">
        <v>1</v>
      </c>
      <c r="L17" s="9">
        <v>2</v>
      </c>
      <c r="M17" s="9">
        <v>1</v>
      </c>
      <c r="N17" s="9">
        <v>1</v>
      </c>
      <c r="O17" s="9">
        <v>1</v>
      </c>
      <c r="P17" s="9">
        <v>2</v>
      </c>
      <c r="Q17" s="9">
        <v>2</v>
      </c>
      <c r="R17" s="9">
        <v>2</v>
      </c>
      <c r="S17" s="9">
        <v>2</v>
      </c>
      <c r="T17" s="10">
        <f t="shared" si="3"/>
        <v>17</v>
      </c>
      <c r="W17" s="76">
        <v>15</v>
      </c>
      <c r="X17" s="76">
        <f t="shared" si="0"/>
        <v>1</v>
      </c>
      <c r="Y17" s="83">
        <f t="shared" si="1"/>
        <v>2.2727272727272728E-2</v>
      </c>
    </row>
    <row r="18" spans="1:25" ht="30" customHeight="1" x14ac:dyDescent="0.25">
      <c r="A18" s="3" t="s">
        <v>11</v>
      </c>
      <c r="B18" s="4" t="str">
        <f t="shared" si="2"/>
        <v>ГБОУ СОШ №1</v>
      </c>
      <c r="C18" s="5">
        <f t="shared" si="2"/>
        <v>11001</v>
      </c>
      <c r="D18" s="5" t="str">
        <f t="shared" si="2"/>
        <v>СОШ с углуб.</v>
      </c>
      <c r="E18" s="11" t="str">
        <f t="shared" si="2"/>
        <v>5а</v>
      </c>
      <c r="F18" s="7">
        <f t="shared" si="2"/>
        <v>48</v>
      </c>
      <c r="G18" s="7">
        <f t="shared" si="2"/>
        <v>44</v>
      </c>
      <c r="H18" s="8">
        <f t="shared" si="4"/>
        <v>11001016</v>
      </c>
      <c r="I18" s="9">
        <v>0</v>
      </c>
      <c r="J18" s="9">
        <v>1</v>
      </c>
      <c r="K18" s="9">
        <v>1</v>
      </c>
      <c r="L18" s="9">
        <v>2</v>
      </c>
      <c r="M18" s="9">
        <v>1</v>
      </c>
      <c r="N18" s="9">
        <v>1</v>
      </c>
      <c r="O18" s="9">
        <v>0</v>
      </c>
      <c r="P18" s="9">
        <v>0</v>
      </c>
      <c r="Q18" s="9">
        <v>0</v>
      </c>
      <c r="R18" s="9">
        <v>2</v>
      </c>
      <c r="S18" s="9">
        <v>1</v>
      </c>
      <c r="T18" s="10">
        <f t="shared" si="3"/>
        <v>9</v>
      </c>
      <c r="W18" s="76">
        <v>16</v>
      </c>
      <c r="X18" s="76">
        <f t="shared" si="0"/>
        <v>6</v>
      </c>
      <c r="Y18" s="83">
        <f t="shared" si="1"/>
        <v>0.13636363636363635</v>
      </c>
    </row>
    <row r="19" spans="1:25" ht="30" customHeight="1" x14ac:dyDescent="0.25">
      <c r="A19" s="3" t="s">
        <v>11</v>
      </c>
      <c r="B19" s="4" t="str">
        <f t="shared" si="2"/>
        <v>ГБОУ СОШ №1</v>
      </c>
      <c r="C19" s="5">
        <f t="shared" si="2"/>
        <v>11001</v>
      </c>
      <c r="D19" s="5" t="str">
        <f t="shared" si="2"/>
        <v>СОШ с углуб.</v>
      </c>
      <c r="E19" s="11" t="str">
        <f t="shared" si="2"/>
        <v>5а</v>
      </c>
      <c r="F19" s="7">
        <f t="shared" si="2"/>
        <v>48</v>
      </c>
      <c r="G19" s="7">
        <f t="shared" si="2"/>
        <v>44</v>
      </c>
      <c r="H19" s="8">
        <f t="shared" si="4"/>
        <v>11001017</v>
      </c>
      <c r="I19" s="9">
        <v>2</v>
      </c>
      <c r="J19" s="9">
        <v>1</v>
      </c>
      <c r="K19" s="9">
        <v>1</v>
      </c>
      <c r="L19" s="9">
        <v>2</v>
      </c>
      <c r="M19" s="9">
        <v>2</v>
      </c>
      <c r="N19" s="9">
        <v>1</v>
      </c>
      <c r="O19" s="9">
        <v>0</v>
      </c>
      <c r="P19" s="9">
        <v>2</v>
      </c>
      <c r="Q19" s="9">
        <v>2</v>
      </c>
      <c r="R19" s="9">
        <v>2</v>
      </c>
      <c r="S19" s="9">
        <v>2</v>
      </c>
      <c r="T19" s="10">
        <f t="shared" si="3"/>
        <v>17</v>
      </c>
      <c r="W19" s="76">
        <v>17</v>
      </c>
      <c r="X19" s="76">
        <f t="shared" si="0"/>
        <v>4</v>
      </c>
      <c r="Y19" s="83">
        <f t="shared" si="1"/>
        <v>9.0909090909090912E-2</v>
      </c>
    </row>
    <row r="20" spans="1:25" ht="30" customHeight="1" x14ac:dyDescent="0.25">
      <c r="A20" s="3" t="s">
        <v>11</v>
      </c>
      <c r="B20" s="4" t="str">
        <f t="shared" ref="B20:G35" si="5">B19</f>
        <v>ГБОУ СОШ №1</v>
      </c>
      <c r="C20" s="5">
        <f t="shared" si="5"/>
        <v>11001</v>
      </c>
      <c r="D20" s="5" t="str">
        <f t="shared" si="5"/>
        <v>СОШ с углуб.</v>
      </c>
      <c r="E20" s="11" t="str">
        <f t="shared" si="5"/>
        <v>5а</v>
      </c>
      <c r="F20" s="7">
        <f t="shared" si="5"/>
        <v>48</v>
      </c>
      <c r="G20" s="7">
        <f t="shared" si="5"/>
        <v>44</v>
      </c>
      <c r="H20" s="8">
        <f t="shared" si="4"/>
        <v>11001018</v>
      </c>
      <c r="I20" s="9">
        <v>0</v>
      </c>
      <c r="J20" s="9">
        <v>1</v>
      </c>
      <c r="K20" s="9">
        <v>1</v>
      </c>
      <c r="L20" s="9">
        <v>2</v>
      </c>
      <c r="M20" s="9">
        <v>1</v>
      </c>
      <c r="N20" s="9">
        <v>0</v>
      </c>
      <c r="O20" s="9">
        <v>0</v>
      </c>
      <c r="P20" s="9">
        <v>2</v>
      </c>
      <c r="Q20" s="9">
        <v>2</v>
      </c>
      <c r="R20" s="9">
        <v>2</v>
      </c>
      <c r="S20" s="9">
        <v>2</v>
      </c>
      <c r="T20" s="10">
        <f t="shared" si="3"/>
        <v>13</v>
      </c>
      <c r="W20" s="76">
        <v>18</v>
      </c>
      <c r="X20" s="76">
        <f t="shared" si="0"/>
        <v>1</v>
      </c>
      <c r="Y20" s="83">
        <f t="shared" si="1"/>
        <v>2.2727272727272728E-2</v>
      </c>
    </row>
    <row r="21" spans="1:25" ht="30" customHeight="1" x14ac:dyDescent="0.25">
      <c r="A21" s="3" t="s">
        <v>11</v>
      </c>
      <c r="B21" s="4" t="str">
        <f t="shared" si="5"/>
        <v>ГБОУ СОШ №1</v>
      </c>
      <c r="C21" s="5">
        <f t="shared" si="5"/>
        <v>11001</v>
      </c>
      <c r="D21" s="5" t="str">
        <f t="shared" si="5"/>
        <v>СОШ с углуб.</v>
      </c>
      <c r="E21" s="11" t="str">
        <f t="shared" si="5"/>
        <v>5а</v>
      </c>
      <c r="F21" s="7">
        <f t="shared" si="5"/>
        <v>48</v>
      </c>
      <c r="G21" s="7">
        <f t="shared" si="5"/>
        <v>44</v>
      </c>
      <c r="H21" s="8">
        <f t="shared" si="4"/>
        <v>11001019</v>
      </c>
      <c r="I21" s="9">
        <v>2</v>
      </c>
      <c r="J21" s="9">
        <v>1</v>
      </c>
      <c r="K21" s="9">
        <v>0</v>
      </c>
      <c r="L21" s="9">
        <v>2</v>
      </c>
      <c r="M21" s="9">
        <v>1</v>
      </c>
      <c r="N21" s="9">
        <v>0</v>
      </c>
      <c r="O21" s="9">
        <v>0</v>
      </c>
      <c r="P21" s="9">
        <v>2</v>
      </c>
      <c r="Q21" s="9">
        <v>1</v>
      </c>
      <c r="R21" s="9">
        <v>2</v>
      </c>
      <c r="S21" s="9">
        <v>2</v>
      </c>
      <c r="T21" s="10">
        <f t="shared" si="3"/>
        <v>13</v>
      </c>
      <c r="W21" s="76">
        <v>19</v>
      </c>
      <c r="X21" s="76">
        <f t="shared" si="0"/>
        <v>1</v>
      </c>
      <c r="Y21" s="83">
        <f t="shared" si="1"/>
        <v>2.2727272727272728E-2</v>
      </c>
    </row>
    <row r="22" spans="1:25" ht="30" customHeight="1" x14ac:dyDescent="0.25">
      <c r="A22" s="3" t="s">
        <v>11</v>
      </c>
      <c r="B22" s="4" t="str">
        <f t="shared" si="5"/>
        <v>ГБОУ СОШ №1</v>
      </c>
      <c r="C22" s="5">
        <f t="shared" si="5"/>
        <v>11001</v>
      </c>
      <c r="D22" s="5" t="str">
        <f t="shared" si="5"/>
        <v>СОШ с углуб.</v>
      </c>
      <c r="E22" s="11" t="str">
        <f t="shared" si="5"/>
        <v>5а</v>
      </c>
      <c r="F22" s="7">
        <f t="shared" si="5"/>
        <v>48</v>
      </c>
      <c r="G22" s="7">
        <f t="shared" si="5"/>
        <v>44</v>
      </c>
      <c r="H22" s="8">
        <f t="shared" si="4"/>
        <v>11001020</v>
      </c>
      <c r="I22" s="9">
        <v>0</v>
      </c>
      <c r="J22" s="9">
        <v>2</v>
      </c>
      <c r="K22" s="9">
        <v>1</v>
      </c>
      <c r="L22" s="9">
        <v>2</v>
      </c>
      <c r="M22" s="9">
        <v>2</v>
      </c>
      <c r="N22" s="9">
        <v>0</v>
      </c>
      <c r="O22" s="9">
        <v>1</v>
      </c>
      <c r="P22" s="9">
        <v>2</v>
      </c>
      <c r="Q22" s="9">
        <v>2</v>
      </c>
      <c r="R22" s="9">
        <v>2</v>
      </c>
      <c r="S22" s="9">
        <v>2</v>
      </c>
      <c r="T22" s="10">
        <f t="shared" si="3"/>
        <v>16</v>
      </c>
      <c r="X22">
        <f>SUM(X2:X21)</f>
        <v>44</v>
      </c>
    </row>
    <row r="23" spans="1:25" ht="30" customHeight="1" x14ac:dyDescent="0.25">
      <c r="A23" s="3" t="s">
        <v>11</v>
      </c>
      <c r="B23" s="4" t="str">
        <f t="shared" si="5"/>
        <v>ГБОУ СОШ №1</v>
      </c>
      <c r="C23" s="5">
        <f t="shared" si="5"/>
        <v>11001</v>
      </c>
      <c r="D23" s="5" t="str">
        <f t="shared" si="5"/>
        <v>СОШ с углуб.</v>
      </c>
      <c r="E23" s="11" t="str">
        <f t="shared" si="5"/>
        <v>5а</v>
      </c>
      <c r="F23" s="7">
        <f t="shared" si="5"/>
        <v>48</v>
      </c>
      <c r="G23" s="7">
        <f t="shared" si="5"/>
        <v>44</v>
      </c>
      <c r="H23" s="8">
        <f t="shared" si="4"/>
        <v>11001021</v>
      </c>
      <c r="I23" s="9">
        <v>1</v>
      </c>
      <c r="J23" s="9">
        <v>2</v>
      </c>
      <c r="K23" s="9">
        <v>1</v>
      </c>
      <c r="L23" s="9">
        <v>2</v>
      </c>
      <c r="M23" s="9">
        <v>1</v>
      </c>
      <c r="N23" s="9">
        <v>0</v>
      </c>
      <c r="O23" s="9">
        <v>1</v>
      </c>
      <c r="P23" s="9">
        <v>2</v>
      </c>
      <c r="Q23" s="9">
        <v>2</v>
      </c>
      <c r="R23" s="9">
        <v>2</v>
      </c>
      <c r="S23" s="9">
        <v>2</v>
      </c>
      <c r="T23" s="10">
        <f t="shared" si="3"/>
        <v>16</v>
      </c>
    </row>
    <row r="24" spans="1:25" ht="30" customHeight="1" x14ac:dyDescent="0.25">
      <c r="A24" s="3" t="s">
        <v>11</v>
      </c>
      <c r="B24" s="4" t="str">
        <f t="shared" si="5"/>
        <v>ГБОУ СОШ №1</v>
      </c>
      <c r="C24" s="5">
        <f t="shared" si="5"/>
        <v>11001</v>
      </c>
      <c r="D24" s="5" t="str">
        <f t="shared" si="5"/>
        <v>СОШ с углуб.</v>
      </c>
      <c r="E24" s="11" t="str">
        <f t="shared" si="5"/>
        <v>5а</v>
      </c>
      <c r="F24" s="7">
        <f t="shared" si="5"/>
        <v>48</v>
      </c>
      <c r="G24" s="7">
        <f t="shared" si="5"/>
        <v>44</v>
      </c>
      <c r="H24" s="8">
        <f t="shared" si="4"/>
        <v>11001022</v>
      </c>
      <c r="I24" s="9">
        <v>1</v>
      </c>
      <c r="J24" s="9">
        <v>2</v>
      </c>
      <c r="K24" s="9">
        <v>1</v>
      </c>
      <c r="L24" s="9">
        <v>2</v>
      </c>
      <c r="M24" s="9">
        <v>2</v>
      </c>
      <c r="N24" s="9">
        <v>1</v>
      </c>
      <c r="O24" s="9">
        <v>1</v>
      </c>
      <c r="P24" s="9">
        <v>2</v>
      </c>
      <c r="Q24" s="9">
        <v>2</v>
      </c>
      <c r="R24" s="9">
        <v>2</v>
      </c>
      <c r="S24" s="9">
        <v>2</v>
      </c>
      <c r="T24" s="10">
        <f t="shared" si="3"/>
        <v>18</v>
      </c>
    </row>
    <row r="25" spans="1:25" ht="30" customHeight="1" x14ac:dyDescent="0.25">
      <c r="A25" s="3" t="s">
        <v>11</v>
      </c>
      <c r="B25" s="4" t="str">
        <f t="shared" si="5"/>
        <v>ГБОУ СОШ №1</v>
      </c>
      <c r="C25" s="5">
        <f t="shared" si="5"/>
        <v>11001</v>
      </c>
      <c r="D25" s="5" t="str">
        <f t="shared" si="5"/>
        <v>СОШ с углуб.</v>
      </c>
      <c r="E25" s="11" t="str">
        <f t="shared" si="5"/>
        <v>5а</v>
      </c>
      <c r="F25" s="7">
        <f t="shared" si="5"/>
        <v>48</v>
      </c>
      <c r="G25" s="7">
        <f t="shared" si="5"/>
        <v>44</v>
      </c>
      <c r="H25" s="8">
        <f t="shared" si="4"/>
        <v>11001023</v>
      </c>
      <c r="I25" s="9">
        <v>2</v>
      </c>
      <c r="J25" s="9">
        <v>2</v>
      </c>
      <c r="K25" s="9">
        <v>1</v>
      </c>
      <c r="L25" s="9">
        <v>2</v>
      </c>
      <c r="M25" s="9">
        <v>1</v>
      </c>
      <c r="N25" s="9">
        <v>1</v>
      </c>
      <c r="O25" s="9">
        <v>1</v>
      </c>
      <c r="P25" s="9">
        <v>2</v>
      </c>
      <c r="Q25" s="9">
        <v>1</v>
      </c>
      <c r="R25" s="9">
        <v>2</v>
      </c>
      <c r="S25" s="9">
        <v>2</v>
      </c>
      <c r="T25" s="10">
        <f t="shared" si="3"/>
        <v>17</v>
      </c>
    </row>
    <row r="26" spans="1:25" ht="30" customHeight="1" x14ac:dyDescent="0.25">
      <c r="A26" s="3" t="s">
        <v>11</v>
      </c>
      <c r="B26" s="4" t="str">
        <f t="shared" si="5"/>
        <v>ГБОУ СОШ №1</v>
      </c>
      <c r="C26" s="5">
        <f t="shared" si="5"/>
        <v>11001</v>
      </c>
      <c r="D26" s="5" t="str">
        <f t="shared" si="5"/>
        <v>СОШ с углуб.</v>
      </c>
      <c r="E26" s="11" t="str">
        <f t="shared" si="5"/>
        <v>5а</v>
      </c>
      <c r="F26" s="7">
        <f t="shared" si="5"/>
        <v>48</v>
      </c>
      <c r="G26" s="7">
        <f t="shared" si="5"/>
        <v>44</v>
      </c>
      <c r="H26" s="8">
        <f t="shared" si="4"/>
        <v>11001024</v>
      </c>
      <c r="I26" s="9">
        <v>0</v>
      </c>
      <c r="J26" s="9">
        <v>1</v>
      </c>
      <c r="K26" s="9">
        <v>0</v>
      </c>
      <c r="L26" s="9">
        <v>1</v>
      </c>
      <c r="M26" s="9">
        <v>0</v>
      </c>
      <c r="N26" s="9">
        <v>0</v>
      </c>
      <c r="O26" s="9">
        <v>0</v>
      </c>
      <c r="P26" s="9">
        <v>1</v>
      </c>
      <c r="Q26" s="9">
        <v>1</v>
      </c>
      <c r="R26" s="9">
        <v>2</v>
      </c>
      <c r="S26" s="9">
        <v>2</v>
      </c>
      <c r="T26" s="10">
        <f t="shared" si="3"/>
        <v>8</v>
      </c>
    </row>
    <row r="27" spans="1:25" ht="30" customHeight="1" x14ac:dyDescent="0.25">
      <c r="A27" s="3" t="s">
        <v>11</v>
      </c>
      <c r="B27" s="4" t="str">
        <f t="shared" si="5"/>
        <v>ГБОУ СОШ №1</v>
      </c>
      <c r="C27" s="5">
        <f t="shared" si="5"/>
        <v>11001</v>
      </c>
      <c r="D27" s="5" t="str">
        <f t="shared" si="5"/>
        <v>СОШ с углуб.</v>
      </c>
      <c r="E27" s="13" t="s">
        <v>16</v>
      </c>
      <c r="F27" s="7">
        <f t="shared" si="5"/>
        <v>48</v>
      </c>
      <c r="G27" s="7">
        <f t="shared" si="5"/>
        <v>44</v>
      </c>
      <c r="H27" s="8">
        <f t="shared" si="4"/>
        <v>11001025</v>
      </c>
      <c r="I27" s="9">
        <v>2</v>
      </c>
      <c r="J27" s="9">
        <v>2</v>
      </c>
      <c r="K27" s="9">
        <v>1</v>
      </c>
      <c r="L27" s="9">
        <v>2</v>
      </c>
      <c r="M27" s="9">
        <v>2</v>
      </c>
      <c r="N27" s="9">
        <v>0</v>
      </c>
      <c r="O27" s="9">
        <v>1</v>
      </c>
      <c r="P27" s="9">
        <v>2</v>
      </c>
      <c r="Q27" s="9">
        <v>1</v>
      </c>
      <c r="R27" s="9">
        <v>2</v>
      </c>
      <c r="S27" s="9">
        <v>1</v>
      </c>
      <c r="T27" s="10">
        <f>IF(COUNTBLANK(I27:S27)&gt;=1,"Не писал",SUM(I27:S27))</f>
        <v>16</v>
      </c>
    </row>
    <row r="28" spans="1:25" ht="30" customHeight="1" x14ac:dyDescent="0.25">
      <c r="A28" s="3" t="s">
        <v>11</v>
      </c>
      <c r="B28" s="4" t="str">
        <f t="shared" si="5"/>
        <v>ГБОУ СОШ №1</v>
      </c>
      <c r="C28" s="5">
        <f t="shared" si="5"/>
        <v>11001</v>
      </c>
      <c r="D28" s="5" t="str">
        <f t="shared" si="5"/>
        <v>СОШ с углуб.</v>
      </c>
      <c r="E28" s="11" t="str">
        <f t="shared" si="5"/>
        <v>5б</v>
      </c>
      <c r="F28" s="7">
        <f t="shared" si="5"/>
        <v>48</v>
      </c>
      <c r="G28" s="7">
        <f t="shared" si="5"/>
        <v>44</v>
      </c>
      <c r="H28" s="8">
        <f t="shared" si="4"/>
        <v>11001026</v>
      </c>
      <c r="I28" s="9">
        <v>0</v>
      </c>
      <c r="J28" s="9">
        <v>1</v>
      </c>
      <c r="K28" s="9">
        <v>1</v>
      </c>
      <c r="L28" s="9">
        <v>2</v>
      </c>
      <c r="M28" s="9">
        <v>2</v>
      </c>
      <c r="N28" s="9">
        <v>1</v>
      </c>
      <c r="O28" s="9">
        <v>0</v>
      </c>
      <c r="P28" s="9">
        <v>1</v>
      </c>
      <c r="Q28" s="9">
        <v>2</v>
      </c>
      <c r="R28" s="9">
        <v>1</v>
      </c>
      <c r="S28" s="9">
        <v>1</v>
      </c>
      <c r="T28" s="10">
        <f t="shared" ref="T28:T46" si="6">IF(COUNTBLANK(I28:S28)&gt;=1,"Не писал",SUM(I28:S28))</f>
        <v>12</v>
      </c>
    </row>
    <row r="29" spans="1:25" ht="30" customHeight="1" x14ac:dyDescent="0.25">
      <c r="A29" s="3" t="s">
        <v>11</v>
      </c>
      <c r="B29" s="4" t="str">
        <f t="shared" si="5"/>
        <v>ГБОУ СОШ №1</v>
      </c>
      <c r="C29" s="5">
        <f t="shared" si="5"/>
        <v>11001</v>
      </c>
      <c r="D29" s="5" t="str">
        <f t="shared" si="5"/>
        <v>СОШ с углуб.</v>
      </c>
      <c r="E29" s="11" t="str">
        <f t="shared" si="5"/>
        <v>5б</v>
      </c>
      <c r="F29" s="7">
        <f t="shared" si="5"/>
        <v>48</v>
      </c>
      <c r="G29" s="7">
        <f t="shared" si="5"/>
        <v>44</v>
      </c>
      <c r="H29" s="8">
        <f t="shared" si="4"/>
        <v>11001027</v>
      </c>
      <c r="I29" s="9">
        <v>0</v>
      </c>
      <c r="J29" s="9">
        <v>2</v>
      </c>
      <c r="K29" s="9">
        <v>1</v>
      </c>
      <c r="L29" s="9">
        <v>2</v>
      </c>
      <c r="M29" s="9">
        <v>1</v>
      </c>
      <c r="N29" s="9">
        <v>1</v>
      </c>
      <c r="O29" s="9">
        <v>0</v>
      </c>
      <c r="P29" s="9">
        <v>1</v>
      </c>
      <c r="Q29" s="9">
        <v>2</v>
      </c>
      <c r="R29" s="9">
        <v>2</v>
      </c>
      <c r="S29" s="9">
        <v>1</v>
      </c>
      <c r="T29" s="10">
        <f t="shared" si="6"/>
        <v>13</v>
      </c>
    </row>
    <row r="30" spans="1:25" ht="30" customHeight="1" x14ac:dyDescent="0.25">
      <c r="A30" s="3" t="s">
        <v>11</v>
      </c>
      <c r="B30" s="4" t="str">
        <f t="shared" si="5"/>
        <v>ГБОУ СОШ №1</v>
      </c>
      <c r="C30" s="5">
        <f t="shared" si="5"/>
        <v>11001</v>
      </c>
      <c r="D30" s="5" t="str">
        <f t="shared" si="5"/>
        <v>СОШ с углуб.</v>
      </c>
      <c r="E30" s="11" t="str">
        <f t="shared" si="5"/>
        <v>5б</v>
      </c>
      <c r="F30" s="7">
        <f t="shared" si="5"/>
        <v>48</v>
      </c>
      <c r="G30" s="7">
        <f t="shared" si="5"/>
        <v>44</v>
      </c>
      <c r="H30" s="8">
        <f t="shared" si="4"/>
        <v>11001028</v>
      </c>
      <c r="I30" s="9">
        <v>2</v>
      </c>
      <c r="J30" s="9">
        <v>0</v>
      </c>
      <c r="K30" s="9">
        <v>1</v>
      </c>
      <c r="L30" s="9">
        <v>2</v>
      </c>
      <c r="M30" s="9">
        <v>1</v>
      </c>
      <c r="N30" s="9">
        <v>1</v>
      </c>
      <c r="O30" s="9">
        <v>0</v>
      </c>
      <c r="P30" s="9">
        <v>1</v>
      </c>
      <c r="Q30" s="9">
        <v>1</v>
      </c>
      <c r="R30" s="9">
        <v>2</v>
      </c>
      <c r="S30" s="9">
        <v>1</v>
      </c>
      <c r="T30" s="10">
        <f t="shared" si="6"/>
        <v>12</v>
      </c>
    </row>
    <row r="31" spans="1:25" ht="30" customHeight="1" x14ac:dyDescent="0.25">
      <c r="A31" s="3" t="s">
        <v>11</v>
      </c>
      <c r="B31" s="4" t="str">
        <f t="shared" si="5"/>
        <v>ГБОУ СОШ №1</v>
      </c>
      <c r="C31" s="5">
        <f t="shared" si="5"/>
        <v>11001</v>
      </c>
      <c r="D31" s="5" t="str">
        <f t="shared" si="5"/>
        <v>СОШ с углуб.</v>
      </c>
      <c r="E31" s="11" t="str">
        <f t="shared" si="5"/>
        <v>5б</v>
      </c>
      <c r="F31" s="7">
        <f t="shared" si="5"/>
        <v>48</v>
      </c>
      <c r="G31" s="7">
        <f t="shared" si="5"/>
        <v>44</v>
      </c>
      <c r="H31" s="8">
        <f t="shared" si="4"/>
        <v>11001029</v>
      </c>
      <c r="I31" s="9">
        <v>2</v>
      </c>
      <c r="J31" s="9">
        <v>2</v>
      </c>
      <c r="K31" s="9">
        <v>0</v>
      </c>
      <c r="L31" s="9">
        <v>2</v>
      </c>
      <c r="M31" s="9">
        <v>1</v>
      </c>
      <c r="N31" s="9">
        <v>0</v>
      </c>
      <c r="O31" s="9">
        <v>1</v>
      </c>
      <c r="P31" s="9">
        <v>1</v>
      </c>
      <c r="Q31" s="9">
        <v>2</v>
      </c>
      <c r="R31" s="9">
        <v>2</v>
      </c>
      <c r="S31" s="9">
        <v>0</v>
      </c>
      <c r="T31" s="10">
        <f t="shared" si="6"/>
        <v>13</v>
      </c>
    </row>
    <row r="32" spans="1:25" ht="30" customHeight="1" x14ac:dyDescent="0.25">
      <c r="A32" s="3" t="s">
        <v>11</v>
      </c>
      <c r="B32" s="4" t="str">
        <f t="shared" si="5"/>
        <v>ГБОУ СОШ №1</v>
      </c>
      <c r="C32" s="5">
        <f t="shared" si="5"/>
        <v>11001</v>
      </c>
      <c r="D32" s="5" t="str">
        <f t="shared" si="5"/>
        <v>СОШ с углуб.</v>
      </c>
      <c r="E32" s="11" t="str">
        <f t="shared" si="5"/>
        <v>5б</v>
      </c>
      <c r="F32" s="7">
        <f t="shared" si="5"/>
        <v>48</v>
      </c>
      <c r="G32" s="7">
        <f t="shared" si="5"/>
        <v>44</v>
      </c>
      <c r="H32" s="8">
        <f t="shared" si="4"/>
        <v>11001030</v>
      </c>
      <c r="I32" s="9">
        <v>0</v>
      </c>
      <c r="J32" s="9">
        <v>2</v>
      </c>
      <c r="K32" s="9">
        <v>1</v>
      </c>
      <c r="L32" s="9">
        <v>2</v>
      </c>
      <c r="M32" s="9">
        <v>0</v>
      </c>
      <c r="N32" s="9">
        <v>0</v>
      </c>
      <c r="O32" s="9">
        <v>1</v>
      </c>
      <c r="P32" s="9">
        <v>1</v>
      </c>
      <c r="Q32" s="9">
        <v>2</v>
      </c>
      <c r="R32" s="9">
        <v>0</v>
      </c>
      <c r="S32" s="9">
        <v>2</v>
      </c>
      <c r="T32" s="10">
        <f t="shared" si="6"/>
        <v>11</v>
      </c>
    </row>
    <row r="33" spans="1:20" ht="30" customHeight="1" x14ac:dyDescent="0.25">
      <c r="A33" s="3" t="s">
        <v>11</v>
      </c>
      <c r="B33" s="4" t="str">
        <f t="shared" si="5"/>
        <v>ГБОУ СОШ №1</v>
      </c>
      <c r="C33" s="5">
        <f t="shared" si="5"/>
        <v>11001</v>
      </c>
      <c r="D33" s="5" t="str">
        <f t="shared" si="5"/>
        <v>СОШ с углуб.</v>
      </c>
      <c r="E33" s="11" t="str">
        <f t="shared" si="5"/>
        <v>5б</v>
      </c>
      <c r="F33" s="7">
        <f t="shared" si="5"/>
        <v>48</v>
      </c>
      <c r="G33" s="7">
        <f t="shared" si="5"/>
        <v>44</v>
      </c>
      <c r="H33" s="8">
        <f t="shared" si="4"/>
        <v>11001031</v>
      </c>
      <c r="I33" s="9">
        <v>0</v>
      </c>
      <c r="J33" s="9">
        <v>0</v>
      </c>
      <c r="K33" s="9">
        <v>0</v>
      </c>
      <c r="L33" s="9">
        <v>2</v>
      </c>
      <c r="M33" s="9">
        <v>0</v>
      </c>
      <c r="N33" s="9">
        <v>1</v>
      </c>
      <c r="O33" s="9">
        <v>0</v>
      </c>
      <c r="P33" s="9">
        <v>1</v>
      </c>
      <c r="Q33" s="9">
        <v>2</v>
      </c>
      <c r="R33" s="9">
        <v>1</v>
      </c>
      <c r="S33" s="9">
        <v>2</v>
      </c>
      <c r="T33" s="10">
        <f t="shared" si="6"/>
        <v>9</v>
      </c>
    </row>
    <row r="34" spans="1:20" ht="30" customHeight="1" x14ac:dyDescent="0.25">
      <c r="A34" s="3" t="s">
        <v>11</v>
      </c>
      <c r="B34" s="4" t="str">
        <f t="shared" si="5"/>
        <v>ГБОУ СОШ №1</v>
      </c>
      <c r="C34" s="5">
        <f t="shared" si="5"/>
        <v>11001</v>
      </c>
      <c r="D34" s="5" t="str">
        <f t="shared" si="5"/>
        <v>СОШ с углуб.</v>
      </c>
      <c r="E34" s="11" t="str">
        <f t="shared" si="5"/>
        <v>5б</v>
      </c>
      <c r="F34" s="7">
        <f t="shared" si="5"/>
        <v>48</v>
      </c>
      <c r="G34" s="7">
        <f t="shared" si="5"/>
        <v>44</v>
      </c>
      <c r="H34" s="8">
        <f t="shared" si="4"/>
        <v>11001032</v>
      </c>
      <c r="I34" s="9">
        <v>2</v>
      </c>
      <c r="J34" s="9">
        <v>2</v>
      </c>
      <c r="K34" s="9">
        <v>1</v>
      </c>
      <c r="L34" s="9">
        <v>2</v>
      </c>
      <c r="M34" s="9">
        <v>1</v>
      </c>
      <c r="N34" s="9">
        <v>1</v>
      </c>
      <c r="O34" s="9">
        <v>0</v>
      </c>
      <c r="P34" s="9">
        <v>1</v>
      </c>
      <c r="Q34" s="9">
        <v>2</v>
      </c>
      <c r="R34" s="9">
        <v>2</v>
      </c>
      <c r="S34" s="9">
        <v>1</v>
      </c>
      <c r="T34" s="10">
        <f t="shared" si="6"/>
        <v>15</v>
      </c>
    </row>
    <row r="35" spans="1:20" ht="30" customHeight="1" x14ac:dyDescent="0.25">
      <c r="A35" s="3" t="s">
        <v>11</v>
      </c>
      <c r="B35" s="4" t="str">
        <f t="shared" si="5"/>
        <v>ГБОУ СОШ №1</v>
      </c>
      <c r="C35" s="5">
        <f t="shared" si="5"/>
        <v>11001</v>
      </c>
      <c r="D35" s="5" t="str">
        <f t="shared" si="5"/>
        <v>СОШ с углуб.</v>
      </c>
      <c r="E35" s="11" t="str">
        <f t="shared" si="5"/>
        <v>5б</v>
      </c>
      <c r="F35" s="7">
        <f t="shared" si="5"/>
        <v>48</v>
      </c>
      <c r="G35" s="7">
        <f t="shared" si="5"/>
        <v>44</v>
      </c>
      <c r="H35" s="8">
        <f t="shared" si="4"/>
        <v>11001033</v>
      </c>
      <c r="I35" s="9">
        <v>2</v>
      </c>
      <c r="J35" s="9">
        <v>2</v>
      </c>
      <c r="K35" s="9">
        <v>0</v>
      </c>
      <c r="L35" s="9">
        <v>2</v>
      </c>
      <c r="M35" s="9">
        <v>1</v>
      </c>
      <c r="N35" s="9">
        <v>1</v>
      </c>
      <c r="O35" s="9">
        <v>1</v>
      </c>
      <c r="P35" s="9">
        <v>0</v>
      </c>
      <c r="Q35" s="9">
        <v>2</v>
      </c>
      <c r="R35" s="9">
        <v>0</v>
      </c>
      <c r="S35" s="9">
        <v>1</v>
      </c>
      <c r="T35" s="10">
        <f t="shared" si="6"/>
        <v>12</v>
      </c>
    </row>
    <row r="36" spans="1:20" ht="30" customHeight="1" x14ac:dyDescent="0.25">
      <c r="A36" s="3" t="s">
        <v>11</v>
      </c>
      <c r="B36" s="4" t="str">
        <f t="shared" ref="B36:G46" si="7">B35</f>
        <v>ГБОУ СОШ №1</v>
      </c>
      <c r="C36" s="5">
        <f t="shared" si="7"/>
        <v>11001</v>
      </c>
      <c r="D36" s="5" t="str">
        <f t="shared" si="7"/>
        <v>СОШ с углуб.</v>
      </c>
      <c r="E36" s="11" t="str">
        <f t="shared" si="7"/>
        <v>5б</v>
      </c>
      <c r="F36" s="7">
        <f t="shared" si="7"/>
        <v>48</v>
      </c>
      <c r="G36" s="7">
        <f t="shared" si="7"/>
        <v>44</v>
      </c>
      <c r="H36" s="8">
        <f t="shared" si="4"/>
        <v>11001034</v>
      </c>
      <c r="I36" s="9">
        <v>0</v>
      </c>
      <c r="J36" s="9">
        <v>0</v>
      </c>
      <c r="K36" s="9">
        <v>0</v>
      </c>
      <c r="L36" s="9">
        <v>2</v>
      </c>
      <c r="M36" s="9">
        <v>2</v>
      </c>
      <c r="N36" s="9">
        <v>1</v>
      </c>
      <c r="O36" s="9">
        <v>0</v>
      </c>
      <c r="P36" s="9">
        <v>0</v>
      </c>
      <c r="Q36" s="9">
        <v>1</v>
      </c>
      <c r="R36" s="9">
        <v>0</v>
      </c>
      <c r="S36" s="9">
        <v>1</v>
      </c>
      <c r="T36" s="10">
        <f t="shared" si="6"/>
        <v>7</v>
      </c>
    </row>
    <row r="37" spans="1:20" ht="30" customHeight="1" x14ac:dyDescent="0.25">
      <c r="A37" s="3" t="s">
        <v>11</v>
      </c>
      <c r="B37" s="4" t="str">
        <f t="shared" si="7"/>
        <v>ГБОУ СОШ №1</v>
      </c>
      <c r="C37" s="5">
        <f t="shared" si="7"/>
        <v>11001</v>
      </c>
      <c r="D37" s="5" t="str">
        <f t="shared" si="7"/>
        <v>СОШ с углуб.</v>
      </c>
      <c r="E37" s="11" t="str">
        <f t="shared" si="7"/>
        <v>5б</v>
      </c>
      <c r="F37" s="7">
        <f t="shared" si="7"/>
        <v>48</v>
      </c>
      <c r="G37" s="7">
        <f t="shared" si="7"/>
        <v>44</v>
      </c>
      <c r="H37" s="8">
        <f t="shared" si="4"/>
        <v>11001035</v>
      </c>
      <c r="I37" s="9">
        <v>2</v>
      </c>
      <c r="J37" s="9">
        <v>1</v>
      </c>
      <c r="K37" s="9">
        <v>0</v>
      </c>
      <c r="L37" s="9">
        <v>2</v>
      </c>
      <c r="M37" s="9">
        <v>1</v>
      </c>
      <c r="N37" s="9">
        <v>0</v>
      </c>
      <c r="O37" s="9">
        <v>1</v>
      </c>
      <c r="P37" s="9">
        <v>1</v>
      </c>
      <c r="Q37" s="9">
        <v>2</v>
      </c>
      <c r="R37" s="9">
        <v>2</v>
      </c>
      <c r="S37" s="9">
        <v>2</v>
      </c>
      <c r="T37" s="10">
        <f t="shared" si="6"/>
        <v>14</v>
      </c>
    </row>
    <row r="38" spans="1:20" ht="30" customHeight="1" x14ac:dyDescent="0.25">
      <c r="A38" s="3" t="s">
        <v>11</v>
      </c>
      <c r="B38" s="4" t="str">
        <f t="shared" si="7"/>
        <v>ГБОУ СОШ №1</v>
      </c>
      <c r="C38" s="5">
        <f t="shared" si="7"/>
        <v>11001</v>
      </c>
      <c r="D38" s="5" t="str">
        <f t="shared" si="7"/>
        <v>СОШ с углуб.</v>
      </c>
      <c r="E38" s="11" t="str">
        <f t="shared" si="7"/>
        <v>5б</v>
      </c>
      <c r="F38" s="7">
        <f t="shared" si="7"/>
        <v>48</v>
      </c>
      <c r="G38" s="7">
        <f t="shared" si="7"/>
        <v>44</v>
      </c>
      <c r="H38" s="8">
        <f t="shared" si="4"/>
        <v>11001036</v>
      </c>
      <c r="I38" s="9">
        <v>2</v>
      </c>
      <c r="J38" s="9">
        <v>0</v>
      </c>
      <c r="K38" s="9">
        <v>1</v>
      </c>
      <c r="L38" s="9">
        <v>2</v>
      </c>
      <c r="M38" s="9">
        <v>0</v>
      </c>
      <c r="N38" s="9">
        <v>0</v>
      </c>
      <c r="O38" s="9">
        <v>1</v>
      </c>
      <c r="P38" s="9">
        <v>1</v>
      </c>
      <c r="Q38" s="9">
        <v>2</v>
      </c>
      <c r="R38" s="9">
        <v>2</v>
      </c>
      <c r="S38" s="9">
        <v>2</v>
      </c>
      <c r="T38" s="10">
        <f t="shared" si="6"/>
        <v>13</v>
      </c>
    </row>
    <row r="39" spans="1:20" ht="30" customHeight="1" x14ac:dyDescent="0.25">
      <c r="A39" s="3" t="s">
        <v>11</v>
      </c>
      <c r="B39" s="4" t="str">
        <f t="shared" si="7"/>
        <v>ГБОУ СОШ №1</v>
      </c>
      <c r="C39" s="5">
        <f t="shared" si="7"/>
        <v>11001</v>
      </c>
      <c r="D39" s="5" t="str">
        <f t="shared" si="7"/>
        <v>СОШ с углуб.</v>
      </c>
      <c r="E39" s="11" t="str">
        <f t="shared" si="7"/>
        <v>5б</v>
      </c>
      <c r="F39" s="7">
        <f t="shared" si="7"/>
        <v>48</v>
      </c>
      <c r="G39" s="7">
        <f t="shared" si="7"/>
        <v>44</v>
      </c>
      <c r="H39" s="8">
        <f t="shared" si="4"/>
        <v>11001037</v>
      </c>
      <c r="I39" s="9">
        <v>2</v>
      </c>
      <c r="J39" s="9">
        <v>0</v>
      </c>
      <c r="K39" s="9">
        <v>1</v>
      </c>
      <c r="L39" s="9">
        <v>1</v>
      </c>
      <c r="M39" s="9">
        <v>1</v>
      </c>
      <c r="N39" s="9">
        <v>0</v>
      </c>
      <c r="O39" s="9">
        <v>1</v>
      </c>
      <c r="P39" s="9">
        <v>1</v>
      </c>
      <c r="Q39" s="9">
        <v>2</v>
      </c>
      <c r="R39" s="9">
        <v>1</v>
      </c>
      <c r="S39" s="9">
        <v>0</v>
      </c>
      <c r="T39" s="10">
        <f t="shared" si="6"/>
        <v>10</v>
      </c>
    </row>
    <row r="40" spans="1:20" ht="30" customHeight="1" x14ac:dyDescent="0.25">
      <c r="A40" s="3" t="s">
        <v>11</v>
      </c>
      <c r="B40" s="4" t="str">
        <f t="shared" si="7"/>
        <v>ГБОУ СОШ №1</v>
      </c>
      <c r="C40" s="5">
        <f t="shared" si="7"/>
        <v>11001</v>
      </c>
      <c r="D40" s="5" t="str">
        <f t="shared" si="7"/>
        <v>СОШ с углуб.</v>
      </c>
      <c r="E40" s="11" t="str">
        <f t="shared" si="7"/>
        <v>5б</v>
      </c>
      <c r="F40" s="7">
        <f t="shared" si="7"/>
        <v>48</v>
      </c>
      <c r="G40" s="7">
        <f t="shared" si="7"/>
        <v>44</v>
      </c>
      <c r="H40" s="8">
        <f t="shared" si="4"/>
        <v>11001038</v>
      </c>
      <c r="I40" s="9">
        <v>0</v>
      </c>
      <c r="J40" s="9">
        <v>2</v>
      </c>
      <c r="K40" s="9">
        <v>0</v>
      </c>
      <c r="L40" s="9">
        <v>2</v>
      </c>
      <c r="M40" s="9">
        <v>1</v>
      </c>
      <c r="N40" s="9">
        <v>0</v>
      </c>
      <c r="O40" s="9">
        <v>1</v>
      </c>
      <c r="P40" s="9">
        <v>2</v>
      </c>
      <c r="Q40" s="9">
        <v>2</v>
      </c>
      <c r="R40" s="9">
        <v>2</v>
      </c>
      <c r="S40" s="9">
        <v>0</v>
      </c>
      <c r="T40" s="10">
        <f t="shared" si="6"/>
        <v>12</v>
      </c>
    </row>
    <row r="41" spans="1:20" ht="30" customHeight="1" x14ac:dyDescent="0.25">
      <c r="A41" s="3" t="s">
        <v>11</v>
      </c>
      <c r="B41" s="4" t="str">
        <f t="shared" si="7"/>
        <v>ГБОУ СОШ №1</v>
      </c>
      <c r="C41" s="5">
        <f t="shared" si="7"/>
        <v>11001</v>
      </c>
      <c r="D41" s="5" t="str">
        <f t="shared" si="7"/>
        <v>СОШ с углуб.</v>
      </c>
      <c r="E41" s="11" t="str">
        <f t="shared" si="7"/>
        <v>5б</v>
      </c>
      <c r="F41" s="7">
        <f t="shared" si="7"/>
        <v>48</v>
      </c>
      <c r="G41" s="7">
        <f t="shared" si="7"/>
        <v>44</v>
      </c>
      <c r="H41" s="8">
        <f t="shared" si="4"/>
        <v>11001039</v>
      </c>
      <c r="I41" s="9">
        <v>0</v>
      </c>
      <c r="J41" s="9">
        <v>1</v>
      </c>
      <c r="K41" s="9">
        <v>0</v>
      </c>
      <c r="L41" s="9">
        <v>1</v>
      </c>
      <c r="M41" s="9">
        <v>1</v>
      </c>
      <c r="N41" s="9">
        <v>0</v>
      </c>
      <c r="O41" s="9">
        <v>0</v>
      </c>
      <c r="P41" s="9">
        <v>1</v>
      </c>
      <c r="Q41" s="9">
        <v>1</v>
      </c>
      <c r="R41" s="9">
        <v>1</v>
      </c>
      <c r="S41" s="9">
        <v>2</v>
      </c>
      <c r="T41" s="10">
        <f t="shared" si="6"/>
        <v>8</v>
      </c>
    </row>
    <row r="42" spans="1:20" ht="30" customHeight="1" x14ac:dyDescent="0.25">
      <c r="A42" s="3" t="s">
        <v>11</v>
      </c>
      <c r="B42" s="4" t="str">
        <f t="shared" si="7"/>
        <v>ГБОУ СОШ №1</v>
      </c>
      <c r="C42" s="5">
        <f t="shared" si="7"/>
        <v>11001</v>
      </c>
      <c r="D42" s="5" t="str">
        <f t="shared" si="7"/>
        <v>СОШ с углуб.</v>
      </c>
      <c r="E42" s="11" t="str">
        <f t="shared" si="7"/>
        <v>5б</v>
      </c>
      <c r="F42" s="7">
        <f t="shared" si="7"/>
        <v>48</v>
      </c>
      <c r="G42" s="7">
        <f t="shared" si="7"/>
        <v>44</v>
      </c>
      <c r="H42" s="8">
        <f t="shared" si="4"/>
        <v>11001040</v>
      </c>
      <c r="I42" s="9">
        <v>0</v>
      </c>
      <c r="J42" s="9">
        <v>1</v>
      </c>
      <c r="K42" s="9">
        <v>1</v>
      </c>
      <c r="L42" s="9">
        <v>2</v>
      </c>
      <c r="M42" s="9">
        <v>1</v>
      </c>
      <c r="N42" s="9">
        <v>1</v>
      </c>
      <c r="O42" s="9">
        <v>1</v>
      </c>
      <c r="P42" s="9">
        <v>1</v>
      </c>
      <c r="Q42" s="9">
        <v>1</v>
      </c>
      <c r="R42" s="9">
        <v>1</v>
      </c>
      <c r="S42" s="9">
        <v>2</v>
      </c>
      <c r="T42" s="10">
        <f t="shared" si="6"/>
        <v>12</v>
      </c>
    </row>
    <row r="43" spans="1:20" ht="30" customHeight="1" x14ac:dyDescent="0.25">
      <c r="A43" s="3" t="s">
        <v>11</v>
      </c>
      <c r="B43" s="4" t="str">
        <f t="shared" si="7"/>
        <v>ГБОУ СОШ №1</v>
      </c>
      <c r="C43" s="5">
        <f t="shared" si="7"/>
        <v>11001</v>
      </c>
      <c r="D43" s="5" t="str">
        <f t="shared" si="7"/>
        <v>СОШ с углуб.</v>
      </c>
      <c r="E43" s="11" t="str">
        <f t="shared" si="7"/>
        <v>5б</v>
      </c>
      <c r="F43" s="7">
        <f t="shared" si="7"/>
        <v>48</v>
      </c>
      <c r="G43" s="7">
        <f t="shared" si="7"/>
        <v>44</v>
      </c>
      <c r="H43" s="8">
        <f t="shared" si="4"/>
        <v>11001041</v>
      </c>
      <c r="I43" s="9">
        <v>0</v>
      </c>
      <c r="J43" s="9">
        <v>2</v>
      </c>
      <c r="K43" s="9">
        <v>1</v>
      </c>
      <c r="L43" s="9">
        <v>2</v>
      </c>
      <c r="M43" s="9">
        <v>0</v>
      </c>
      <c r="N43" s="9">
        <v>0</v>
      </c>
      <c r="O43" s="9">
        <v>1</v>
      </c>
      <c r="P43" s="9">
        <v>2</v>
      </c>
      <c r="Q43" s="9">
        <v>2</v>
      </c>
      <c r="R43" s="9">
        <v>0</v>
      </c>
      <c r="S43" s="9">
        <v>1</v>
      </c>
      <c r="T43" s="10">
        <f t="shared" si="6"/>
        <v>11</v>
      </c>
    </row>
    <row r="44" spans="1:20" ht="30" customHeight="1" x14ac:dyDescent="0.25">
      <c r="A44" s="3" t="s">
        <v>11</v>
      </c>
      <c r="B44" s="4" t="str">
        <f t="shared" si="7"/>
        <v>ГБОУ СОШ №1</v>
      </c>
      <c r="C44" s="5">
        <f t="shared" si="7"/>
        <v>11001</v>
      </c>
      <c r="D44" s="5" t="str">
        <f t="shared" si="7"/>
        <v>СОШ с углуб.</v>
      </c>
      <c r="E44" s="11" t="str">
        <f t="shared" si="7"/>
        <v>5б</v>
      </c>
      <c r="F44" s="7">
        <f t="shared" si="7"/>
        <v>48</v>
      </c>
      <c r="G44" s="7">
        <f t="shared" si="7"/>
        <v>44</v>
      </c>
      <c r="H44" s="8">
        <f t="shared" si="4"/>
        <v>11001042</v>
      </c>
      <c r="I44" s="9">
        <v>2</v>
      </c>
      <c r="J44" s="9">
        <v>2</v>
      </c>
      <c r="K44" s="9">
        <v>1</v>
      </c>
      <c r="L44" s="9">
        <v>2</v>
      </c>
      <c r="M44" s="9">
        <v>0</v>
      </c>
      <c r="N44" s="9">
        <v>1</v>
      </c>
      <c r="O44" s="9">
        <v>1</v>
      </c>
      <c r="P44" s="9">
        <v>2</v>
      </c>
      <c r="Q44" s="9">
        <v>2</v>
      </c>
      <c r="R44" s="9">
        <v>2</v>
      </c>
      <c r="S44" s="9">
        <v>2</v>
      </c>
      <c r="T44" s="10">
        <f t="shared" si="6"/>
        <v>17</v>
      </c>
    </row>
    <row r="45" spans="1:20" ht="30" customHeight="1" x14ac:dyDescent="0.25">
      <c r="A45" s="3" t="s">
        <v>11</v>
      </c>
      <c r="B45" s="4" t="str">
        <f t="shared" si="7"/>
        <v>ГБОУ СОШ №1</v>
      </c>
      <c r="C45" s="5">
        <f t="shared" si="7"/>
        <v>11001</v>
      </c>
      <c r="D45" s="5" t="str">
        <f t="shared" si="7"/>
        <v>СОШ с углуб.</v>
      </c>
      <c r="E45" s="11" t="str">
        <f t="shared" si="7"/>
        <v>5б</v>
      </c>
      <c r="F45" s="7">
        <f t="shared" si="7"/>
        <v>48</v>
      </c>
      <c r="G45" s="7">
        <f t="shared" si="7"/>
        <v>44</v>
      </c>
      <c r="H45" s="8">
        <f t="shared" si="4"/>
        <v>11001043</v>
      </c>
      <c r="I45" s="9">
        <v>0</v>
      </c>
      <c r="J45" s="9">
        <v>0</v>
      </c>
      <c r="K45" s="9">
        <v>0</v>
      </c>
      <c r="L45" s="9">
        <v>0</v>
      </c>
      <c r="M45" s="9">
        <v>0</v>
      </c>
      <c r="N45" s="9">
        <v>0</v>
      </c>
      <c r="O45" s="9">
        <v>1</v>
      </c>
      <c r="P45" s="9">
        <v>1</v>
      </c>
      <c r="Q45" s="9">
        <v>0</v>
      </c>
      <c r="R45" s="9">
        <v>2</v>
      </c>
      <c r="S45" s="9">
        <v>0</v>
      </c>
      <c r="T45" s="10">
        <f t="shared" si="6"/>
        <v>4</v>
      </c>
    </row>
    <row r="46" spans="1:20" ht="30" customHeight="1" x14ac:dyDescent="0.25">
      <c r="A46" s="3" t="s">
        <v>11</v>
      </c>
      <c r="B46" s="4" t="str">
        <f t="shared" si="7"/>
        <v>ГБОУ СОШ №1</v>
      </c>
      <c r="C46" s="5">
        <f t="shared" si="7"/>
        <v>11001</v>
      </c>
      <c r="D46" s="5" t="str">
        <f t="shared" si="7"/>
        <v>СОШ с углуб.</v>
      </c>
      <c r="E46" s="11" t="str">
        <f t="shared" si="7"/>
        <v>5б</v>
      </c>
      <c r="F46" s="7">
        <f t="shared" si="7"/>
        <v>48</v>
      </c>
      <c r="G46" s="7">
        <f t="shared" si="7"/>
        <v>44</v>
      </c>
      <c r="H46" s="8">
        <f t="shared" si="4"/>
        <v>11001044</v>
      </c>
      <c r="I46" s="9">
        <v>0</v>
      </c>
      <c r="J46" s="9">
        <v>2</v>
      </c>
      <c r="K46" s="9">
        <v>0</v>
      </c>
      <c r="L46" s="9">
        <v>2</v>
      </c>
      <c r="M46" s="9">
        <v>1</v>
      </c>
      <c r="N46" s="9">
        <v>1</v>
      </c>
      <c r="O46" s="9">
        <v>0</v>
      </c>
      <c r="P46" s="9">
        <v>1</v>
      </c>
      <c r="Q46" s="9">
        <v>0</v>
      </c>
      <c r="R46" s="9">
        <v>2</v>
      </c>
      <c r="S46" s="9">
        <v>0</v>
      </c>
      <c r="T46" s="10">
        <f t="shared" si="6"/>
        <v>9</v>
      </c>
    </row>
    <row r="47" spans="1:20" s="58" customFormat="1" x14ac:dyDescent="0.25">
      <c r="A47" s="58" t="s">
        <v>118</v>
      </c>
      <c r="I47" s="58">
        <v>2</v>
      </c>
      <c r="J47" s="58">
        <v>2</v>
      </c>
      <c r="K47" s="58">
        <v>1</v>
      </c>
      <c r="L47" s="58">
        <v>2</v>
      </c>
      <c r="M47" s="58">
        <v>2</v>
      </c>
      <c r="N47" s="58">
        <v>1</v>
      </c>
      <c r="O47" s="58">
        <v>1</v>
      </c>
      <c r="P47" s="58">
        <v>2</v>
      </c>
      <c r="Q47" s="58">
        <v>2</v>
      </c>
      <c r="R47" s="58">
        <v>2</v>
      </c>
      <c r="S47" s="58">
        <v>2</v>
      </c>
      <c r="T47" s="58">
        <f>SUM(I47:S47)</f>
        <v>19</v>
      </c>
    </row>
    <row r="48" spans="1:20" x14ac:dyDescent="0.25">
      <c r="B48" s="58" t="s">
        <v>14</v>
      </c>
      <c r="F48">
        <v>48</v>
      </c>
      <c r="G48">
        <v>44</v>
      </c>
      <c r="I48" s="79">
        <f>SUM(I3:I46)/(48*I47)</f>
        <v>0.4375</v>
      </c>
      <c r="J48" s="79">
        <f t="shared" ref="J48:T48" si="8">SUM(J3:J46)/(48*J47)</f>
        <v>0.57291666666666663</v>
      </c>
      <c r="K48" s="79">
        <f t="shared" si="8"/>
        <v>0.625</v>
      </c>
      <c r="L48" s="79">
        <f t="shared" si="8"/>
        <v>0.80208333333333337</v>
      </c>
      <c r="M48" s="79">
        <f t="shared" si="8"/>
        <v>0.46875</v>
      </c>
      <c r="N48" s="79">
        <f t="shared" si="8"/>
        <v>0.45833333333333331</v>
      </c>
      <c r="O48" s="79">
        <f t="shared" si="8"/>
        <v>0.45833333333333331</v>
      </c>
      <c r="P48" s="79">
        <f t="shared" si="8"/>
        <v>0.60416666666666663</v>
      </c>
      <c r="Q48" s="79">
        <f t="shared" si="8"/>
        <v>0.69791666666666663</v>
      </c>
      <c r="R48" s="79">
        <f t="shared" si="8"/>
        <v>0.69791666666666663</v>
      </c>
      <c r="S48" s="79">
        <f t="shared" si="8"/>
        <v>0.63541666666666663</v>
      </c>
      <c r="T48" s="79">
        <f t="shared" si="8"/>
        <v>0.59868421052631582</v>
      </c>
    </row>
  </sheetData>
  <mergeCells count="9">
    <mergeCell ref="G1:G2"/>
    <mergeCell ref="H1:H2"/>
    <mergeCell ref="T1:T2"/>
    <mergeCell ref="A1:A2"/>
    <mergeCell ref="B1:B2"/>
    <mergeCell ref="C1:C2"/>
    <mergeCell ref="D1:D2"/>
    <mergeCell ref="E1:E2"/>
    <mergeCell ref="F1:F2"/>
  </mergeCells>
  <dataValidations count="4">
    <dataValidation type="list" allowBlank="1" showInputMessage="1" showErrorMessage="1" sqref="I3:J46 P3:S46 L3:M46">
      <formula1>балл2</formula1>
    </dataValidation>
    <dataValidation allowBlank="1" showErrorMessage="1" sqref="E3:G46"/>
    <dataValidation type="list" allowBlank="1" showInputMessage="1" showErrorMessage="1" sqref="K3:K46 N3:O46">
      <formula1>балл1</formula1>
    </dataValidation>
    <dataValidation type="list" allowBlank="1" showInputMessage="1" showErrorMessage="1" sqref="B3">
      <formula1>Название</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Y93"/>
  <sheetViews>
    <sheetView topLeftCell="E7" workbookViewId="0">
      <selection activeCell="W1" sqref="W1:X21"/>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s>
  <sheetData>
    <row r="1" spans="1:25" ht="59.25" customHeight="1"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c r="W1" s="76" t="s">
        <v>158</v>
      </c>
      <c r="X1" s="76" t="s">
        <v>159</v>
      </c>
      <c r="Y1" s="76" t="s">
        <v>160</v>
      </c>
    </row>
    <row r="2" spans="1:25" ht="44.25" customHeight="1"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COUNTIF(T$3:T$91,W2)</f>
        <v>0</v>
      </c>
      <c r="Y2" s="83">
        <f>X2/$X$22</f>
        <v>0</v>
      </c>
    </row>
    <row r="3" spans="1:25" ht="30" customHeight="1" x14ac:dyDescent="0.25">
      <c r="A3" s="3" t="s">
        <v>11</v>
      </c>
      <c r="B3" s="4" t="s">
        <v>17</v>
      </c>
      <c r="C3" s="5">
        <f>VLOOKUP(B3,[35]Списки!$C$1:$E$70,2,FALSE)</f>
        <v>11002</v>
      </c>
      <c r="D3" s="5" t="str">
        <f>VLOOKUP(B3,[35]Списки!$C$1:$E$70,3,FALSE)</f>
        <v>СОШ</v>
      </c>
      <c r="E3" s="6" t="s">
        <v>18</v>
      </c>
      <c r="F3" s="7">
        <v>101</v>
      </c>
      <c r="G3" s="7">
        <v>89</v>
      </c>
      <c r="H3" s="8">
        <v>11002001</v>
      </c>
      <c r="I3" s="9">
        <v>2</v>
      </c>
      <c r="J3" s="9">
        <v>2</v>
      </c>
      <c r="K3" s="9">
        <v>1</v>
      </c>
      <c r="L3" s="9">
        <v>2</v>
      </c>
      <c r="M3" s="9">
        <v>2</v>
      </c>
      <c r="N3" s="9">
        <v>1</v>
      </c>
      <c r="O3" s="9">
        <v>1</v>
      </c>
      <c r="P3" s="9">
        <v>2</v>
      </c>
      <c r="Q3" s="9">
        <v>2</v>
      </c>
      <c r="R3" s="9">
        <v>2</v>
      </c>
      <c r="S3" s="9">
        <v>1</v>
      </c>
      <c r="T3" s="10">
        <f t="shared" ref="T3:T66" si="0">IF(COUNTBLANK(I3:S3)&gt;=1,"Не писал",SUM(I3:S3))</f>
        <v>18</v>
      </c>
      <c r="W3" s="76">
        <v>1</v>
      </c>
      <c r="X3" s="76">
        <f t="shared" ref="X3:X21" si="1">COUNTIF(T$3:T$91,W3)</f>
        <v>0</v>
      </c>
      <c r="Y3" s="83">
        <f t="shared" ref="Y3:Y21" si="2">X3/$X$22</f>
        <v>0</v>
      </c>
    </row>
    <row r="4" spans="1:25" ht="30" customHeight="1" x14ac:dyDescent="0.25">
      <c r="A4" s="3" t="s">
        <v>11</v>
      </c>
      <c r="B4" s="4" t="str">
        <f t="shared" ref="B4:G19" si="3">B3</f>
        <v>ГБОУ "Морская школа"</v>
      </c>
      <c r="C4" s="5">
        <f t="shared" si="3"/>
        <v>11002</v>
      </c>
      <c r="D4" s="5" t="str">
        <f t="shared" si="3"/>
        <v>СОШ</v>
      </c>
      <c r="E4" s="11" t="str">
        <f t="shared" si="3"/>
        <v>5-4</v>
      </c>
      <c r="F4" s="7">
        <f t="shared" si="3"/>
        <v>101</v>
      </c>
      <c r="G4" s="7">
        <f t="shared" si="3"/>
        <v>89</v>
      </c>
      <c r="H4" s="8">
        <v>11002002</v>
      </c>
      <c r="I4" s="9">
        <v>2</v>
      </c>
      <c r="J4" s="9">
        <v>0</v>
      </c>
      <c r="K4" s="9">
        <v>1</v>
      </c>
      <c r="L4" s="9">
        <v>2</v>
      </c>
      <c r="M4" s="9">
        <v>2</v>
      </c>
      <c r="N4" s="9">
        <v>0</v>
      </c>
      <c r="O4" s="9">
        <v>1</v>
      </c>
      <c r="P4" s="9">
        <v>2</v>
      </c>
      <c r="Q4" s="9">
        <v>2</v>
      </c>
      <c r="R4" s="9">
        <v>1</v>
      </c>
      <c r="S4" s="9">
        <v>2</v>
      </c>
      <c r="T4" s="10">
        <f t="shared" si="0"/>
        <v>15</v>
      </c>
      <c r="W4" s="76">
        <v>2</v>
      </c>
      <c r="X4" s="76">
        <f t="shared" si="1"/>
        <v>1</v>
      </c>
      <c r="Y4" s="83">
        <f t="shared" si="2"/>
        <v>1.1235955056179775E-2</v>
      </c>
    </row>
    <row r="5" spans="1:25" ht="30" customHeight="1" x14ac:dyDescent="0.25">
      <c r="A5" s="3" t="s">
        <v>11</v>
      </c>
      <c r="B5" s="4" t="str">
        <f t="shared" si="3"/>
        <v>ГБОУ "Морская школа"</v>
      </c>
      <c r="C5" s="5">
        <f t="shared" si="3"/>
        <v>11002</v>
      </c>
      <c r="D5" s="5" t="str">
        <f t="shared" si="3"/>
        <v>СОШ</v>
      </c>
      <c r="E5" s="11" t="str">
        <f t="shared" si="3"/>
        <v>5-4</v>
      </c>
      <c r="F5" s="7">
        <f t="shared" si="3"/>
        <v>101</v>
      </c>
      <c r="G5" s="7">
        <f t="shared" si="3"/>
        <v>89</v>
      </c>
      <c r="H5" s="8">
        <v>11002003</v>
      </c>
      <c r="I5" s="9">
        <v>1</v>
      </c>
      <c r="J5" s="9">
        <v>2</v>
      </c>
      <c r="K5" s="9">
        <v>1</v>
      </c>
      <c r="L5" s="9">
        <v>2</v>
      </c>
      <c r="M5" s="9">
        <v>1</v>
      </c>
      <c r="N5" s="9">
        <v>1</v>
      </c>
      <c r="O5" s="9">
        <v>0</v>
      </c>
      <c r="P5" s="9">
        <v>2</v>
      </c>
      <c r="Q5" s="9">
        <v>2</v>
      </c>
      <c r="R5" s="9">
        <v>2</v>
      </c>
      <c r="S5" s="9">
        <v>2</v>
      </c>
      <c r="T5" s="10">
        <f t="shared" si="0"/>
        <v>16</v>
      </c>
      <c r="W5" s="76">
        <v>3</v>
      </c>
      <c r="X5" s="76">
        <f t="shared" si="1"/>
        <v>1</v>
      </c>
      <c r="Y5" s="83">
        <f t="shared" si="2"/>
        <v>1.1235955056179775E-2</v>
      </c>
    </row>
    <row r="6" spans="1:25" ht="30" customHeight="1" x14ac:dyDescent="0.25">
      <c r="A6" s="3" t="s">
        <v>11</v>
      </c>
      <c r="B6" s="4" t="str">
        <f t="shared" si="3"/>
        <v>ГБОУ "Морская школа"</v>
      </c>
      <c r="C6" s="5">
        <f t="shared" si="3"/>
        <v>11002</v>
      </c>
      <c r="D6" s="5" t="str">
        <f t="shared" si="3"/>
        <v>СОШ</v>
      </c>
      <c r="E6" s="11" t="str">
        <f t="shared" si="3"/>
        <v>5-4</v>
      </c>
      <c r="F6" s="7">
        <f t="shared" si="3"/>
        <v>101</v>
      </c>
      <c r="G6" s="7">
        <f t="shared" si="3"/>
        <v>89</v>
      </c>
      <c r="H6" s="8">
        <v>11002004</v>
      </c>
      <c r="I6" s="9">
        <v>2</v>
      </c>
      <c r="J6" s="9">
        <v>1</v>
      </c>
      <c r="K6" s="9">
        <v>1</v>
      </c>
      <c r="L6" s="9">
        <v>2</v>
      </c>
      <c r="M6" s="9">
        <v>2</v>
      </c>
      <c r="N6" s="9">
        <v>1</v>
      </c>
      <c r="O6" s="9">
        <v>1</v>
      </c>
      <c r="P6" s="9">
        <v>2</v>
      </c>
      <c r="Q6" s="9">
        <v>2</v>
      </c>
      <c r="R6" s="9">
        <v>2</v>
      </c>
      <c r="S6" s="9">
        <v>2</v>
      </c>
      <c r="T6" s="10">
        <f t="shared" si="0"/>
        <v>18</v>
      </c>
      <c r="W6" s="76">
        <v>4</v>
      </c>
      <c r="X6" s="76">
        <f t="shared" si="1"/>
        <v>3</v>
      </c>
      <c r="Y6" s="83">
        <f t="shared" si="2"/>
        <v>3.3707865168539325E-2</v>
      </c>
    </row>
    <row r="7" spans="1:25" ht="30" customHeight="1" x14ac:dyDescent="0.25">
      <c r="A7" s="3" t="s">
        <v>11</v>
      </c>
      <c r="B7" s="4" t="str">
        <f t="shared" si="3"/>
        <v>ГБОУ "Морская школа"</v>
      </c>
      <c r="C7" s="5">
        <f t="shared" si="3"/>
        <v>11002</v>
      </c>
      <c r="D7" s="5" t="str">
        <f t="shared" si="3"/>
        <v>СОШ</v>
      </c>
      <c r="E7" s="11" t="str">
        <f t="shared" si="3"/>
        <v>5-4</v>
      </c>
      <c r="F7" s="7">
        <f t="shared" si="3"/>
        <v>101</v>
      </c>
      <c r="G7" s="7">
        <f t="shared" si="3"/>
        <v>89</v>
      </c>
      <c r="H7" s="8">
        <v>11002005</v>
      </c>
      <c r="I7" s="9">
        <v>0</v>
      </c>
      <c r="J7" s="9">
        <v>2</v>
      </c>
      <c r="K7" s="9">
        <v>1</v>
      </c>
      <c r="L7" s="9">
        <v>2</v>
      </c>
      <c r="M7" s="9">
        <v>2</v>
      </c>
      <c r="N7" s="9">
        <v>0</v>
      </c>
      <c r="O7" s="9">
        <v>1</v>
      </c>
      <c r="P7" s="9">
        <v>2</v>
      </c>
      <c r="Q7" s="9">
        <v>1</v>
      </c>
      <c r="R7" s="9">
        <v>2</v>
      </c>
      <c r="S7" s="9">
        <v>2</v>
      </c>
      <c r="T7" s="10">
        <f t="shared" si="0"/>
        <v>15</v>
      </c>
      <c r="W7" s="76">
        <v>5</v>
      </c>
      <c r="X7" s="76">
        <f t="shared" si="1"/>
        <v>2</v>
      </c>
      <c r="Y7" s="83">
        <f t="shared" si="2"/>
        <v>2.247191011235955E-2</v>
      </c>
    </row>
    <row r="8" spans="1:25" ht="30" customHeight="1" x14ac:dyDescent="0.25">
      <c r="A8" s="3" t="s">
        <v>11</v>
      </c>
      <c r="B8" s="4" t="str">
        <f t="shared" si="3"/>
        <v>ГБОУ "Морская школа"</v>
      </c>
      <c r="C8" s="5">
        <f t="shared" si="3"/>
        <v>11002</v>
      </c>
      <c r="D8" s="5" t="str">
        <f t="shared" si="3"/>
        <v>СОШ</v>
      </c>
      <c r="E8" s="11" t="str">
        <f t="shared" si="3"/>
        <v>5-4</v>
      </c>
      <c r="F8" s="7">
        <f t="shared" si="3"/>
        <v>101</v>
      </c>
      <c r="G8" s="7">
        <f t="shared" si="3"/>
        <v>89</v>
      </c>
      <c r="H8" s="8">
        <v>11002006</v>
      </c>
      <c r="I8" s="9">
        <v>2</v>
      </c>
      <c r="J8" s="9">
        <v>2</v>
      </c>
      <c r="K8" s="9">
        <v>1</v>
      </c>
      <c r="L8" s="9">
        <v>2</v>
      </c>
      <c r="M8" s="9">
        <v>2</v>
      </c>
      <c r="N8" s="9">
        <v>1</v>
      </c>
      <c r="O8" s="9">
        <v>1</v>
      </c>
      <c r="P8" s="9">
        <v>2</v>
      </c>
      <c r="Q8" s="9">
        <v>2</v>
      </c>
      <c r="R8" s="9">
        <v>2</v>
      </c>
      <c r="S8" s="9">
        <v>2</v>
      </c>
      <c r="T8" s="10">
        <f t="shared" si="0"/>
        <v>19</v>
      </c>
      <c r="W8" s="76">
        <v>6</v>
      </c>
      <c r="X8" s="76">
        <f t="shared" si="1"/>
        <v>9</v>
      </c>
      <c r="Y8" s="83">
        <f t="shared" si="2"/>
        <v>0.10112359550561797</v>
      </c>
    </row>
    <row r="9" spans="1:25" ht="30" customHeight="1" x14ac:dyDescent="0.25">
      <c r="A9" s="3" t="s">
        <v>11</v>
      </c>
      <c r="B9" s="4" t="str">
        <f t="shared" si="3"/>
        <v>ГБОУ "Морская школа"</v>
      </c>
      <c r="C9" s="5">
        <f t="shared" si="3"/>
        <v>11002</v>
      </c>
      <c r="D9" s="5" t="str">
        <f t="shared" si="3"/>
        <v>СОШ</v>
      </c>
      <c r="E9" s="11" t="str">
        <f t="shared" si="3"/>
        <v>5-4</v>
      </c>
      <c r="F9" s="7">
        <f t="shared" si="3"/>
        <v>101</v>
      </c>
      <c r="G9" s="7">
        <f t="shared" si="3"/>
        <v>89</v>
      </c>
      <c r="H9" s="8">
        <v>11002007</v>
      </c>
      <c r="I9" s="9">
        <v>1</v>
      </c>
      <c r="J9" s="9">
        <v>1</v>
      </c>
      <c r="K9" s="9">
        <v>1</v>
      </c>
      <c r="L9" s="9">
        <v>2</v>
      </c>
      <c r="M9" s="9">
        <v>1</v>
      </c>
      <c r="N9" s="9">
        <v>0</v>
      </c>
      <c r="O9" s="9">
        <v>1</v>
      </c>
      <c r="P9" s="9">
        <v>2</v>
      </c>
      <c r="Q9" s="9">
        <v>2</v>
      </c>
      <c r="R9" s="9">
        <v>2</v>
      </c>
      <c r="S9" s="9">
        <v>2</v>
      </c>
      <c r="T9" s="10">
        <f t="shared" si="0"/>
        <v>15</v>
      </c>
      <c r="W9" s="76">
        <v>7</v>
      </c>
      <c r="X9" s="76">
        <f t="shared" si="1"/>
        <v>5</v>
      </c>
      <c r="Y9" s="83">
        <f t="shared" si="2"/>
        <v>5.6179775280898875E-2</v>
      </c>
    </row>
    <row r="10" spans="1:25" ht="30" customHeight="1" x14ac:dyDescent="0.25">
      <c r="A10" s="3" t="s">
        <v>11</v>
      </c>
      <c r="B10" s="4" t="str">
        <f t="shared" si="3"/>
        <v>ГБОУ "Морская школа"</v>
      </c>
      <c r="C10" s="5">
        <f t="shared" si="3"/>
        <v>11002</v>
      </c>
      <c r="D10" s="5" t="str">
        <f t="shared" si="3"/>
        <v>СОШ</v>
      </c>
      <c r="E10" s="11" t="str">
        <f t="shared" si="3"/>
        <v>5-4</v>
      </c>
      <c r="F10" s="7">
        <f t="shared" si="3"/>
        <v>101</v>
      </c>
      <c r="G10" s="7">
        <f t="shared" si="3"/>
        <v>89</v>
      </c>
      <c r="H10" s="8">
        <v>11002008</v>
      </c>
      <c r="I10" s="9">
        <v>2</v>
      </c>
      <c r="J10" s="9">
        <v>0</v>
      </c>
      <c r="K10" s="9">
        <v>1</v>
      </c>
      <c r="L10" s="9">
        <v>2</v>
      </c>
      <c r="M10" s="9">
        <v>2</v>
      </c>
      <c r="N10" s="9">
        <v>0</v>
      </c>
      <c r="O10" s="9">
        <v>1</v>
      </c>
      <c r="P10" s="9">
        <v>2</v>
      </c>
      <c r="Q10" s="9">
        <v>2</v>
      </c>
      <c r="R10" s="9">
        <v>1</v>
      </c>
      <c r="S10" s="9">
        <v>2</v>
      </c>
      <c r="T10" s="10">
        <f t="shared" si="0"/>
        <v>15</v>
      </c>
      <c r="W10" s="76">
        <v>8</v>
      </c>
      <c r="X10" s="76">
        <f t="shared" si="1"/>
        <v>4</v>
      </c>
      <c r="Y10" s="83">
        <f t="shared" si="2"/>
        <v>4.49438202247191E-2</v>
      </c>
    </row>
    <row r="11" spans="1:25" ht="30" customHeight="1" x14ac:dyDescent="0.25">
      <c r="A11" s="3" t="s">
        <v>11</v>
      </c>
      <c r="B11" s="4" t="str">
        <f t="shared" si="3"/>
        <v>ГБОУ "Морская школа"</v>
      </c>
      <c r="C11" s="5">
        <f t="shared" si="3"/>
        <v>11002</v>
      </c>
      <c r="D11" s="5" t="str">
        <f t="shared" si="3"/>
        <v>СОШ</v>
      </c>
      <c r="E11" s="11" t="str">
        <f t="shared" si="3"/>
        <v>5-4</v>
      </c>
      <c r="F11" s="7">
        <f t="shared" si="3"/>
        <v>101</v>
      </c>
      <c r="G11" s="7">
        <f t="shared" si="3"/>
        <v>89</v>
      </c>
      <c r="H11" s="8">
        <v>11002009</v>
      </c>
      <c r="I11" s="9">
        <v>2</v>
      </c>
      <c r="J11" s="9">
        <v>1</v>
      </c>
      <c r="K11" s="9">
        <v>0</v>
      </c>
      <c r="L11" s="9">
        <v>2</v>
      </c>
      <c r="M11" s="9">
        <v>2</v>
      </c>
      <c r="N11" s="9">
        <v>0</v>
      </c>
      <c r="O11" s="9">
        <v>0</v>
      </c>
      <c r="P11" s="9">
        <v>0</v>
      </c>
      <c r="Q11" s="9">
        <v>2</v>
      </c>
      <c r="R11" s="9">
        <v>2</v>
      </c>
      <c r="S11" s="9">
        <v>2</v>
      </c>
      <c r="T11" s="10">
        <f t="shared" si="0"/>
        <v>13</v>
      </c>
      <c r="W11" s="76">
        <v>9</v>
      </c>
      <c r="X11" s="76">
        <f t="shared" si="1"/>
        <v>8</v>
      </c>
      <c r="Y11" s="83">
        <f t="shared" si="2"/>
        <v>8.98876404494382E-2</v>
      </c>
    </row>
    <row r="12" spans="1:25" ht="30" customHeight="1" x14ac:dyDescent="0.25">
      <c r="A12" s="3" t="s">
        <v>11</v>
      </c>
      <c r="B12" s="4" t="str">
        <f t="shared" si="3"/>
        <v>ГБОУ "Морская школа"</v>
      </c>
      <c r="C12" s="5">
        <f t="shared" si="3"/>
        <v>11002</v>
      </c>
      <c r="D12" s="5" t="str">
        <f t="shared" si="3"/>
        <v>СОШ</v>
      </c>
      <c r="E12" s="11" t="str">
        <f t="shared" si="3"/>
        <v>5-4</v>
      </c>
      <c r="F12" s="7">
        <f t="shared" si="3"/>
        <v>101</v>
      </c>
      <c r="G12" s="7">
        <f t="shared" si="3"/>
        <v>89</v>
      </c>
      <c r="H12" s="8">
        <v>11002010</v>
      </c>
      <c r="I12" s="9">
        <v>2</v>
      </c>
      <c r="J12" s="9">
        <v>2</v>
      </c>
      <c r="K12" s="9">
        <v>1</v>
      </c>
      <c r="L12" s="9">
        <v>2</v>
      </c>
      <c r="M12" s="9">
        <v>2</v>
      </c>
      <c r="N12" s="9">
        <v>0</v>
      </c>
      <c r="O12" s="9">
        <v>1</v>
      </c>
      <c r="P12" s="9">
        <v>2</v>
      </c>
      <c r="Q12" s="9">
        <v>2</v>
      </c>
      <c r="R12" s="9">
        <v>2</v>
      </c>
      <c r="S12" s="9">
        <v>2</v>
      </c>
      <c r="T12" s="10">
        <f t="shared" si="0"/>
        <v>18</v>
      </c>
      <c r="W12" s="76">
        <v>10</v>
      </c>
      <c r="X12" s="76">
        <f t="shared" si="1"/>
        <v>11</v>
      </c>
      <c r="Y12" s="83">
        <f t="shared" si="2"/>
        <v>0.12359550561797752</v>
      </c>
    </row>
    <row r="13" spans="1:25" ht="30" customHeight="1" x14ac:dyDescent="0.25">
      <c r="A13" s="3" t="s">
        <v>11</v>
      </c>
      <c r="B13" s="4" t="str">
        <f t="shared" si="3"/>
        <v>ГБОУ "Морская школа"</v>
      </c>
      <c r="C13" s="5">
        <f t="shared" si="3"/>
        <v>11002</v>
      </c>
      <c r="D13" s="5" t="str">
        <f t="shared" si="3"/>
        <v>СОШ</v>
      </c>
      <c r="E13" s="11" t="str">
        <f t="shared" si="3"/>
        <v>5-4</v>
      </c>
      <c r="F13" s="7">
        <f t="shared" si="3"/>
        <v>101</v>
      </c>
      <c r="G13" s="7">
        <f t="shared" si="3"/>
        <v>89</v>
      </c>
      <c r="H13" s="8">
        <v>11002011</v>
      </c>
      <c r="I13" s="9">
        <v>2</v>
      </c>
      <c r="J13" s="9">
        <v>2</v>
      </c>
      <c r="K13" s="9">
        <v>1</v>
      </c>
      <c r="L13" s="9">
        <v>2</v>
      </c>
      <c r="M13" s="9">
        <v>1</v>
      </c>
      <c r="N13" s="9">
        <v>1</v>
      </c>
      <c r="O13" s="9">
        <v>1</v>
      </c>
      <c r="P13" s="9">
        <v>2</v>
      </c>
      <c r="Q13" s="9">
        <v>2</v>
      </c>
      <c r="R13" s="9">
        <v>2</v>
      </c>
      <c r="S13" s="9">
        <v>2</v>
      </c>
      <c r="T13" s="10">
        <f t="shared" si="0"/>
        <v>18</v>
      </c>
      <c r="W13" s="76">
        <v>11</v>
      </c>
      <c r="X13" s="76">
        <f t="shared" si="1"/>
        <v>8</v>
      </c>
      <c r="Y13" s="83">
        <f t="shared" si="2"/>
        <v>8.98876404494382E-2</v>
      </c>
    </row>
    <row r="14" spans="1:25" ht="30" customHeight="1" x14ac:dyDescent="0.25">
      <c r="A14" s="3" t="s">
        <v>11</v>
      </c>
      <c r="B14" s="4" t="str">
        <f t="shared" si="3"/>
        <v>ГБОУ "Морская школа"</v>
      </c>
      <c r="C14" s="5">
        <f t="shared" si="3"/>
        <v>11002</v>
      </c>
      <c r="D14" s="5" t="str">
        <f t="shared" si="3"/>
        <v>СОШ</v>
      </c>
      <c r="E14" s="11" t="str">
        <f t="shared" si="3"/>
        <v>5-4</v>
      </c>
      <c r="F14" s="7">
        <f t="shared" si="3"/>
        <v>101</v>
      </c>
      <c r="G14" s="7">
        <f t="shared" si="3"/>
        <v>89</v>
      </c>
      <c r="H14" s="8">
        <v>11002012</v>
      </c>
      <c r="I14" s="9">
        <v>2</v>
      </c>
      <c r="J14" s="9">
        <v>1</v>
      </c>
      <c r="K14" s="9">
        <v>1</v>
      </c>
      <c r="L14" s="9">
        <v>2</v>
      </c>
      <c r="M14" s="9">
        <v>2</v>
      </c>
      <c r="N14" s="9">
        <v>1</v>
      </c>
      <c r="O14" s="9">
        <v>1</v>
      </c>
      <c r="P14" s="9">
        <v>2</v>
      </c>
      <c r="Q14" s="9">
        <v>2</v>
      </c>
      <c r="R14" s="9">
        <v>1</v>
      </c>
      <c r="S14" s="9">
        <v>2</v>
      </c>
      <c r="T14" s="10">
        <f t="shared" si="0"/>
        <v>17</v>
      </c>
      <c r="W14" s="76">
        <v>12</v>
      </c>
      <c r="X14" s="76">
        <f t="shared" si="1"/>
        <v>4</v>
      </c>
      <c r="Y14" s="83">
        <f t="shared" si="2"/>
        <v>4.49438202247191E-2</v>
      </c>
    </row>
    <row r="15" spans="1:25" ht="30" customHeight="1" x14ac:dyDescent="0.25">
      <c r="A15" s="3" t="s">
        <v>11</v>
      </c>
      <c r="B15" s="4" t="str">
        <f t="shared" si="3"/>
        <v>ГБОУ "Морская школа"</v>
      </c>
      <c r="C15" s="5">
        <f t="shared" si="3"/>
        <v>11002</v>
      </c>
      <c r="D15" s="5" t="str">
        <f t="shared" si="3"/>
        <v>СОШ</v>
      </c>
      <c r="E15" s="11" t="str">
        <f t="shared" si="3"/>
        <v>5-4</v>
      </c>
      <c r="F15" s="7">
        <f t="shared" si="3"/>
        <v>101</v>
      </c>
      <c r="G15" s="7">
        <f t="shared" si="3"/>
        <v>89</v>
      </c>
      <c r="H15" s="8">
        <v>11002013</v>
      </c>
      <c r="I15" s="9">
        <v>2</v>
      </c>
      <c r="J15" s="9">
        <v>0</v>
      </c>
      <c r="K15" s="9">
        <v>0</v>
      </c>
      <c r="L15" s="9">
        <v>2</v>
      </c>
      <c r="M15" s="9">
        <v>1</v>
      </c>
      <c r="N15" s="9">
        <v>1</v>
      </c>
      <c r="O15" s="9">
        <v>0</v>
      </c>
      <c r="P15" s="9">
        <v>1</v>
      </c>
      <c r="Q15" s="9">
        <v>2</v>
      </c>
      <c r="R15" s="9">
        <v>0</v>
      </c>
      <c r="S15" s="9">
        <v>2</v>
      </c>
      <c r="T15" s="10">
        <f t="shared" si="0"/>
        <v>11</v>
      </c>
      <c r="W15" s="76">
        <v>13</v>
      </c>
      <c r="X15" s="76">
        <f t="shared" si="1"/>
        <v>6</v>
      </c>
      <c r="Y15" s="83">
        <f t="shared" si="2"/>
        <v>6.741573033707865E-2</v>
      </c>
    </row>
    <row r="16" spans="1:25" ht="30" customHeight="1" x14ac:dyDescent="0.25">
      <c r="A16" s="3" t="s">
        <v>11</v>
      </c>
      <c r="B16" s="4" t="str">
        <f t="shared" si="3"/>
        <v>ГБОУ "Морская школа"</v>
      </c>
      <c r="C16" s="5">
        <f t="shared" si="3"/>
        <v>11002</v>
      </c>
      <c r="D16" s="5" t="str">
        <f t="shared" si="3"/>
        <v>СОШ</v>
      </c>
      <c r="E16" s="11" t="str">
        <f t="shared" si="3"/>
        <v>5-4</v>
      </c>
      <c r="F16" s="7">
        <f t="shared" si="3"/>
        <v>101</v>
      </c>
      <c r="G16" s="7">
        <f t="shared" si="3"/>
        <v>89</v>
      </c>
      <c r="H16" s="8">
        <v>11002014</v>
      </c>
      <c r="I16" s="9">
        <v>2</v>
      </c>
      <c r="J16" s="9">
        <v>2</v>
      </c>
      <c r="K16" s="9">
        <v>1</v>
      </c>
      <c r="L16" s="9">
        <v>2</v>
      </c>
      <c r="M16" s="9">
        <v>2</v>
      </c>
      <c r="N16" s="9">
        <v>0</v>
      </c>
      <c r="O16" s="9">
        <v>0</v>
      </c>
      <c r="P16" s="9">
        <v>2</v>
      </c>
      <c r="Q16" s="9">
        <v>2</v>
      </c>
      <c r="R16" s="9">
        <v>2</v>
      </c>
      <c r="S16" s="9">
        <v>2</v>
      </c>
      <c r="T16" s="10">
        <f t="shared" si="0"/>
        <v>17</v>
      </c>
      <c r="W16" s="76">
        <v>14</v>
      </c>
      <c r="X16" s="76">
        <f t="shared" si="1"/>
        <v>6</v>
      </c>
      <c r="Y16" s="83">
        <f t="shared" si="2"/>
        <v>6.741573033707865E-2</v>
      </c>
    </row>
    <row r="17" spans="1:25" ht="30" customHeight="1" x14ac:dyDescent="0.25">
      <c r="A17" s="3" t="s">
        <v>11</v>
      </c>
      <c r="B17" s="4" t="str">
        <f t="shared" si="3"/>
        <v>ГБОУ "Морская школа"</v>
      </c>
      <c r="C17" s="5">
        <f t="shared" si="3"/>
        <v>11002</v>
      </c>
      <c r="D17" s="5" t="str">
        <f t="shared" si="3"/>
        <v>СОШ</v>
      </c>
      <c r="E17" s="11" t="str">
        <f t="shared" si="3"/>
        <v>5-4</v>
      </c>
      <c r="F17" s="7">
        <f t="shared" si="3"/>
        <v>101</v>
      </c>
      <c r="G17" s="7">
        <f t="shared" si="3"/>
        <v>89</v>
      </c>
      <c r="H17" s="8">
        <v>11002015</v>
      </c>
      <c r="I17" s="9">
        <v>2</v>
      </c>
      <c r="J17" s="9">
        <v>2</v>
      </c>
      <c r="K17" s="9">
        <v>1</v>
      </c>
      <c r="L17" s="9">
        <v>2</v>
      </c>
      <c r="M17" s="9">
        <v>1</v>
      </c>
      <c r="N17" s="9">
        <v>0</v>
      </c>
      <c r="O17" s="9">
        <v>0</v>
      </c>
      <c r="P17" s="9">
        <v>1</v>
      </c>
      <c r="Q17" s="9">
        <v>2</v>
      </c>
      <c r="R17" s="9">
        <v>2</v>
      </c>
      <c r="S17" s="9">
        <v>2</v>
      </c>
      <c r="T17" s="10">
        <f t="shared" si="0"/>
        <v>15</v>
      </c>
      <c r="W17" s="76">
        <v>15</v>
      </c>
      <c r="X17" s="76">
        <f t="shared" si="1"/>
        <v>7</v>
      </c>
      <c r="Y17" s="83">
        <f t="shared" si="2"/>
        <v>7.8651685393258425E-2</v>
      </c>
    </row>
    <row r="18" spans="1:25" ht="30" customHeight="1" x14ac:dyDescent="0.25">
      <c r="A18" s="3" t="s">
        <v>11</v>
      </c>
      <c r="B18" s="4" t="str">
        <f t="shared" si="3"/>
        <v>ГБОУ "Морская школа"</v>
      </c>
      <c r="C18" s="5">
        <f t="shared" si="3"/>
        <v>11002</v>
      </c>
      <c r="D18" s="5" t="str">
        <f t="shared" si="3"/>
        <v>СОШ</v>
      </c>
      <c r="E18" s="11" t="str">
        <f t="shared" si="3"/>
        <v>5-4</v>
      </c>
      <c r="F18" s="7">
        <f t="shared" si="3"/>
        <v>101</v>
      </c>
      <c r="G18" s="7">
        <f t="shared" si="3"/>
        <v>89</v>
      </c>
      <c r="H18" s="8">
        <v>11002016</v>
      </c>
      <c r="I18" s="9">
        <v>0</v>
      </c>
      <c r="J18" s="9">
        <v>1</v>
      </c>
      <c r="K18" s="9">
        <v>1</v>
      </c>
      <c r="L18" s="9">
        <v>2</v>
      </c>
      <c r="M18" s="9">
        <v>1</v>
      </c>
      <c r="N18" s="9">
        <v>0</v>
      </c>
      <c r="O18" s="9">
        <v>1</v>
      </c>
      <c r="P18" s="9">
        <v>0</v>
      </c>
      <c r="Q18" s="9">
        <v>1</v>
      </c>
      <c r="R18" s="9">
        <v>2</v>
      </c>
      <c r="S18" s="9">
        <v>2</v>
      </c>
      <c r="T18" s="10">
        <f t="shared" si="0"/>
        <v>11</v>
      </c>
      <c r="W18" s="76">
        <v>16</v>
      </c>
      <c r="X18" s="76">
        <f t="shared" si="1"/>
        <v>3</v>
      </c>
      <c r="Y18" s="83">
        <f t="shared" si="2"/>
        <v>3.3707865168539325E-2</v>
      </c>
    </row>
    <row r="19" spans="1:25" ht="30" customHeight="1" x14ac:dyDescent="0.25">
      <c r="A19" s="3" t="s">
        <v>11</v>
      </c>
      <c r="B19" s="4" t="str">
        <f t="shared" si="3"/>
        <v>ГБОУ "Морская школа"</v>
      </c>
      <c r="C19" s="5">
        <f t="shared" si="3"/>
        <v>11002</v>
      </c>
      <c r="D19" s="5" t="str">
        <f t="shared" si="3"/>
        <v>СОШ</v>
      </c>
      <c r="E19" s="11" t="str">
        <f t="shared" si="3"/>
        <v>5-4</v>
      </c>
      <c r="F19" s="7">
        <f t="shared" si="3"/>
        <v>101</v>
      </c>
      <c r="G19" s="7">
        <f t="shared" si="3"/>
        <v>89</v>
      </c>
      <c r="H19" s="8">
        <v>11002017</v>
      </c>
      <c r="I19" s="9">
        <v>0</v>
      </c>
      <c r="J19" s="9">
        <v>2</v>
      </c>
      <c r="K19" s="9">
        <v>1</v>
      </c>
      <c r="L19" s="9">
        <v>2</v>
      </c>
      <c r="M19" s="9">
        <v>2</v>
      </c>
      <c r="N19" s="9">
        <v>1</v>
      </c>
      <c r="O19" s="9">
        <v>0</v>
      </c>
      <c r="P19" s="9">
        <v>2</v>
      </c>
      <c r="Q19" s="9">
        <v>1</v>
      </c>
      <c r="R19" s="9">
        <v>1</v>
      </c>
      <c r="S19" s="9">
        <v>2</v>
      </c>
      <c r="T19" s="10">
        <f t="shared" si="0"/>
        <v>14</v>
      </c>
      <c r="W19" s="76">
        <v>17</v>
      </c>
      <c r="X19" s="76">
        <f t="shared" si="1"/>
        <v>3</v>
      </c>
      <c r="Y19" s="83">
        <f t="shared" si="2"/>
        <v>3.3707865168539325E-2</v>
      </c>
    </row>
    <row r="20" spans="1:25" ht="30" customHeight="1" x14ac:dyDescent="0.25">
      <c r="A20" s="3" t="s">
        <v>11</v>
      </c>
      <c r="B20" s="4" t="str">
        <f t="shared" ref="B20:G35" si="4">B19</f>
        <v>ГБОУ "Морская школа"</v>
      </c>
      <c r="C20" s="5">
        <f t="shared" si="4"/>
        <v>11002</v>
      </c>
      <c r="D20" s="5" t="str">
        <f t="shared" si="4"/>
        <v>СОШ</v>
      </c>
      <c r="E20" s="11" t="str">
        <f t="shared" si="4"/>
        <v>5-4</v>
      </c>
      <c r="F20" s="7">
        <f t="shared" si="4"/>
        <v>101</v>
      </c>
      <c r="G20" s="7">
        <f t="shared" si="4"/>
        <v>89</v>
      </c>
      <c r="H20" s="8">
        <v>11002018</v>
      </c>
      <c r="I20" s="9">
        <v>2</v>
      </c>
      <c r="J20" s="9">
        <v>2</v>
      </c>
      <c r="K20" s="9">
        <v>1</v>
      </c>
      <c r="L20" s="9">
        <v>2</v>
      </c>
      <c r="M20" s="9">
        <v>1</v>
      </c>
      <c r="N20" s="9">
        <v>1</v>
      </c>
      <c r="O20" s="9">
        <v>1</v>
      </c>
      <c r="P20" s="9">
        <v>2</v>
      </c>
      <c r="Q20" s="9">
        <v>2</v>
      </c>
      <c r="R20" s="9">
        <v>2</v>
      </c>
      <c r="S20" s="9">
        <v>2</v>
      </c>
      <c r="T20" s="10">
        <f t="shared" si="0"/>
        <v>18</v>
      </c>
      <c r="W20" s="76">
        <v>18</v>
      </c>
      <c r="X20" s="76">
        <f t="shared" si="1"/>
        <v>7</v>
      </c>
      <c r="Y20" s="83">
        <f t="shared" si="2"/>
        <v>7.8651685393258425E-2</v>
      </c>
    </row>
    <row r="21" spans="1:25" ht="30" customHeight="1" x14ac:dyDescent="0.25">
      <c r="A21" s="3" t="s">
        <v>11</v>
      </c>
      <c r="B21" s="4" t="str">
        <f t="shared" si="4"/>
        <v>ГБОУ "Морская школа"</v>
      </c>
      <c r="C21" s="5">
        <f t="shared" si="4"/>
        <v>11002</v>
      </c>
      <c r="D21" s="5" t="str">
        <f t="shared" si="4"/>
        <v>СОШ</v>
      </c>
      <c r="E21" s="11" t="str">
        <f t="shared" si="4"/>
        <v>5-4</v>
      </c>
      <c r="F21" s="7">
        <f t="shared" si="4"/>
        <v>101</v>
      </c>
      <c r="G21" s="7">
        <f t="shared" si="4"/>
        <v>89</v>
      </c>
      <c r="H21" s="8">
        <v>11002019</v>
      </c>
      <c r="I21" s="9">
        <v>2</v>
      </c>
      <c r="J21" s="9">
        <v>2</v>
      </c>
      <c r="K21" s="9">
        <v>1</v>
      </c>
      <c r="L21" s="9">
        <v>2</v>
      </c>
      <c r="M21" s="9">
        <v>2</v>
      </c>
      <c r="N21" s="9">
        <v>1</v>
      </c>
      <c r="O21" s="9">
        <v>0</v>
      </c>
      <c r="P21" s="9">
        <v>2</v>
      </c>
      <c r="Q21" s="9">
        <v>2</v>
      </c>
      <c r="R21" s="9">
        <v>2</v>
      </c>
      <c r="S21" s="9">
        <v>2</v>
      </c>
      <c r="T21" s="10">
        <f t="shared" si="0"/>
        <v>18</v>
      </c>
      <c r="W21" s="76">
        <v>19</v>
      </c>
      <c r="X21" s="76">
        <f t="shared" si="1"/>
        <v>1</v>
      </c>
      <c r="Y21" s="83">
        <f t="shared" si="2"/>
        <v>1.1235955056179775E-2</v>
      </c>
    </row>
    <row r="22" spans="1:25" ht="30" customHeight="1" x14ac:dyDescent="0.25">
      <c r="A22" s="3" t="s">
        <v>11</v>
      </c>
      <c r="B22" s="4" t="str">
        <f t="shared" si="4"/>
        <v>ГБОУ "Морская школа"</v>
      </c>
      <c r="C22" s="5">
        <f t="shared" si="4"/>
        <v>11002</v>
      </c>
      <c r="D22" s="5" t="str">
        <f t="shared" si="4"/>
        <v>СОШ</v>
      </c>
      <c r="E22" s="14" t="s">
        <v>19</v>
      </c>
      <c r="F22" s="7">
        <f t="shared" si="4"/>
        <v>101</v>
      </c>
      <c r="G22" s="7">
        <f t="shared" si="4"/>
        <v>89</v>
      </c>
      <c r="H22" s="8">
        <f t="shared" ref="H22:H85" si="5">H21+1</f>
        <v>11002020</v>
      </c>
      <c r="I22" s="9">
        <v>1</v>
      </c>
      <c r="J22" s="9">
        <v>0</v>
      </c>
      <c r="K22" s="9">
        <v>0</v>
      </c>
      <c r="L22" s="9">
        <v>2</v>
      </c>
      <c r="M22" s="9">
        <v>2</v>
      </c>
      <c r="N22" s="9">
        <v>0</v>
      </c>
      <c r="O22" s="9">
        <v>0</v>
      </c>
      <c r="P22" s="9">
        <v>0</v>
      </c>
      <c r="Q22" s="9">
        <v>0</v>
      </c>
      <c r="R22" s="9">
        <v>0</v>
      </c>
      <c r="S22" s="9">
        <v>2</v>
      </c>
      <c r="T22" s="10">
        <f t="shared" si="0"/>
        <v>7</v>
      </c>
      <c r="W22" s="58"/>
      <c r="X22" s="58">
        <f>SUM(X2:X21)</f>
        <v>89</v>
      </c>
      <c r="Y22" s="58"/>
    </row>
    <row r="23" spans="1:25" ht="30" customHeight="1" x14ac:dyDescent="0.25">
      <c r="A23" s="3" t="s">
        <v>11</v>
      </c>
      <c r="B23" s="4" t="str">
        <f t="shared" si="4"/>
        <v>ГБОУ "Морская школа"</v>
      </c>
      <c r="C23" s="5">
        <f t="shared" si="4"/>
        <v>11002</v>
      </c>
      <c r="D23" s="5" t="str">
        <f t="shared" si="4"/>
        <v>СОШ</v>
      </c>
      <c r="E23" s="14" t="s">
        <v>20</v>
      </c>
      <c r="F23" s="7">
        <f t="shared" si="4"/>
        <v>101</v>
      </c>
      <c r="G23" s="7">
        <f t="shared" si="4"/>
        <v>89</v>
      </c>
      <c r="H23" s="8">
        <f t="shared" si="5"/>
        <v>11002021</v>
      </c>
      <c r="I23" s="9">
        <v>0</v>
      </c>
      <c r="J23" s="9">
        <v>0</v>
      </c>
      <c r="K23" s="9">
        <v>0</v>
      </c>
      <c r="L23" s="9">
        <v>2</v>
      </c>
      <c r="M23" s="9">
        <v>2</v>
      </c>
      <c r="N23" s="9">
        <v>0</v>
      </c>
      <c r="O23" s="9">
        <v>1</v>
      </c>
      <c r="P23" s="9">
        <v>2</v>
      </c>
      <c r="Q23" s="9">
        <v>1</v>
      </c>
      <c r="R23" s="9">
        <v>1</v>
      </c>
      <c r="S23" s="9">
        <v>1</v>
      </c>
      <c r="T23" s="10">
        <f t="shared" si="0"/>
        <v>10</v>
      </c>
    </row>
    <row r="24" spans="1:25" ht="30" customHeight="1" x14ac:dyDescent="0.25">
      <c r="A24" s="3" t="s">
        <v>11</v>
      </c>
      <c r="B24" s="4" t="str">
        <f t="shared" si="4"/>
        <v>ГБОУ "Морская школа"</v>
      </c>
      <c r="C24" s="5">
        <f t="shared" si="4"/>
        <v>11002</v>
      </c>
      <c r="D24" s="5" t="str">
        <f t="shared" si="4"/>
        <v>СОШ</v>
      </c>
      <c r="E24" s="11" t="str">
        <f t="shared" si="4"/>
        <v>5  3</v>
      </c>
      <c r="F24" s="7">
        <f t="shared" si="4"/>
        <v>101</v>
      </c>
      <c r="G24" s="7">
        <f t="shared" si="4"/>
        <v>89</v>
      </c>
      <c r="H24" s="8">
        <f t="shared" si="5"/>
        <v>11002022</v>
      </c>
      <c r="I24" s="9">
        <v>0</v>
      </c>
      <c r="J24" s="9">
        <v>1</v>
      </c>
      <c r="K24" s="9">
        <v>1</v>
      </c>
      <c r="L24" s="9">
        <v>2</v>
      </c>
      <c r="M24" s="9">
        <v>0</v>
      </c>
      <c r="N24" s="9">
        <v>0</v>
      </c>
      <c r="O24" s="9">
        <v>1</v>
      </c>
      <c r="P24" s="9">
        <v>2</v>
      </c>
      <c r="Q24" s="9">
        <v>1</v>
      </c>
      <c r="R24" s="9">
        <v>2</v>
      </c>
      <c r="S24" s="9">
        <v>2</v>
      </c>
      <c r="T24" s="10">
        <f t="shared" si="0"/>
        <v>12</v>
      </c>
    </row>
    <row r="25" spans="1:25" ht="30" customHeight="1" x14ac:dyDescent="0.25">
      <c r="A25" s="3" t="s">
        <v>11</v>
      </c>
      <c r="B25" s="4" t="str">
        <f t="shared" si="4"/>
        <v>ГБОУ "Морская школа"</v>
      </c>
      <c r="C25" s="5">
        <f t="shared" si="4"/>
        <v>11002</v>
      </c>
      <c r="D25" s="5" t="str">
        <f t="shared" si="4"/>
        <v>СОШ</v>
      </c>
      <c r="E25" s="11" t="str">
        <f t="shared" si="4"/>
        <v>5  3</v>
      </c>
      <c r="F25" s="7">
        <f t="shared" si="4"/>
        <v>101</v>
      </c>
      <c r="G25" s="7">
        <f t="shared" si="4"/>
        <v>89</v>
      </c>
      <c r="H25" s="8">
        <f t="shared" si="5"/>
        <v>11002023</v>
      </c>
      <c r="I25" s="9">
        <v>0</v>
      </c>
      <c r="J25" s="9">
        <v>0</v>
      </c>
      <c r="K25" s="9">
        <v>1</v>
      </c>
      <c r="L25" s="9">
        <v>2</v>
      </c>
      <c r="M25" s="9">
        <v>2</v>
      </c>
      <c r="N25" s="9">
        <v>1</v>
      </c>
      <c r="O25" s="9">
        <v>0</v>
      </c>
      <c r="P25" s="9">
        <v>1</v>
      </c>
      <c r="Q25" s="9">
        <v>1</v>
      </c>
      <c r="R25" s="9">
        <v>2</v>
      </c>
      <c r="S25" s="9">
        <v>0</v>
      </c>
      <c r="T25" s="10">
        <f t="shared" si="0"/>
        <v>10</v>
      </c>
    </row>
    <row r="26" spans="1:25" ht="30" customHeight="1" x14ac:dyDescent="0.25">
      <c r="A26" s="3" t="s">
        <v>11</v>
      </c>
      <c r="B26" s="4" t="str">
        <f t="shared" si="4"/>
        <v>ГБОУ "Морская школа"</v>
      </c>
      <c r="C26" s="5">
        <f t="shared" si="4"/>
        <v>11002</v>
      </c>
      <c r="D26" s="5" t="str">
        <f t="shared" si="4"/>
        <v>СОШ</v>
      </c>
      <c r="E26" s="11" t="str">
        <f t="shared" si="4"/>
        <v>5  3</v>
      </c>
      <c r="F26" s="7">
        <f t="shared" si="4"/>
        <v>101</v>
      </c>
      <c r="G26" s="7">
        <f t="shared" si="4"/>
        <v>89</v>
      </c>
      <c r="H26" s="8">
        <f t="shared" si="5"/>
        <v>11002024</v>
      </c>
      <c r="I26" s="9">
        <v>1</v>
      </c>
      <c r="J26" s="9">
        <v>0</v>
      </c>
      <c r="K26" s="9">
        <v>1</v>
      </c>
      <c r="L26" s="9">
        <v>2</v>
      </c>
      <c r="M26" s="9">
        <v>2</v>
      </c>
      <c r="N26" s="9">
        <v>1</v>
      </c>
      <c r="O26" s="9">
        <v>0</v>
      </c>
      <c r="P26" s="9">
        <v>1</v>
      </c>
      <c r="Q26" s="9">
        <v>1</v>
      </c>
      <c r="R26" s="9">
        <v>1</v>
      </c>
      <c r="S26" s="9">
        <v>0</v>
      </c>
      <c r="T26" s="10">
        <f t="shared" si="0"/>
        <v>10</v>
      </c>
    </row>
    <row r="27" spans="1:25" ht="30" customHeight="1" x14ac:dyDescent="0.25">
      <c r="A27" s="3" t="s">
        <v>11</v>
      </c>
      <c r="B27" s="4" t="str">
        <f t="shared" si="4"/>
        <v>ГБОУ "Морская школа"</v>
      </c>
      <c r="C27" s="5">
        <f t="shared" si="4"/>
        <v>11002</v>
      </c>
      <c r="D27" s="5" t="str">
        <f t="shared" si="4"/>
        <v>СОШ</v>
      </c>
      <c r="E27" s="11" t="str">
        <f t="shared" si="4"/>
        <v>5  3</v>
      </c>
      <c r="F27" s="7">
        <f t="shared" si="4"/>
        <v>101</v>
      </c>
      <c r="G27" s="7">
        <f t="shared" si="4"/>
        <v>89</v>
      </c>
      <c r="H27" s="8">
        <f t="shared" si="5"/>
        <v>11002025</v>
      </c>
      <c r="I27" s="9">
        <v>2</v>
      </c>
      <c r="J27" s="9">
        <v>2</v>
      </c>
      <c r="K27" s="9">
        <v>1</v>
      </c>
      <c r="L27" s="9">
        <v>2</v>
      </c>
      <c r="M27" s="9">
        <v>2</v>
      </c>
      <c r="N27" s="9">
        <v>1</v>
      </c>
      <c r="O27" s="9">
        <v>0</v>
      </c>
      <c r="P27" s="9">
        <v>2</v>
      </c>
      <c r="Q27" s="9">
        <v>2</v>
      </c>
      <c r="R27" s="9">
        <v>2</v>
      </c>
      <c r="S27" s="9">
        <v>2</v>
      </c>
      <c r="T27" s="10">
        <f t="shared" si="0"/>
        <v>18</v>
      </c>
    </row>
    <row r="28" spans="1:25" ht="30" customHeight="1" x14ac:dyDescent="0.25">
      <c r="A28" s="3" t="s">
        <v>11</v>
      </c>
      <c r="B28" s="4" t="str">
        <f t="shared" si="4"/>
        <v>ГБОУ "Морская школа"</v>
      </c>
      <c r="C28" s="5">
        <f t="shared" si="4"/>
        <v>11002</v>
      </c>
      <c r="D28" s="5" t="str">
        <f t="shared" si="4"/>
        <v>СОШ</v>
      </c>
      <c r="E28" s="11" t="str">
        <f t="shared" si="4"/>
        <v>5  3</v>
      </c>
      <c r="F28" s="7">
        <f t="shared" si="4"/>
        <v>101</v>
      </c>
      <c r="G28" s="7">
        <f t="shared" si="4"/>
        <v>89</v>
      </c>
      <c r="H28" s="8">
        <f t="shared" si="5"/>
        <v>11002026</v>
      </c>
      <c r="I28" s="9">
        <v>2</v>
      </c>
      <c r="J28" s="9">
        <v>0</v>
      </c>
      <c r="K28" s="9">
        <v>1</v>
      </c>
      <c r="L28" s="9">
        <v>2</v>
      </c>
      <c r="M28" s="9">
        <v>1</v>
      </c>
      <c r="N28" s="9">
        <v>0</v>
      </c>
      <c r="O28" s="9">
        <v>0</v>
      </c>
      <c r="P28" s="9">
        <v>2</v>
      </c>
      <c r="Q28" s="9">
        <v>2</v>
      </c>
      <c r="R28" s="9">
        <v>2</v>
      </c>
      <c r="S28" s="9">
        <v>2</v>
      </c>
      <c r="T28" s="10">
        <f t="shared" si="0"/>
        <v>14</v>
      </c>
    </row>
    <row r="29" spans="1:25" ht="30" customHeight="1" x14ac:dyDescent="0.25">
      <c r="A29" s="3" t="s">
        <v>11</v>
      </c>
      <c r="B29" s="4" t="str">
        <f t="shared" si="4"/>
        <v>ГБОУ "Морская школа"</v>
      </c>
      <c r="C29" s="5">
        <f t="shared" si="4"/>
        <v>11002</v>
      </c>
      <c r="D29" s="5" t="str">
        <f t="shared" si="4"/>
        <v>СОШ</v>
      </c>
      <c r="E29" s="11" t="str">
        <f t="shared" si="4"/>
        <v>5  3</v>
      </c>
      <c r="F29" s="7">
        <f t="shared" si="4"/>
        <v>101</v>
      </c>
      <c r="G29" s="7">
        <f t="shared" si="4"/>
        <v>89</v>
      </c>
      <c r="H29" s="8">
        <f t="shared" si="5"/>
        <v>11002027</v>
      </c>
      <c r="I29" s="9">
        <v>1</v>
      </c>
      <c r="J29" s="9">
        <v>0</v>
      </c>
      <c r="K29" s="9">
        <v>1</v>
      </c>
      <c r="L29" s="9">
        <v>2</v>
      </c>
      <c r="M29" s="9">
        <v>1</v>
      </c>
      <c r="N29" s="9">
        <v>0</v>
      </c>
      <c r="O29" s="9">
        <v>1</v>
      </c>
      <c r="P29" s="9">
        <v>2</v>
      </c>
      <c r="Q29" s="9">
        <v>1</v>
      </c>
      <c r="R29" s="9">
        <v>2</v>
      </c>
      <c r="S29" s="9">
        <v>2</v>
      </c>
      <c r="T29" s="10">
        <f t="shared" si="0"/>
        <v>13</v>
      </c>
    </row>
    <row r="30" spans="1:25" ht="30" customHeight="1" x14ac:dyDescent="0.25">
      <c r="A30" s="3" t="s">
        <v>11</v>
      </c>
      <c r="B30" s="4" t="str">
        <f t="shared" si="4"/>
        <v>ГБОУ "Морская школа"</v>
      </c>
      <c r="C30" s="5">
        <f t="shared" si="4"/>
        <v>11002</v>
      </c>
      <c r="D30" s="5" t="str">
        <f t="shared" si="4"/>
        <v>СОШ</v>
      </c>
      <c r="E30" s="11" t="str">
        <f t="shared" si="4"/>
        <v>5  3</v>
      </c>
      <c r="F30" s="7">
        <f t="shared" si="4"/>
        <v>101</v>
      </c>
      <c r="G30" s="7">
        <f t="shared" si="4"/>
        <v>89</v>
      </c>
      <c r="H30" s="8">
        <f t="shared" si="5"/>
        <v>11002028</v>
      </c>
      <c r="I30" s="9">
        <v>0</v>
      </c>
      <c r="J30" s="9">
        <v>1</v>
      </c>
      <c r="K30" s="9">
        <v>1</v>
      </c>
      <c r="L30" s="9">
        <v>1</v>
      </c>
      <c r="M30" s="9">
        <v>2</v>
      </c>
      <c r="N30" s="9">
        <v>0</v>
      </c>
      <c r="O30" s="9">
        <v>1</v>
      </c>
      <c r="P30" s="9">
        <v>2</v>
      </c>
      <c r="Q30" s="9">
        <v>2</v>
      </c>
      <c r="R30" s="9">
        <v>1</v>
      </c>
      <c r="S30" s="9">
        <v>0</v>
      </c>
      <c r="T30" s="10">
        <f t="shared" si="0"/>
        <v>11</v>
      </c>
    </row>
    <row r="31" spans="1:25" ht="30" customHeight="1" x14ac:dyDescent="0.25">
      <c r="A31" s="3" t="s">
        <v>11</v>
      </c>
      <c r="B31" s="4" t="str">
        <f t="shared" si="4"/>
        <v>ГБОУ "Морская школа"</v>
      </c>
      <c r="C31" s="5">
        <f t="shared" si="4"/>
        <v>11002</v>
      </c>
      <c r="D31" s="5" t="str">
        <f t="shared" si="4"/>
        <v>СОШ</v>
      </c>
      <c r="E31" s="11" t="str">
        <f t="shared" si="4"/>
        <v>5  3</v>
      </c>
      <c r="F31" s="7">
        <f t="shared" si="4"/>
        <v>101</v>
      </c>
      <c r="G31" s="7">
        <f t="shared" si="4"/>
        <v>89</v>
      </c>
      <c r="H31" s="8">
        <f t="shared" si="5"/>
        <v>11002029</v>
      </c>
      <c r="I31" s="9">
        <v>0</v>
      </c>
      <c r="J31" s="9">
        <v>0</v>
      </c>
      <c r="K31" s="9">
        <v>1</v>
      </c>
      <c r="L31" s="9">
        <v>2</v>
      </c>
      <c r="M31" s="9">
        <v>1</v>
      </c>
      <c r="N31" s="9">
        <v>1</v>
      </c>
      <c r="O31" s="9">
        <v>0</v>
      </c>
      <c r="P31" s="9">
        <v>0</v>
      </c>
      <c r="Q31" s="9">
        <v>2</v>
      </c>
      <c r="R31" s="9">
        <v>2</v>
      </c>
      <c r="S31" s="9">
        <v>2</v>
      </c>
      <c r="T31" s="10">
        <f t="shared" si="0"/>
        <v>11</v>
      </c>
    </row>
    <row r="32" spans="1:25" ht="30" customHeight="1" x14ac:dyDescent="0.25">
      <c r="A32" s="3" t="s">
        <v>11</v>
      </c>
      <c r="B32" s="4" t="str">
        <f t="shared" si="4"/>
        <v>ГБОУ "Морская школа"</v>
      </c>
      <c r="C32" s="5">
        <f t="shared" si="4"/>
        <v>11002</v>
      </c>
      <c r="D32" s="5" t="str">
        <f t="shared" si="4"/>
        <v>СОШ</v>
      </c>
      <c r="E32" s="11" t="str">
        <f t="shared" si="4"/>
        <v>5  3</v>
      </c>
      <c r="F32" s="7">
        <f t="shared" si="4"/>
        <v>101</v>
      </c>
      <c r="G32" s="7">
        <f t="shared" si="4"/>
        <v>89</v>
      </c>
      <c r="H32" s="8">
        <f t="shared" si="5"/>
        <v>11002030</v>
      </c>
      <c r="I32" s="9">
        <v>0</v>
      </c>
      <c r="J32" s="9">
        <v>0</v>
      </c>
      <c r="K32" s="9">
        <v>0</v>
      </c>
      <c r="L32" s="9">
        <v>2</v>
      </c>
      <c r="M32" s="9">
        <v>2</v>
      </c>
      <c r="N32" s="9">
        <v>0</v>
      </c>
      <c r="O32" s="9">
        <v>1</v>
      </c>
      <c r="P32" s="9">
        <v>2</v>
      </c>
      <c r="Q32" s="9">
        <v>2</v>
      </c>
      <c r="R32" s="9">
        <v>2</v>
      </c>
      <c r="S32" s="9">
        <v>2</v>
      </c>
      <c r="T32" s="10">
        <f t="shared" si="0"/>
        <v>13</v>
      </c>
    </row>
    <row r="33" spans="1:20" ht="30" customHeight="1" x14ac:dyDescent="0.25">
      <c r="A33" s="3" t="s">
        <v>11</v>
      </c>
      <c r="B33" s="4" t="str">
        <f t="shared" si="4"/>
        <v>ГБОУ "Морская школа"</v>
      </c>
      <c r="C33" s="5">
        <f t="shared" si="4"/>
        <v>11002</v>
      </c>
      <c r="D33" s="5" t="str">
        <f t="shared" si="4"/>
        <v>СОШ</v>
      </c>
      <c r="E33" s="11" t="str">
        <f t="shared" si="4"/>
        <v>5  3</v>
      </c>
      <c r="F33" s="7">
        <f t="shared" si="4"/>
        <v>101</v>
      </c>
      <c r="G33" s="7">
        <f t="shared" si="4"/>
        <v>89</v>
      </c>
      <c r="H33" s="8">
        <f t="shared" si="5"/>
        <v>11002031</v>
      </c>
      <c r="I33" s="9">
        <v>0</v>
      </c>
      <c r="J33" s="9">
        <v>2</v>
      </c>
      <c r="K33" s="9">
        <v>0</v>
      </c>
      <c r="L33" s="9">
        <v>2</v>
      </c>
      <c r="M33" s="9">
        <v>2</v>
      </c>
      <c r="N33" s="9">
        <v>0</v>
      </c>
      <c r="O33" s="9">
        <v>1</v>
      </c>
      <c r="P33" s="9">
        <v>2</v>
      </c>
      <c r="Q33" s="9">
        <v>2</v>
      </c>
      <c r="R33" s="9">
        <v>0</v>
      </c>
      <c r="S33" s="9">
        <v>2</v>
      </c>
      <c r="T33" s="10">
        <f t="shared" si="0"/>
        <v>13</v>
      </c>
    </row>
    <row r="34" spans="1:20" ht="30" customHeight="1" x14ac:dyDescent="0.25">
      <c r="A34" s="3" t="s">
        <v>11</v>
      </c>
      <c r="B34" s="4" t="str">
        <f t="shared" si="4"/>
        <v>ГБОУ "Морская школа"</v>
      </c>
      <c r="C34" s="5">
        <f t="shared" si="4"/>
        <v>11002</v>
      </c>
      <c r="D34" s="5" t="str">
        <f t="shared" si="4"/>
        <v>СОШ</v>
      </c>
      <c r="E34" s="11" t="str">
        <f t="shared" si="4"/>
        <v>5  3</v>
      </c>
      <c r="F34" s="7">
        <f t="shared" si="4"/>
        <v>101</v>
      </c>
      <c r="G34" s="7">
        <f t="shared" si="4"/>
        <v>89</v>
      </c>
      <c r="H34" s="8">
        <f t="shared" si="5"/>
        <v>11002032</v>
      </c>
      <c r="I34" s="9">
        <v>1</v>
      </c>
      <c r="J34" s="9">
        <v>0</v>
      </c>
      <c r="K34" s="9">
        <v>1</v>
      </c>
      <c r="L34" s="9">
        <v>2</v>
      </c>
      <c r="M34" s="9">
        <v>2</v>
      </c>
      <c r="N34" s="9">
        <v>0</v>
      </c>
      <c r="O34" s="9">
        <v>0</v>
      </c>
      <c r="P34" s="9">
        <v>0</v>
      </c>
      <c r="Q34" s="9">
        <v>0</v>
      </c>
      <c r="R34" s="9">
        <v>2</v>
      </c>
      <c r="S34" s="9">
        <v>2</v>
      </c>
      <c r="T34" s="10">
        <f t="shared" si="0"/>
        <v>10</v>
      </c>
    </row>
    <row r="35" spans="1:20" ht="30" customHeight="1" x14ac:dyDescent="0.25">
      <c r="A35" s="3" t="s">
        <v>11</v>
      </c>
      <c r="B35" s="4" t="str">
        <f t="shared" si="4"/>
        <v>ГБОУ "Морская школа"</v>
      </c>
      <c r="C35" s="5">
        <f t="shared" si="4"/>
        <v>11002</v>
      </c>
      <c r="D35" s="5" t="str">
        <f t="shared" si="4"/>
        <v>СОШ</v>
      </c>
      <c r="E35" s="11" t="str">
        <f t="shared" si="4"/>
        <v>5  3</v>
      </c>
      <c r="F35" s="7">
        <f t="shared" si="4"/>
        <v>101</v>
      </c>
      <c r="G35" s="7">
        <f t="shared" si="4"/>
        <v>89</v>
      </c>
      <c r="H35" s="8">
        <f t="shared" si="5"/>
        <v>11002033</v>
      </c>
      <c r="I35" s="9">
        <v>0</v>
      </c>
      <c r="J35" s="9">
        <v>0</v>
      </c>
      <c r="K35" s="9">
        <v>0</v>
      </c>
      <c r="L35" s="9">
        <v>2</v>
      </c>
      <c r="M35" s="9">
        <v>0</v>
      </c>
      <c r="N35" s="9">
        <v>1</v>
      </c>
      <c r="O35" s="9">
        <v>0</v>
      </c>
      <c r="P35" s="9">
        <v>0</v>
      </c>
      <c r="Q35" s="9">
        <v>0</v>
      </c>
      <c r="R35" s="9">
        <v>2</v>
      </c>
      <c r="S35" s="9">
        <v>1</v>
      </c>
      <c r="T35" s="10">
        <f t="shared" si="0"/>
        <v>6</v>
      </c>
    </row>
    <row r="36" spans="1:20" ht="30" customHeight="1" x14ac:dyDescent="0.25">
      <c r="A36" s="3" t="s">
        <v>11</v>
      </c>
      <c r="B36" s="4" t="str">
        <f t="shared" ref="B36:G51" si="6">B35</f>
        <v>ГБОУ "Морская школа"</v>
      </c>
      <c r="C36" s="5">
        <f t="shared" si="6"/>
        <v>11002</v>
      </c>
      <c r="D36" s="5" t="str">
        <f t="shared" si="6"/>
        <v>СОШ</v>
      </c>
      <c r="E36" s="11" t="str">
        <f t="shared" si="6"/>
        <v>5  3</v>
      </c>
      <c r="F36" s="7">
        <f t="shared" si="6"/>
        <v>101</v>
      </c>
      <c r="G36" s="7">
        <f t="shared" si="6"/>
        <v>89</v>
      </c>
      <c r="H36" s="8">
        <f t="shared" si="5"/>
        <v>11002034</v>
      </c>
      <c r="I36" s="9">
        <v>2</v>
      </c>
      <c r="J36" s="9">
        <v>0</v>
      </c>
      <c r="K36" s="9">
        <v>1</v>
      </c>
      <c r="L36" s="9">
        <v>2</v>
      </c>
      <c r="M36" s="9">
        <v>0</v>
      </c>
      <c r="N36" s="9">
        <v>0</v>
      </c>
      <c r="O36" s="9">
        <v>0</v>
      </c>
      <c r="P36" s="9">
        <v>2</v>
      </c>
      <c r="Q36" s="9">
        <v>2</v>
      </c>
      <c r="R36" s="9">
        <v>2</v>
      </c>
      <c r="S36" s="9">
        <v>2</v>
      </c>
      <c r="T36" s="10">
        <f t="shared" si="0"/>
        <v>13</v>
      </c>
    </row>
    <row r="37" spans="1:20" ht="30" customHeight="1" x14ac:dyDescent="0.25">
      <c r="A37" s="3" t="s">
        <v>11</v>
      </c>
      <c r="B37" s="4" t="str">
        <f t="shared" si="6"/>
        <v>ГБОУ "Морская школа"</v>
      </c>
      <c r="C37" s="5">
        <f t="shared" si="6"/>
        <v>11002</v>
      </c>
      <c r="D37" s="5" t="str">
        <f t="shared" si="6"/>
        <v>СОШ</v>
      </c>
      <c r="E37" s="11" t="str">
        <f t="shared" si="6"/>
        <v>5  3</v>
      </c>
      <c r="F37" s="7">
        <f t="shared" si="6"/>
        <v>101</v>
      </c>
      <c r="G37" s="7">
        <f t="shared" si="6"/>
        <v>89</v>
      </c>
      <c r="H37" s="8">
        <f t="shared" si="5"/>
        <v>11002035</v>
      </c>
      <c r="I37" s="9">
        <v>2</v>
      </c>
      <c r="J37" s="9">
        <v>2</v>
      </c>
      <c r="K37" s="9">
        <v>0</v>
      </c>
      <c r="L37" s="9">
        <v>2</v>
      </c>
      <c r="M37" s="9">
        <v>2</v>
      </c>
      <c r="N37" s="9">
        <v>1</v>
      </c>
      <c r="O37" s="9">
        <v>0</v>
      </c>
      <c r="P37" s="9">
        <v>2</v>
      </c>
      <c r="Q37" s="9">
        <v>2</v>
      </c>
      <c r="R37" s="9">
        <v>2</v>
      </c>
      <c r="S37" s="9">
        <v>2</v>
      </c>
      <c r="T37" s="10">
        <f t="shared" si="0"/>
        <v>17</v>
      </c>
    </row>
    <row r="38" spans="1:20" ht="30" customHeight="1" x14ac:dyDescent="0.25">
      <c r="A38" s="3" t="s">
        <v>11</v>
      </c>
      <c r="B38" s="4" t="str">
        <f t="shared" si="6"/>
        <v>ГБОУ "Морская школа"</v>
      </c>
      <c r="C38" s="5">
        <f t="shared" si="6"/>
        <v>11002</v>
      </c>
      <c r="D38" s="5" t="str">
        <f t="shared" si="6"/>
        <v>СОШ</v>
      </c>
      <c r="E38" s="11" t="str">
        <f t="shared" si="6"/>
        <v>5  3</v>
      </c>
      <c r="F38" s="7">
        <f t="shared" si="6"/>
        <v>101</v>
      </c>
      <c r="G38" s="7">
        <f t="shared" si="6"/>
        <v>89</v>
      </c>
      <c r="H38" s="8">
        <f t="shared" si="5"/>
        <v>11002036</v>
      </c>
      <c r="I38" s="9">
        <v>0</v>
      </c>
      <c r="J38" s="9">
        <v>2</v>
      </c>
      <c r="K38" s="9">
        <v>1</v>
      </c>
      <c r="L38" s="9">
        <v>2</v>
      </c>
      <c r="M38" s="9">
        <v>0</v>
      </c>
      <c r="N38" s="9">
        <v>1</v>
      </c>
      <c r="O38" s="9">
        <v>0</v>
      </c>
      <c r="P38" s="9">
        <v>2</v>
      </c>
      <c r="Q38" s="9">
        <v>2</v>
      </c>
      <c r="R38" s="9">
        <v>2</v>
      </c>
      <c r="S38" s="9">
        <v>2</v>
      </c>
      <c r="T38" s="10">
        <f t="shared" si="0"/>
        <v>14</v>
      </c>
    </row>
    <row r="39" spans="1:20" ht="30" customHeight="1" x14ac:dyDescent="0.25">
      <c r="A39" s="3" t="s">
        <v>11</v>
      </c>
      <c r="B39" s="4" t="str">
        <f t="shared" si="6"/>
        <v>ГБОУ "Морская школа"</v>
      </c>
      <c r="C39" s="5">
        <f t="shared" si="6"/>
        <v>11002</v>
      </c>
      <c r="D39" s="5" t="str">
        <f t="shared" si="6"/>
        <v>СОШ</v>
      </c>
      <c r="E39" s="11" t="str">
        <f t="shared" si="6"/>
        <v>5  3</v>
      </c>
      <c r="F39" s="7">
        <f t="shared" si="6"/>
        <v>101</v>
      </c>
      <c r="G39" s="7">
        <f t="shared" si="6"/>
        <v>89</v>
      </c>
      <c r="H39" s="8">
        <f t="shared" si="5"/>
        <v>11002037</v>
      </c>
      <c r="I39" s="9">
        <v>0</v>
      </c>
      <c r="J39" s="9">
        <v>2</v>
      </c>
      <c r="K39" s="9">
        <v>1</v>
      </c>
      <c r="L39" s="9">
        <v>2</v>
      </c>
      <c r="M39" s="9">
        <v>2</v>
      </c>
      <c r="N39" s="9">
        <v>1</v>
      </c>
      <c r="O39" s="9">
        <v>1</v>
      </c>
      <c r="P39" s="9">
        <v>1</v>
      </c>
      <c r="Q39" s="9">
        <v>2</v>
      </c>
      <c r="R39" s="9">
        <v>2</v>
      </c>
      <c r="S39" s="9">
        <v>2</v>
      </c>
      <c r="T39" s="10">
        <f t="shared" si="0"/>
        <v>16</v>
      </c>
    </row>
    <row r="40" spans="1:20" ht="30" customHeight="1" x14ac:dyDescent="0.25">
      <c r="A40" s="3" t="s">
        <v>11</v>
      </c>
      <c r="B40" s="4" t="str">
        <f t="shared" si="6"/>
        <v>ГБОУ "Морская школа"</v>
      </c>
      <c r="C40" s="5">
        <f t="shared" si="6"/>
        <v>11002</v>
      </c>
      <c r="D40" s="5" t="str">
        <f t="shared" si="6"/>
        <v>СОШ</v>
      </c>
      <c r="E40" s="11" t="str">
        <f t="shared" si="6"/>
        <v>5  3</v>
      </c>
      <c r="F40" s="7">
        <f t="shared" si="6"/>
        <v>101</v>
      </c>
      <c r="G40" s="7">
        <f t="shared" si="6"/>
        <v>89</v>
      </c>
      <c r="H40" s="8">
        <f t="shared" si="5"/>
        <v>11002038</v>
      </c>
      <c r="I40" s="9">
        <v>1</v>
      </c>
      <c r="J40" s="9">
        <v>2</v>
      </c>
      <c r="K40" s="9">
        <v>0</v>
      </c>
      <c r="L40" s="9">
        <v>2</v>
      </c>
      <c r="M40" s="9">
        <v>2</v>
      </c>
      <c r="N40" s="9">
        <v>0</v>
      </c>
      <c r="O40" s="9">
        <v>1</v>
      </c>
      <c r="P40" s="9">
        <v>2</v>
      </c>
      <c r="Q40" s="9">
        <v>2</v>
      </c>
      <c r="R40" s="9">
        <v>2</v>
      </c>
      <c r="S40" s="9">
        <v>2</v>
      </c>
      <c r="T40" s="10">
        <f t="shared" si="0"/>
        <v>16</v>
      </c>
    </row>
    <row r="41" spans="1:20" ht="30" customHeight="1" x14ac:dyDescent="0.25">
      <c r="A41" s="3" t="s">
        <v>11</v>
      </c>
      <c r="B41" s="4" t="str">
        <f t="shared" si="6"/>
        <v>ГБОУ "Морская школа"</v>
      </c>
      <c r="C41" s="5">
        <f t="shared" si="6"/>
        <v>11002</v>
      </c>
      <c r="D41" s="5" t="str">
        <f t="shared" si="6"/>
        <v>СОШ</v>
      </c>
      <c r="E41" s="11" t="str">
        <f t="shared" si="6"/>
        <v>5  3</v>
      </c>
      <c r="F41" s="7">
        <f t="shared" si="6"/>
        <v>101</v>
      </c>
      <c r="G41" s="7">
        <f t="shared" si="6"/>
        <v>89</v>
      </c>
      <c r="H41" s="8">
        <f t="shared" si="5"/>
        <v>11002039</v>
      </c>
      <c r="I41" s="9">
        <v>0</v>
      </c>
      <c r="J41" s="9">
        <v>0</v>
      </c>
      <c r="K41" s="9">
        <v>1</v>
      </c>
      <c r="L41" s="9">
        <v>1</v>
      </c>
      <c r="M41" s="9">
        <v>2</v>
      </c>
      <c r="N41" s="9">
        <v>1</v>
      </c>
      <c r="O41" s="9">
        <v>0</v>
      </c>
      <c r="P41" s="9">
        <v>2</v>
      </c>
      <c r="Q41" s="9">
        <v>2</v>
      </c>
      <c r="R41" s="9">
        <v>2</v>
      </c>
      <c r="S41" s="9">
        <v>2</v>
      </c>
      <c r="T41" s="10">
        <f t="shared" si="0"/>
        <v>13</v>
      </c>
    </row>
    <row r="42" spans="1:20" ht="30" customHeight="1" x14ac:dyDescent="0.25">
      <c r="A42" s="3" t="s">
        <v>11</v>
      </c>
      <c r="B42" s="4" t="str">
        <f t="shared" si="6"/>
        <v>ГБОУ "Морская школа"</v>
      </c>
      <c r="C42" s="5">
        <f t="shared" si="6"/>
        <v>11002</v>
      </c>
      <c r="D42" s="5" t="str">
        <f t="shared" si="6"/>
        <v>СОШ</v>
      </c>
      <c r="E42" s="11" t="str">
        <f t="shared" si="6"/>
        <v>5  3</v>
      </c>
      <c r="F42" s="7">
        <f t="shared" si="6"/>
        <v>101</v>
      </c>
      <c r="G42" s="7">
        <f t="shared" si="6"/>
        <v>89</v>
      </c>
      <c r="H42" s="8">
        <f t="shared" si="5"/>
        <v>11002040</v>
      </c>
      <c r="I42" s="9">
        <v>0</v>
      </c>
      <c r="J42" s="9">
        <v>1</v>
      </c>
      <c r="K42" s="9">
        <v>0</v>
      </c>
      <c r="L42" s="9">
        <v>2</v>
      </c>
      <c r="M42" s="9">
        <v>0</v>
      </c>
      <c r="N42" s="9">
        <v>0</v>
      </c>
      <c r="O42" s="9">
        <v>1</v>
      </c>
      <c r="P42" s="9">
        <v>2</v>
      </c>
      <c r="Q42" s="9">
        <v>2</v>
      </c>
      <c r="R42" s="9">
        <v>2</v>
      </c>
      <c r="S42" s="9">
        <v>2</v>
      </c>
      <c r="T42" s="10">
        <f t="shared" si="0"/>
        <v>12</v>
      </c>
    </row>
    <row r="43" spans="1:20" ht="30" customHeight="1" x14ac:dyDescent="0.25">
      <c r="A43" s="3" t="s">
        <v>11</v>
      </c>
      <c r="B43" s="4" t="str">
        <f t="shared" si="6"/>
        <v>ГБОУ "Морская школа"</v>
      </c>
      <c r="C43" s="5">
        <f t="shared" si="6"/>
        <v>11002</v>
      </c>
      <c r="D43" s="5" t="str">
        <f t="shared" si="6"/>
        <v>СОШ</v>
      </c>
      <c r="E43" s="11" t="str">
        <f t="shared" si="6"/>
        <v>5  3</v>
      </c>
      <c r="F43" s="7">
        <f t="shared" si="6"/>
        <v>101</v>
      </c>
      <c r="G43" s="7">
        <f t="shared" si="6"/>
        <v>89</v>
      </c>
      <c r="H43" s="8">
        <f t="shared" si="5"/>
        <v>11002041</v>
      </c>
      <c r="I43" s="9">
        <v>0</v>
      </c>
      <c r="J43" s="9">
        <v>0</v>
      </c>
      <c r="K43" s="9">
        <v>0</v>
      </c>
      <c r="L43" s="9">
        <v>2</v>
      </c>
      <c r="M43" s="9">
        <v>0</v>
      </c>
      <c r="N43" s="9">
        <v>0</v>
      </c>
      <c r="O43" s="9">
        <v>1</v>
      </c>
      <c r="P43" s="9">
        <v>0</v>
      </c>
      <c r="Q43" s="9">
        <v>0</v>
      </c>
      <c r="R43" s="9">
        <v>2</v>
      </c>
      <c r="S43" s="9">
        <v>1</v>
      </c>
      <c r="T43" s="10">
        <f t="shared" si="0"/>
        <v>6</v>
      </c>
    </row>
    <row r="44" spans="1:20" ht="30" customHeight="1" x14ac:dyDescent="0.25">
      <c r="A44" s="3" t="s">
        <v>11</v>
      </c>
      <c r="B44" s="4" t="str">
        <f t="shared" si="6"/>
        <v>ГБОУ "Морская школа"</v>
      </c>
      <c r="C44" s="5">
        <f t="shared" si="6"/>
        <v>11002</v>
      </c>
      <c r="D44" s="5" t="str">
        <f t="shared" si="6"/>
        <v>СОШ</v>
      </c>
      <c r="E44" s="11" t="str">
        <f t="shared" si="6"/>
        <v>5  3</v>
      </c>
      <c r="F44" s="7">
        <f t="shared" si="6"/>
        <v>101</v>
      </c>
      <c r="G44" s="7">
        <f t="shared" si="6"/>
        <v>89</v>
      </c>
      <c r="H44" s="8">
        <f t="shared" si="5"/>
        <v>11002042</v>
      </c>
      <c r="I44" s="9">
        <v>0</v>
      </c>
      <c r="J44" s="9">
        <v>0</v>
      </c>
      <c r="K44" s="9">
        <v>1</v>
      </c>
      <c r="L44" s="9">
        <v>2</v>
      </c>
      <c r="M44" s="9">
        <v>1</v>
      </c>
      <c r="N44" s="9">
        <v>1</v>
      </c>
      <c r="O44" s="9">
        <v>1</v>
      </c>
      <c r="P44" s="9">
        <v>0</v>
      </c>
      <c r="Q44" s="9">
        <v>0</v>
      </c>
      <c r="R44" s="9">
        <v>0</v>
      </c>
      <c r="S44" s="9">
        <v>0</v>
      </c>
      <c r="T44" s="10">
        <f t="shared" si="0"/>
        <v>6</v>
      </c>
    </row>
    <row r="45" spans="1:20" ht="30" customHeight="1" x14ac:dyDescent="0.25">
      <c r="A45" s="3" t="s">
        <v>11</v>
      </c>
      <c r="B45" s="4" t="str">
        <f t="shared" si="6"/>
        <v>ГБОУ "Морская школа"</v>
      </c>
      <c r="C45" s="5">
        <f t="shared" si="6"/>
        <v>11002</v>
      </c>
      <c r="D45" s="5" t="str">
        <f t="shared" si="6"/>
        <v>СОШ</v>
      </c>
      <c r="E45" s="11" t="str">
        <f t="shared" si="6"/>
        <v>5  3</v>
      </c>
      <c r="F45" s="7">
        <f t="shared" si="6"/>
        <v>101</v>
      </c>
      <c r="G45" s="7">
        <f t="shared" si="6"/>
        <v>89</v>
      </c>
      <c r="H45" s="8">
        <f t="shared" si="5"/>
        <v>11002043</v>
      </c>
      <c r="I45" s="9">
        <v>0</v>
      </c>
      <c r="J45" s="9">
        <v>0</v>
      </c>
      <c r="K45" s="9">
        <v>0</v>
      </c>
      <c r="L45" s="9">
        <v>2</v>
      </c>
      <c r="M45" s="9">
        <v>0</v>
      </c>
      <c r="N45" s="9">
        <v>0</v>
      </c>
      <c r="O45" s="9">
        <v>0</v>
      </c>
      <c r="P45" s="9">
        <v>0</v>
      </c>
      <c r="Q45" s="9">
        <v>0</v>
      </c>
      <c r="R45" s="9">
        <v>0</v>
      </c>
      <c r="S45" s="9">
        <v>0</v>
      </c>
      <c r="T45" s="10">
        <f t="shared" si="0"/>
        <v>2</v>
      </c>
    </row>
    <row r="46" spans="1:20" ht="30" customHeight="1" x14ac:dyDescent="0.25">
      <c r="A46" s="3" t="s">
        <v>11</v>
      </c>
      <c r="B46" s="4" t="str">
        <f t="shared" si="6"/>
        <v>ГБОУ "Морская школа"</v>
      </c>
      <c r="C46" s="5">
        <f t="shared" si="6"/>
        <v>11002</v>
      </c>
      <c r="D46" s="5" t="str">
        <f t="shared" si="6"/>
        <v>СОШ</v>
      </c>
      <c r="E46" s="13" t="s">
        <v>21</v>
      </c>
      <c r="F46" s="7">
        <f t="shared" si="6"/>
        <v>101</v>
      </c>
      <c r="G46" s="7">
        <f t="shared" si="6"/>
        <v>89</v>
      </c>
      <c r="H46" s="8">
        <f t="shared" si="5"/>
        <v>11002044</v>
      </c>
      <c r="I46" s="9">
        <v>0</v>
      </c>
      <c r="J46" s="9">
        <v>2</v>
      </c>
      <c r="K46" s="9">
        <v>0</v>
      </c>
      <c r="L46" s="9">
        <v>2</v>
      </c>
      <c r="M46" s="9">
        <v>0</v>
      </c>
      <c r="N46" s="9">
        <v>0</v>
      </c>
      <c r="O46" s="9">
        <v>0</v>
      </c>
      <c r="P46" s="9">
        <v>0</v>
      </c>
      <c r="Q46" s="9">
        <v>0</v>
      </c>
      <c r="R46" s="9">
        <v>0</v>
      </c>
      <c r="S46" s="9">
        <v>0</v>
      </c>
      <c r="T46" s="10">
        <f t="shared" si="0"/>
        <v>4</v>
      </c>
    </row>
    <row r="47" spans="1:20" ht="30" customHeight="1" x14ac:dyDescent="0.25">
      <c r="A47" s="3" t="s">
        <v>11</v>
      </c>
      <c r="B47" s="4" t="str">
        <f t="shared" si="6"/>
        <v>ГБОУ "Морская школа"</v>
      </c>
      <c r="C47" s="5">
        <f t="shared" si="6"/>
        <v>11002</v>
      </c>
      <c r="D47" s="5" t="str">
        <f t="shared" si="6"/>
        <v>СОШ</v>
      </c>
      <c r="E47" s="11" t="str">
        <f t="shared" si="6"/>
        <v>5 2</v>
      </c>
      <c r="F47" s="7">
        <f t="shared" si="6"/>
        <v>101</v>
      </c>
      <c r="G47" s="7">
        <f t="shared" si="6"/>
        <v>89</v>
      </c>
      <c r="H47" s="8">
        <f t="shared" si="5"/>
        <v>11002045</v>
      </c>
      <c r="I47" s="9">
        <v>0</v>
      </c>
      <c r="J47" s="9">
        <v>1</v>
      </c>
      <c r="K47" s="9">
        <v>0</v>
      </c>
      <c r="L47" s="9">
        <v>2</v>
      </c>
      <c r="M47" s="9">
        <v>0</v>
      </c>
      <c r="N47" s="9">
        <v>0</v>
      </c>
      <c r="O47" s="9">
        <v>0</v>
      </c>
      <c r="P47" s="9">
        <v>1</v>
      </c>
      <c r="Q47" s="9">
        <v>0</v>
      </c>
      <c r="R47" s="9">
        <v>1</v>
      </c>
      <c r="S47" s="9">
        <v>1</v>
      </c>
      <c r="T47" s="10">
        <f t="shared" si="0"/>
        <v>6</v>
      </c>
    </row>
    <row r="48" spans="1:20" ht="30" customHeight="1" x14ac:dyDescent="0.25">
      <c r="A48" s="3" t="s">
        <v>11</v>
      </c>
      <c r="B48" s="4" t="str">
        <f t="shared" si="6"/>
        <v>ГБОУ "Морская школа"</v>
      </c>
      <c r="C48" s="5">
        <f t="shared" si="6"/>
        <v>11002</v>
      </c>
      <c r="D48" s="5" t="str">
        <f t="shared" si="6"/>
        <v>СОШ</v>
      </c>
      <c r="E48" s="11" t="str">
        <f t="shared" si="6"/>
        <v>5 2</v>
      </c>
      <c r="F48" s="7">
        <f t="shared" si="6"/>
        <v>101</v>
      </c>
      <c r="G48" s="7">
        <f t="shared" si="6"/>
        <v>89</v>
      </c>
      <c r="H48" s="8">
        <f t="shared" si="5"/>
        <v>11002046</v>
      </c>
      <c r="I48" s="9">
        <v>0</v>
      </c>
      <c r="J48" s="9">
        <v>0</v>
      </c>
      <c r="K48" s="9">
        <v>0</v>
      </c>
      <c r="L48" s="9">
        <v>2</v>
      </c>
      <c r="M48" s="9">
        <v>1</v>
      </c>
      <c r="N48" s="9">
        <v>1</v>
      </c>
      <c r="O48" s="9">
        <v>1</v>
      </c>
      <c r="P48" s="9">
        <v>1</v>
      </c>
      <c r="Q48" s="9">
        <v>1</v>
      </c>
      <c r="R48" s="9">
        <v>0</v>
      </c>
      <c r="S48" s="9">
        <v>1</v>
      </c>
      <c r="T48" s="10">
        <f t="shared" si="0"/>
        <v>8</v>
      </c>
    </row>
    <row r="49" spans="1:20" ht="30" customHeight="1" x14ac:dyDescent="0.25">
      <c r="A49" s="3" t="s">
        <v>11</v>
      </c>
      <c r="B49" s="4" t="str">
        <f t="shared" si="6"/>
        <v>ГБОУ "Морская школа"</v>
      </c>
      <c r="C49" s="5">
        <f t="shared" si="6"/>
        <v>11002</v>
      </c>
      <c r="D49" s="5" t="str">
        <f t="shared" si="6"/>
        <v>СОШ</v>
      </c>
      <c r="E49" s="11" t="str">
        <f t="shared" si="6"/>
        <v>5 2</v>
      </c>
      <c r="F49" s="7">
        <f t="shared" si="6"/>
        <v>101</v>
      </c>
      <c r="G49" s="7">
        <f t="shared" si="6"/>
        <v>89</v>
      </c>
      <c r="H49" s="8">
        <f t="shared" si="5"/>
        <v>11002047</v>
      </c>
      <c r="I49" s="9">
        <v>0</v>
      </c>
      <c r="J49" s="9">
        <v>0</v>
      </c>
      <c r="K49" s="9">
        <v>1</v>
      </c>
      <c r="L49" s="9">
        <v>2</v>
      </c>
      <c r="M49" s="9">
        <v>1</v>
      </c>
      <c r="N49" s="9">
        <v>1</v>
      </c>
      <c r="O49" s="9">
        <v>0</v>
      </c>
      <c r="P49" s="9">
        <v>1</v>
      </c>
      <c r="Q49" s="9">
        <v>2</v>
      </c>
      <c r="R49" s="9">
        <v>1</v>
      </c>
      <c r="S49" s="9">
        <v>2</v>
      </c>
      <c r="T49" s="10">
        <f t="shared" si="0"/>
        <v>11</v>
      </c>
    </row>
    <row r="50" spans="1:20" ht="30" customHeight="1" x14ac:dyDescent="0.25">
      <c r="A50" s="3" t="s">
        <v>11</v>
      </c>
      <c r="B50" s="4" t="str">
        <f t="shared" si="6"/>
        <v>ГБОУ "Морская школа"</v>
      </c>
      <c r="C50" s="5">
        <f t="shared" si="6"/>
        <v>11002</v>
      </c>
      <c r="D50" s="5" t="str">
        <f t="shared" si="6"/>
        <v>СОШ</v>
      </c>
      <c r="E50" s="11" t="str">
        <f t="shared" si="6"/>
        <v>5 2</v>
      </c>
      <c r="F50" s="7">
        <f t="shared" si="6"/>
        <v>101</v>
      </c>
      <c r="G50" s="7">
        <f t="shared" si="6"/>
        <v>89</v>
      </c>
      <c r="H50" s="8">
        <f t="shared" si="5"/>
        <v>11002048</v>
      </c>
      <c r="I50" s="9">
        <v>0</v>
      </c>
      <c r="J50" s="9">
        <v>0</v>
      </c>
      <c r="K50" s="9">
        <v>1</v>
      </c>
      <c r="L50" s="9">
        <v>2</v>
      </c>
      <c r="M50" s="9">
        <v>0</v>
      </c>
      <c r="N50" s="9">
        <v>1</v>
      </c>
      <c r="O50" s="9">
        <v>0</v>
      </c>
      <c r="P50" s="9">
        <v>1</v>
      </c>
      <c r="Q50" s="9">
        <v>2</v>
      </c>
      <c r="R50" s="9">
        <v>1</v>
      </c>
      <c r="S50" s="9">
        <v>1</v>
      </c>
      <c r="T50" s="10">
        <f t="shared" si="0"/>
        <v>9</v>
      </c>
    </row>
    <row r="51" spans="1:20" ht="30" customHeight="1" x14ac:dyDescent="0.25">
      <c r="A51" s="3" t="s">
        <v>11</v>
      </c>
      <c r="B51" s="4" t="str">
        <f t="shared" si="6"/>
        <v>ГБОУ "Морская школа"</v>
      </c>
      <c r="C51" s="5">
        <f t="shared" si="6"/>
        <v>11002</v>
      </c>
      <c r="D51" s="5" t="str">
        <f t="shared" si="6"/>
        <v>СОШ</v>
      </c>
      <c r="E51" s="11" t="str">
        <f t="shared" si="6"/>
        <v>5 2</v>
      </c>
      <c r="F51" s="7">
        <f t="shared" si="6"/>
        <v>101</v>
      </c>
      <c r="G51" s="7">
        <f t="shared" si="6"/>
        <v>89</v>
      </c>
      <c r="H51" s="8">
        <f t="shared" si="5"/>
        <v>11002049</v>
      </c>
      <c r="I51" s="9">
        <v>0</v>
      </c>
      <c r="J51" s="9">
        <v>0</v>
      </c>
      <c r="K51" s="9">
        <v>0</v>
      </c>
      <c r="L51" s="9">
        <v>1</v>
      </c>
      <c r="M51" s="9">
        <v>1</v>
      </c>
      <c r="N51" s="9">
        <v>0</v>
      </c>
      <c r="O51" s="9">
        <v>1</v>
      </c>
      <c r="P51" s="9">
        <v>1</v>
      </c>
      <c r="Q51" s="9">
        <v>1</v>
      </c>
      <c r="R51" s="9">
        <v>1</v>
      </c>
      <c r="S51" s="9">
        <v>0</v>
      </c>
      <c r="T51" s="10">
        <f t="shared" si="0"/>
        <v>6</v>
      </c>
    </row>
    <row r="52" spans="1:20" ht="30" customHeight="1" x14ac:dyDescent="0.25">
      <c r="A52" s="3" t="s">
        <v>11</v>
      </c>
      <c r="B52" s="4" t="str">
        <f t="shared" ref="B52:G67" si="7">B51</f>
        <v>ГБОУ "Морская школа"</v>
      </c>
      <c r="C52" s="5">
        <f t="shared" si="7"/>
        <v>11002</v>
      </c>
      <c r="D52" s="5" t="str">
        <f t="shared" si="7"/>
        <v>СОШ</v>
      </c>
      <c r="E52" s="11" t="str">
        <f t="shared" si="7"/>
        <v>5 2</v>
      </c>
      <c r="F52" s="7">
        <f t="shared" si="7"/>
        <v>101</v>
      </c>
      <c r="G52" s="7">
        <f t="shared" si="7"/>
        <v>89</v>
      </c>
      <c r="H52" s="8">
        <f t="shared" si="5"/>
        <v>11002050</v>
      </c>
      <c r="I52" s="9">
        <v>0</v>
      </c>
      <c r="J52" s="9">
        <v>0</v>
      </c>
      <c r="K52" s="9">
        <v>1</v>
      </c>
      <c r="L52" s="9">
        <v>2</v>
      </c>
      <c r="M52" s="9">
        <v>0</v>
      </c>
      <c r="N52" s="9">
        <v>0</v>
      </c>
      <c r="O52" s="9">
        <v>0</v>
      </c>
      <c r="P52" s="9">
        <v>0</v>
      </c>
      <c r="Q52" s="9">
        <v>2</v>
      </c>
      <c r="R52" s="9">
        <v>0</v>
      </c>
      <c r="S52" s="9">
        <v>2</v>
      </c>
      <c r="T52" s="10">
        <f t="shared" si="0"/>
        <v>7</v>
      </c>
    </row>
    <row r="53" spans="1:20" ht="30" customHeight="1" x14ac:dyDescent="0.25">
      <c r="A53" s="3" t="s">
        <v>11</v>
      </c>
      <c r="B53" s="4" t="str">
        <f t="shared" si="7"/>
        <v>ГБОУ "Морская школа"</v>
      </c>
      <c r="C53" s="5">
        <f t="shared" si="7"/>
        <v>11002</v>
      </c>
      <c r="D53" s="5" t="str">
        <f t="shared" si="7"/>
        <v>СОШ</v>
      </c>
      <c r="E53" s="11" t="str">
        <f t="shared" si="7"/>
        <v>5 2</v>
      </c>
      <c r="F53" s="7">
        <f t="shared" si="7"/>
        <v>101</v>
      </c>
      <c r="G53" s="7">
        <f t="shared" si="7"/>
        <v>89</v>
      </c>
      <c r="H53" s="8">
        <f t="shared" si="5"/>
        <v>11002051</v>
      </c>
      <c r="I53" s="9">
        <v>0</v>
      </c>
      <c r="J53" s="9">
        <v>0</v>
      </c>
      <c r="K53" s="9">
        <v>0</v>
      </c>
      <c r="L53" s="9">
        <v>2</v>
      </c>
      <c r="M53" s="9">
        <v>1</v>
      </c>
      <c r="N53" s="9">
        <v>0</v>
      </c>
      <c r="O53" s="9">
        <v>1</v>
      </c>
      <c r="P53" s="9">
        <v>0</v>
      </c>
      <c r="Q53" s="9">
        <v>0</v>
      </c>
      <c r="R53" s="9">
        <v>0</v>
      </c>
      <c r="S53" s="9">
        <v>0</v>
      </c>
      <c r="T53" s="10">
        <f t="shared" si="0"/>
        <v>4</v>
      </c>
    </row>
    <row r="54" spans="1:20" ht="30" customHeight="1" x14ac:dyDescent="0.25">
      <c r="A54" s="3" t="s">
        <v>11</v>
      </c>
      <c r="B54" s="4" t="str">
        <f t="shared" si="7"/>
        <v>ГБОУ "Морская школа"</v>
      </c>
      <c r="C54" s="5">
        <f t="shared" si="7"/>
        <v>11002</v>
      </c>
      <c r="D54" s="5" t="str">
        <f t="shared" si="7"/>
        <v>СОШ</v>
      </c>
      <c r="E54" s="11" t="str">
        <f t="shared" si="7"/>
        <v>5 2</v>
      </c>
      <c r="F54" s="7">
        <f t="shared" si="7"/>
        <v>101</v>
      </c>
      <c r="G54" s="7">
        <f t="shared" si="7"/>
        <v>89</v>
      </c>
      <c r="H54" s="8">
        <f t="shared" si="5"/>
        <v>11002052</v>
      </c>
      <c r="I54" s="9">
        <v>0</v>
      </c>
      <c r="J54" s="9">
        <v>2</v>
      </c>
      <c r="K54" s="9">
        <v>1</v>
      </c>
      <c r="L54" s="9">
        <v>2</v>
      </c>
      <c r="M54" s="9">
        <v>0</v>
      </c>
      <c r="N54" s="9">
        <v>0</v>
      </c>
      <c r="O54" s="9">
        <v>0</v>
      </c>
      <c r="P54" s="9">
        <v>1</v>
      </c>
      <c r="Q54" s="9">
        <v>1</v>
      </c>
      <c r="R54" s="9">
        <v>1</v>
      </c>
      <c r="S54" s="9">
        <v>2</v>
      </c>
      <c r="T54" s="10">
        <f t="shared" si="0"/>
        <v>10</v>
      </c>
    </row>
    <row r="55" spans="1:20" ht="30" customHeight="1" x14ac:dyDescent="0.25">
      <c r="A55" s="3" t="s">
        <v>11</v>
      </c>
      <c r="B55" s="4" t="str">
        <f t="shared" si="7"/>
        <v>ГБОУ "Морская школа"</v>
      </c>
      <c r="C55" s="5">
        <f t="shared" si="7"/>
        <v>11002</v>
      </c>
      <c r="D55" s="5" t="str">
        <f t="shared" si="7"/>
        <v>СОШ</v>
      </c>
      <c r="E55" s="11" t="str">
        <f t="shared" si="7"/>
        <v>5 2</v>
      </c>
      <c r="F55" s="7">
        <f t="shared" si="7"/>
        <v>101</v>
      </c>
      <c r="G55" s="7">
        <f t="shared" si="7"/>
        <v>89</v>
      </c>
      <c r="H55" s="8">
        <f t="shared" si="5"/>
        <v>11002053</v>
      </c>
      <c r="I55" s="9">
        <v>0</v>
      </c>
      <c r="J55" s="9">
        <v>2</v>
      </c>
      <c r="K55" s="9">
        <v>0</v>
      </c>
      <c r="L55" s="9">
        <v>2</v>
      </c>
      <c r="M55" s="9">
        <v>0</v>
      </c>
      <c r="N55" s="9">
        <v>1</v>
      </c>
      <c r="O55" s="9">
        <v>0</v>
      </c>
      <c r="P55" s="9">
        <v>1</v>
      </c>
      <c r="Q55" s="9">
        <v>0</v>
      </c>
      <c r="R55" s="9">
        <v>1</v>
      </c>
      <c r="S55" s="9">
        <v>1</v>
      </c>
      <c r="T55" s="10">
        <f t="shared" si="0"/>
        <v>8</v>
      </c>
    </row>
    <row r="56" spans="1:20" ht="30" customHeight="1" x14ac:dyDescent="0.25">
      <c r="A56" s="3" t="s">
        <v>11</v>
      </c>
      <c r="B56" s="4" t="str">
        <f t="shared" si="7"/>
        <v>ГБОУ "Морская школа"</v>
      </c>
      <c r="C56" s="5">
        <f t="shared" si="7"/>
        <v>11002</v>
      </c>
      <c r="D56" s="5" t="str">
        <f t="shared" si="7"/>
        <v>СОШ</v>
      </c>
      <c r="E56" s="11" t="str">
        <f t="shared" si="7"/>
        <v>5 2</v>
      </c>
      <c r="F56" s="7">
        <f t="shared" si="7"/>
        <v>101</v>
      </c>
      <c r="G56" s="7">
        <f t="shared" si="7"/>
        <v>89</v>
      </c>
      <c r="H56" s="8">
        <f t="shared" si="5"/>
        <v>11002054</v>
      </c>
      <c r="I56" s="9">
        <v>0</v>
      </c>
      <c r="J56" s="9">
        <v>1</v>
      </c>
      <c r="K56" s="9">
        <v>1</v>
      </c>
      <c r="L56" s="9">
        <v>2</v>
      </c>
      <c r="M56" s="9">
        <v>2</v>
      </c>
      <c r="N56" s="9">
        <v>0</v>
      </c>
      <c r="O56" s="9">
        <v>0</v>
      </c>
      <c r="P56" s="9">
        <v>1</v>
      </c>
      <c r="Q56" s="9">
        <v>1</v>
      </c>
      <c r="R56" s="9">
        <v>1</v>
      </c>
      <c r="S56" s="9">
        <v>1</v>
      </c>
      <c r="T56" s="10">
        <f t="shared" si="0"/>
        <v>10</v>
      </c>
    </row>
    <row r="57" spans="1:20" ht="30" customHeight="1" x14ac:dyDescent="0.25">
      <c r="A57" s="3" t="s">
        <v>11</v>
      </c>
      <c r="B57" s="4" t="str">
        <f t="shared" si="7"/>
        <v>ГБОУ "Морская школа"</v>
      </c>
      <c r="C57" s="5">
        <f t="shared" si="7"/>
        <v>11002</v>
      </c>
      <c r="D57" s="5" t="str">
        <f t="shared" si="7"/>
        <v>СОШ</v>
      </c>
      <c r="E57" s="11" t="str">
        <f t="shared" si="7"/>
        <v>5 2</v>
      </c>
      <c r="F57" s="7">
        <f t="shared" si="7"/>
        <v>101</v>
      </c>
      <c r="G57" s="7">
        <f t="shared" si="7"/>
        <v>89</v>
      </c>
      <c r="H57" s="8">
        <f t="shared" si="5"/>
        <v>11002055</v>
      </c>
      <c r="I57" s="9">
        <v>0</v>
      </c>
      <c r="J57" s="9">
        <v>1</v>
      </c>
      <c r="K57" s="9">
        <v>1</v>
      </c>
      <c r="L57" s="9">
        <v>2</v>
      </c>
      <c r="M57" s="9">
        <v>2</v>
      </c>
      <c r="N57" s="9">
        <v>0</v>
      </c>
      <c r="O57" s="9">
        <v>1</v>
      </c>
      <c r="P57" s="9">
        <v>0</v>
      </c>
      <c r="Q57" s="9">
        <v>0</v>
      </c>
      <c r="R57" s="9">
        <v>0</v>
      </c>
      <c r="S57" s="9">
        <v>1</v>
      </c>
      <c r="T57" s="10">
        <f t="shared" si="0"/>
        <v>8</v>
      </c>
    </row>
    <row r="58" spans="1:20" ht="30" customHeight="1" x14ac:dyDescent="0.25">
      <c r="A58" s="3" t="s">
        <v>11</v>
      </c>
      <c r="B58" s="4" t="str">
        <f t="shared" si="7"/>
        <v>ГБОУ "Морская школа"</v>
      </c>
      <c r="C58" s="5">
        <f t="shared" si="7"/>
        <v>11002</v>
      </c>
      <c r="D58" s="5" t="str">
        <f t="shared" si="7"/>
        <v>СОШ</v>
      </c>
      <c r="E58" s="11" t="str">
        <f t="shared" si="7"/>
        <v>5 2</v>
      </c>
      <c r="F58" s="7">
        <f t="shared" si="7"/>
        <v>101</v>
      </c>
      <c r="G58" s="7">
        <f t="shared" si="7"/>
        <v>89</v>
      </c>
      <c r="H58" s="8">
        <f t="shared" si="5"/>
        <v>11002056</v>
      </c>
      <c r="I58" s="9">
        <v>0</v>
      </c>
      <c r="J58" s="9">
        <v>1</v>
      </c>
      <c r="K58" s="9">
        <v>1</v>
      </c>
      <c r="L58" s="9">
        <v>2</v>
      </c>
      <c r="M58" s="9">
        <v>2</v>
      </c>
      <c r="N58" s="9">
        <v>1</v>
      </c>
      <c r="O58" s="9">
        <v>0</v>
      </c>
      <c r="P58" s="9">
        <v>0</v>
      </c>
      <c r="Q58" s="9">
        <v>2</v>
      </c>
      <c r="R58" s="9">
        <v>1</v>
      </c>
      <c r="S58" s="9">
        <v>1</v>
      </c>
      <c r="T58" s="10">
        <f t="shared" si="0"/>
        <v>11</v>
      </c>
    </row>
    <row r="59" spans="1:20" ht="30" customHeight="1" x14ac:dyDescent="0.25">
      <c r="A59" s="3" t="s">
        <v>11</v>
      </c>
      <c r="B59" s="4" t="str">
        <f t="shared" si="7"/>
        <v>ГБОУ "Морская школа"</v>
      </c>
      <c r="C59" s="5">
        <f t="shared" si="7"/>
        <v>11002</v>
      </c>
      <c r="D59" s="5" t="str">
        <f t="shared" si="7"/>
        <v>СОШ</v>
      </c>
      <c r="E59" s="11" t="str">
        <f t="shared" si="7"/>
        <v>5 2</v>
      </c>
      <c r="F59" s="7">
        <f t="shared" si="7"/>
        <v>101</v>
      </c>
      <c r="G59" s="7">
        <f t="shared" si="7"/>
        <v>89</v>
      </c>
      <c r="H59" s="8">
        <f t="shared" si="5"/>
        <v>11002057</v>
      </c>
      <c r="I59" s="9">
        <v>0</v>
      </c>
      <c r="J59" s="9">
        <v>1</v>
      </c>
      <c r="K59" s="9">
        <v>0</v>
      </c>
      <c r="L59" s="9">
        <v>2</v>
      </c>
      <c r="M59" s="9">
        <v>2</v>
      </c>
      <c r="N59" s="9">
        <v>1</v>
      </c>
      <c r="O59" s="9">
        <v>1</v>
      </c>
      <c r="P59" s="9">
        <v>1</v>
      </c>
      <c r="Q59" s="9">
        <v>1</v>
      </c>
      <c r="R59" s="9">
        <v>1</v>
      </c>
      <c r="S59" s="9">
        <v>1</v>
      </c>
      <c r="T59" s="10">
        <f t="shared" si="0"/>
        <v>11</v>
      </c>
    </row>
    <row r="60" spans="1:20" ht="30" customHeight="1" x14ac:dyDescent="0.25">
      <c r="A60" s="3" t="s">
        <v>11</v>
      </c>
      <c r="B60" s="4" t="str">
        <f t="shared" si="7"/>
        <v>ГБОУ "Морская школа"</v>
      </c>
      <c r="C60" s="5">
        <f t="shared" si="7"/>
        <v>11002</v>
      </c>
      <c r="D60" s="5" t="str">
        <f t="shared" si="7"/>
        <v>СОШ</v>
      </c>
      <c r="E60" s="11" t="str">
        <f t="shared" si="7"/>
        <v>5 2</v>
      </c>
      <c r="F60" s="7">
        <f t="shared" si="7"/>
        <v>101</v>
      </c>
      <c r="G60" s="7">
        <f t="shared" si="7"/>
        <v>89</v>
      </c>
      <c r="H60" s="8">
        <f t="shared" si="5"/>
        <v>11002058</v>
      </c>
      <c r="I60" s="9">
        <v>0</v>
      </c>
      <c r="J60" s="9">
        <v>0</v>
      </c>
      <c r="K60" s="9">
        <v>1</v>
      </c>
      <c r="L60" s="9">
        <v>1</v>
      </c>
      <c r="M60" s="9">
        <v>0</v>
      </c>
      <c r="N60" s="9">
        <v>1</v>
      </c>
      <c r="O60" s="9">
        <v>0</v>
      </c>
      <c r="P60" s="9">
        <v>0</v>
      </c>
      <c r="Q60" s="9">
        <v>1</v>
      </c>
      <c r="R60" s="9">
        <v>0</v>
      </c>
      <c r="S60" s="9">
        <v>2</v>
      </c>
      <c r="T60" s="10">
        <f t="shared" si="0"/>
        <v>6</v>
      </c>
    </row>
    <row r="61" spans="1:20" ht="30" customHeight="1" x14ac:dyDescent="0.25">
      <c r="A61" s="3" t="s">
        <v>11</v>
      </c>
      <c r="B61" s="4" t="str">
        <f t="shared" si="7"/>
        <v>ГБОУ "Морская школа"</v>
      </c>
      <c r="C61" s="5">
        <f t="shared" si="7"/>
        <v>11002</v>
      </c>
      <c r="D61" s="5" t="str">
        <f t="shared" si="7"/>
        <v>СОШ</v>
      </c>
      <c r="E61" s="11" t="str">
        <f t="shared" si="7"/>
        <v>5 2</v>
      </c>
      <c r="F61" s="7">
        <f t="shared" si="7"/>
        <v>101</v>
      </c>
      <c r="G61" s="7">
        <f t="shared" si="7"/>
        <v>89</v>
      </c>
      <c r="H61" s="8">
        <f t="shared" si="5"/>
        <v>11002059</v>
      </c>
      <c r="I61" s="9">
        <v>0</v>
      </c>
      <c r="J61" s="9">
        <v>2</v>
      </c>
      <c r="K61" s="9">
        <v>1</v>
      </c>
      <c r="L61" s="9">
        <v>2</v>
      </c>
      <c r="M61" s="9">
        <v>1</v>
      </c>
      <c r="N61" s="9">
        <v>1</v>
      </c>
      <c r="O61" s="9">
        <v>1</v>
      </c>
      <c r="P61" s="9">
        <v>1</v>
      </c>
      <c r="Q61" s="9">
        <v>2</v>
      </c>
      <c r="R61" s="9">
        <v>2</v>
      </c>
      <c r="S61" s="9">
        <v>2</v>
      </c>
      <c r="T61" s="10">
        <f t="shared" si="0"/>
        <v>15</v>
      </c>
    </row>
    <row r="62" spans="1:20" ht="30" customHeight="1" x14ac:dyDescent="0.25">
      <c r="A62" s="3" t="s">
        <v>11</v>
      </c>
      <c r="B62" s="4" t="str">
        <f t="shared" si="7"/>
        <v>ГБОУ "Морская школа"</v>
      </c>
      <c r="C62" s="5">
        <f t="shared" si="7"/>
        <v>11002</v>
      </c>
      <c r="D62" s="5" t="str">
        <f t="shared" si="7"/>
        <v>СОШ</v>
      </c>
      <c r="E62" s="11" t="str">
        <f t="shared" si="7"/>
        <v>5 2</v>
      </c>
      <c r="F62" s="7">
        <f t="shared" si="7"/>
        <v>101</v>
      </c>
      <c r="G62" s="7">
        <f t="shared" si="7"/>
        <v>89</v>
      </c>
      <c r="H62" s="8">
        <f t="shared" si="5"/>
        <v>11002060</v>
      </c>
      <c r="I62" s="9">
        <v>0</v>
      </c>
      <c r="J62" s="9">
        <v>0</v>
      </c>
      <c r="K62" s="9">
        <v>0</v>
      </c>
      <c r="L62" s="9">
        <v>2</v>
      </c>
      <c r="M62" s="9">
        <v>2</v>
      </c>
      <c r="N62" s="9">
        <v>1</v>
      </c>
      <c r="O62" s="9">
        <v>0</v>
      </c>
      <c r="P62" s="9">
        <v>0</v>
      </c>
      <c r="Q62" s="9">
        <v>2</v>
      </c>
      <c r="R62" s="9">
        <v>1</v>
      </c>
      <c r="S62" s="9">
        <v>1</v>
      </c>
      <c r="T62" s="10">
        <f t="shared" si="0"/>
        <v>9</v>
      </c>
    </row>
    <row r="63" spans="1:20" ht="30" customHeight="1" x14ac:dyDescent="0.25">
      <c r="A63" s="3" t="s">
        <v>11</v>
      </c>
      <c r="B63" s="4" t="str">
        <f t="shared" si="7"/>
        <v>ГБОУ "Морская школа"</v>
      </c>
      <c r="C63" s="5">
        <f t="shared" si="7"/>
        <v>11002</v>
      </c>
      <c r="D63" s="5" t="str">
        <f t="shared" si="7"/>
        <v>СОШ</v>
      </c>
      <c r="E63" s="11" t="str">
        <f t="shared" si="7"/>
        <v>5 2</v>
      </c>
      <c r="F63" s="7">
        <f t="shared" si="7"/>
        <v>101</v>
      </c>
      <c r="G63" s="7">
        <f t="shared" si="7"/>
        <v>89</v>
      </c>
      <c r="H63" s="8">
        <f t="shared" si="5"/>
        <v>11002061</v>
      </c>
      <c r="I63" s="9">
        <v>0</v>
      </c>
      <c r="J63" s="9">
        <v>0</v>
      </c>
      <c r="K63" s="9">
        <v>0</v>
      </c>
      <c r="L63" s="9">
        <v>2</v>
      </c>
      <c r="M63" s="9">
        <v>2</v>
      </c>
      <c r="N63" s="9">
        <v>0</v>
      </c>
      <c r="O63" s="9">
        <v>1</v>
      </c>
      <c r="P63" s="9">
        <v>0</v>
      </c>
      <c r="Q63" s="9">
        <v>0</v>
      </c>
      <c r="R63" s="9">
        <v>0</v>
      </c>
      <c r="S63" s="9">
        <v>1</v>
      </c>
      <c r="T63" s="10">
        <f t="shared" si="0"/>
        <v>6</v>
      </c>
    </row>
    <row r="64" spans="1:20" ht="30" customHeight="1" x14ac:dyDescent="0.25">
      <c r="A64" s="3" t="s">
        <v>11</v>
      </c>
      <c r="B64" s="4" t="str">
        <f t="shared" si="7"/>
        <v>ГБОУ "Морская школа"</v>
      </c>
      <c r="C64" s="5">
        <f t="shared" si="7"/>
        <v>11002</v>
      </c>
      <c r="D64" s="5" t="str">
        <f t="shared" si="7"/>
        <v>СОШ</v>
      </c>
      <c r="E64" s="11" t="str">
        <f t="shared" si="7"/>
        <v>5 2</v>
      </c>
      <c r="F64" s="7">
        <f t="shared" si="7"/>
        <v>101</v>
      </c>
      <c r="G64" s="7">
        <f t="shared" si="7"/>
        <v>89</v>
      </c>
      <c r="H64" s="8">
        <f t="shared" si="5"/>
        <v>11002062</v>
      </c>
      <c r="I64" s="9">
        <v>0</v>
      </c>
      <c r="J64" s="9">
        <v>0</v>
      </c>
      <c r="K64" s="9">
        <v>0</v>
      </c>
      <c r="L64" s="9">
        <v>2</v>
      </c>
      <c r="M64" s="9">
        <v>2</v>
      </c>
      <c r="N64" s="9">
        <v>0</v>
      </c>
      <c r="O64" s="9">
        <v>0</v>
      </c>
      <c r="P64" s="9">
        <v>0</v>
      </c>
      <c r="Q64" s="9">
        <v>2</v>
      </c>
      <c r="R64" s="9">
        <v>0</v>
      </c>
      <c r="S64" s="9">
        <v>0</v>
      </c>
      <c r="T64" s="10">
        <f t="shared" si="0"/>
        <v>6</v>
      </c>
    </row>
    <row r="65" spans="1:20" ht="30" customHeight="1" x14ac:dyDescent="0.25">
      <c r="A65" s="3" t="s">
        <v>11</v>
      </c>
      <c r="B65" s="4" t="str">
        <f t="shared" si="7"/>
        <v>ГБОУ "Морская школа"</v>
      </c>
      <c r="C65" s="5">
        <f t="shared" si="7"/>
        <v>11002</v>
      </c>
      <c r="D65" s="5" t="str">
        <f t="shared" si="7"/>
        <v>СОШ</v>
      </c>
      <c r="E65" s="11" t="str">
        <f t="shared" si="7"/>
        <v>5 2</v>
      </c>
      <c r="F65" s="7">
        <f t="shared" si="7"/>
        <v>101</v>
      </c>
      <c r="G65" s="7">
        <f t="shared" si="7"/>
        <v>89</v>
      </c>
      <c r="H65" s="8">
        <f t="shared" si="5"/>
        <v>11002063</v>
      </c>
      <c r="I65" s="9">
        <v>0</v>
      </c>
      <c r="J65" s="9">
        <v>0</v>
      </c>
      <c r="K65" s="9">
        <v>0</v>
      </c>
      <c r="L65" s="9">
        <v>2</v>
      </c>
      <c r="M65" s="9">
        <v>1</v>
      </c>
      <c r="N65" s="9">
        <v>0</v>
      </c>
      <c r="O65" s="9">
        <v>1</v>
      </c>
      <c r="P65" s="9">
        <v>0</v>
      </c>
      <c r="Q65" s="9">
        <v>0</v>
      </c>
      <c r="R65" s="9">
        <v>0</v>
      </c>
      <c r="S65" s="9">
        <v>1</v>
      </c>
      <c r="T65" s="10">
        <f t="shared" si="0"/>
        <v>5</v>
      </c>
    </row>
    <row r="66" spans="1:20" ht="30" customHeight="1" x14ac:dyDescent="0.25">
      <c r="A66" s="3" t="s">
        <v>11</v>
      </c>
      <c r="B66" s="4" t="str">
        <f t="shared" si="7"/>
        <v>ГБОУ "Морская школа"</v>
      </c>
      <c r="C66" s="5">
        <f t="shared" si="7"/>
        <v>11002</v>
      </c>
      <c r="D66" s="5" t="str">
        <f t="shared" si="7"/>
        <v>СОШ</v>
      </c>
      <c r="E66" s="11" t="str">
        <f t="shared" si="7"/>
        <v>5 2</v>
      </c>
      <c r="F66" s="7">
        <f t="shared" si="7"/>
        <v>101</v>
      </c>
      <c r="G66" s="7">
        <f t="shared" si="7"/>
        <v>89</v>
      </c>
      <c r="H66" s="8">
        <f t="shared" si="5"/>
        <v>11002064</v>
      </c>
      <c r="I66" s="9">
        <v>0</v>
      </c>
      <c r="J66" s="9">
        <v>2</v>
      </c>
      <c r="K66" s="9">
        <v>0</v>
      </c>
      <c r="L66" s="9">
        <v>1</v>
      </c>
      <c r="M66" s="9">
        <v>0</v>
      </c>
      <c r="N66" s="9">
        <v>0</v>
      </c>
      <c r="O66" s="9">
        <v>1</v>
      </c>
      <c r="P66" s="9">
        <v>0</v>
      </c>
      <c r="Q66" s="9">
        <v>1</v>
      </c>
      <c r="R66" s="9">
        <v>0</v>
      </c>
      <c r="S66" s="9">
        <v>0</v>
      </c>
      <c r="T66" s="10">
        <f t="shared" si="0"/>
        <v>5</v>
      </c>
    </row>
    <row r="67" spans="1:20" ht="30" customHeight="1" x14ac:dyDescent="0.25">
      <c r="A67" s="3" t="s">
        <v>11</v>
      </c>
      <c r="B67" s="4" t="str">
        <f t="shared" si="7"/>
        <v>ГБОУ "Морская школа"</v>
      </c>
      <c r="C67" s="5">
        <f t="shared" si="7"/>
        <v>11002</v>
      </c>
      <c r="D67" s="5" t="str">
        <f t="shared" si="7"/>
        <v>СОШ</v>
      </c>
      <c r="E67" s="13" t="s">
        <v>22</v>
      </c>
      <c r="F67" s="7">
        <f t="shared" si="7"/>
        <v>101</v>
      </c>
      <c r="G67" s="7">
        <f t="shared" si="7"/>
        <v>89</v>
      </c>
      <c r="H67" s="8">
        <f t="shared" si="5"/>
        <v>11002065</v>
      </c>
      <c r="I67" s="9">
        <v>0</v>
      </c>
      <c r="J67" s="9">
        <v>1</v>
      </c>
      <c r="K67" s="9">
        <v>1</v>
      </c>
      <c r="L67" s="9">
        <v>2</v>
      </c>
      <c r="M67" s="9">
        <v>2</v>
      </c>
      <c r="N67" s="9">
        <v>1</v>
      </c>
      <c r="O67" s="9">
        <v>1</v>
      </c>
      <c r="P67" s="9">
        <v>1</v>
      </c>
      <c r="Q67" s="9">
        <v>2</v>
      </c>
      <c r="R67" s="9">
        <v>1</v>
      </c>
      <c r="S67" s="9">
        <v>2</v>
      </c>
      <c r="T67" s="10">
        <f t="shared" ref="T67:T91" si="8">IF(COUNTBLANK(I67:S67)&gt;=1,"Не писал",SUM(I67:S67))</f>
        <v>14</v>
      </c>
    </row>
    <row r="68" spans="1:20" ht="30" customHeight="1" x14ac:dyDescent="0.25">
      <c r="A68" s="3" t="s">
        <v>11</v>
      </c>
      <c r="B68" s="4" t="str">
        <f t="shared" ref="B68:G83" si="9">B67</f>
        <v>ГБОУ "Морская школа"</v>
      </c>
      <c r="C68" s="5">
        <f t="shared" si="9"/>
        <v>11002</v>
      </c>
      <c r="D68" s="5" t="str">
        <f t="shared" si="9"/>
        <v>СОШ</v>
      </c>
      <c r="E68" s="11" t="str">
        <f t="shared" si="9"/>
        <v>5 1</v>
      </c>
      <c r="F68" s="7">
        <f t="shared" si="9"/>
        <v>101</v>
      </c>
      <c r="G68" s="7">
        <f t="shared" si="9"/>
        <v>89</v>
      </c>
      <c r="H68" s="8">
        <f t="shared" si="5"/>
        <v>11002066</v>
      </c>
      <c r="I68" s="9">
        <v>0</v>
      </c>
      <c r="J68" s="9">
        <v>0</v>
      </c>
      <c r="K68" s="9">
        <v>0</v>
      </c>
      <c r="L68" s="9">
        <v>2</v>
      </c>
      <c r="M68" s="9">
        <v>0</v>
      </c>
      <c r="N68" s="9">
        <v>0</v>
      </c>
      <c r="O68" s="9">
        <v>0</v>
      </c>
      <c r="P68" s="9">
        <v>1</v>
      </c>
      <c r="Q68" s="9">
        <v>0</v>
      </c>
      <c r="R68" s="9">
        <v>0</v>
      </c>
      <c r="S68" s="9">
        <v>0</v>
      </c>
      <c r="T68" s="10">
        <f t="shared" si="8"/>
        <v>3</v>
      </c>
    </row>
    <row r="69" spans="1:20" ht="30" customHeight="1" x14ac:dyDescent="0.25">
      <c r="A69" s="3" t="s">
        <v>11</v>
      </c>
      <c r="B69" s="4" t="str">
        <f t="shared" si="9"/>
        <v>ГБОУ "Морская школа"</v>
      </c>
      <c r="C69" s="5">
        <f t="shared" si="9"/>
        <v>11002</v>
      </c>
      <c r="D69" s="5" t="str">
        <f t="shared" si="9"/>
        <v>СОШ</v>
      </c>
      <c r="E69" s="11" t="str">
        <f t="shared" si="9"/>
        <v>5 1</v>
      </c>
      <c r="F69" s="7">
        <f t="shared" si="9"/>
        <v>101</v>
      </c>
      <c r="G69" s="7">
        <f t="shared" si="9"/>
        <v>89</v>
      </c>
      <c r="H69" s="8">
        <f t="shared" si="5"/>
        <v>11002067</v>
      </c>
      <c r="I69" s="9">
        <v>0</v>
      </c>
      <c r="J69" s="9">
        <v>1</v>
      </c>
      <c r="K69" s="9">
        <v>1</v>
      </c>
      <c r="L69" s="9">
        <v>2</v>
      </c>
      <c r="M69" s="9">
        <v>0</v>
      </c>
      <c r="N69" s="9">
        <v>1</v>
      </c>
      <c r="O69" s="9">
        <v>0</v>
      </c>
      <c r="P69" s="9">
        <v>1</v>
      </c>
      <c r="Q69" s="9">
        <v>2</v>
      </c>
      <c r="R69" s="9">
        <v>0</v>
      </c>
      <c r="S69" s="9">
        <v>1</v>
      </c>
      <c r="T69" s="10">
        <f t="shared" si="8"/>
        <v>9</v>
      </c>
    </row>
    <row r="70" spans="1:20" ht="30" customHeight="1" x14ac:dyDescent="0.25">
      <c r="A70" s="3" t="s">
        <v>11</v>
      </c>
      <c r="B70" s="4" t="str">
        <f t="shared" si="9"/>
        <v>ГБОУ "Морская школа"</v>
      </c>
      <c r="C70" s="5">
        <f t="shared" si="9"/>
        <v>11002</v>
      </c>
      <c r="D70" s="5" t="str">
        <f t="shared" si="9"/>
        <v>СОШ</v>
      </c>
      <c r="E70" s="11" t="str">
        <f t="shared" si="9"/>
        <v>5 1</v>
      </c>
      <c r="F70" s="7">
        <f t="shared" si="9"/>
        <v>101</v>
      </c>
      <c r="G70" s="7">
        <f t="shared" si="9"/>
        <v>89</v>
      </c>
      <c r="H70" s="8">
        <f t="shared" si="5"/>
        <v>11002068</v>
      </c>
      <c r="I70" s="9">
        <v>0</v>
      </c>
      <c r="J70" s="9">
        <v>0</v>
      </c>
      <c r="K70" s="9">
        <v>0</v>
      </c>
      <c r="L70" s="9">
        <v>2</v>
      </c>
      <c r="M70" s="9">
        <v>2</v>
      </c>
      <c r="N70" s="9">
        <v>0</v>
      </c>
      <c r="O70" s="9">
        <v>1</v>
      </c>
      <c r="P70" s="9">
        <v>1</v>
      </c>
      <c r="Q70" s="9">
        <v>0</v>
      </c>
      <c r="R70" s="9">
        <v>0</v>
      </c>
      <c r="S70" s="9">
        <v>2</v>
      </c>
      <c r="T70" s="10">
        <f t="shared" si="8"/>
        <v>8</v>
      </c>
    </row>
    <row r="71" spans="1:20" ht="30" customHeight="1" x14ac:dyDescent="0.25">
      <c r="A71" s="3" t="s">
        <v>11</v>
      </c>
      <c r="B71" s="4" t="str">
        <f t="shared" si="9"/>
        <v>ГБОУ "Морская школа"</v>
      </c>
      <c r="C71" s="5">
        <f t="shared" si="9"/>
        <v>11002</v>
      </c>
      <c r="D71" s="5" t="str">
        <f t="shared" si="9"/>
        <v>СОШ</v>
      </c>
      <c r="E71" s="11" t="str">
        <f t="shared" si="9"/>
        <v>5 1</v>
      </c>
      <c r="F71" s="7">
        <f t="shared" si="9"/>
        <v>101</v>
      </c>
      <c r="G71" s="7">
        <f t="shared" si="9"/>
        <v>89</v>
      </c>
      <c r="H71" s="8">
        <f t="shared" si="5"/>
        <v>11002069</v>
      </c>
      <c r="I71" s="9">
        <v>0</v>
      </c>
      <c r="J71" s="9">
        <v>1</v>
      </c>
      <c r="K71" s="9">
        <v>1</v>
      </c>
      <c r="L71" s="9">
        <v>2</v>
      </c>
      <c r="M71" s="9">
        <v>0</v>
      </c>
      <c r="N71" s="9">
        <v>0</v>
      </c>
      <c r="O71" s="9">
        <v>1</v>
      </c>
      <c r="P71" s="9">
        <v>0</v>
      </c>
      <c r="Q71" s="9">
        <v>0</v>
      </c>
      <c r="R71" s="9">
        <v>0</v>
      </c>
      <c r="S71" s="9">
        <v>2</v>
      </c>
      <c r="T71" s="10">
        <f t="shared" si="8"/>
        <v>7</v>
      </c>
    </row>
    <row r="72" spans="1:20" ht="30" customHeight="1" x14ac:dyDescent="0.25">
      <c r="A72" s="3" t="s">
        <v>11</v>
      </c>
      <c r="B72" s="4" t="str">
        <f t="shared" si="9"/>
        <v>ГБОУ "Морская школа"</v>
      </c>
      <c r="C72" s="5">
        <f t="shared" si="9"/>
        <v>11002</v>
      </c>
      <c r="D72" s="5" t="str">
        <f t="shared" si="9"/>
        <v>СОШ</v>
      </c>
      <c r="E72" s="11" t="str">
        <f t="shared" si="9"/>
        <v>5 1</v>
      </c>
      <c r="F72" s="7">
        <f t="shared" si="9"/>
        <v>101</v>
      </c>
      <c r="G72" s="7">
        <f t="shared" si="9"/>
        <v>89</v>
      </c>
      <c r="H72" s="8">
        <f t="shared" si="5"/>
        <v>11002070</v>
      </c>
      <c r="I72" s="9">
        <v>0</v>
      </c>
      <c r="J72" s="9">
        <v>1</v>
      </c>
      <c r="K72" s="9">
        <v>0</v>
      </c>
      <c r="L72" s="9">
        <v>2</v>
      </c>
      <c r="M72" s="9">
        <v>2</v>
      </c>
      <c r="N72" s="9">
        <v>0</v>
      </c>
      <c r="O72" s="9">
        <v>1</v>
      </c>
      <c r="P72" s="9">
        <v>1</v>
      </c>
      <c r="Q72" s="9">
        <v>2</v>
      </c>
      <c r="R72" s="9">
        <v>1</v>
      </c>
      <c r="S72" s="9">
        <v>2</v>
      </c>
      <c r="T72" s="10">
        <f t="shared" si="8"/>
        <v>12</v>
      </c>
    </row>
    <row r="73" spans="1:20" ht="30" customHeight="1" x14ac:dyDescent="0.25">
      <c r="A73" s="3" t="s">
        <v>11</v>
      </c>
      <c r="B73" s="4" t="str">
        <f t="shared" si="9"/>
        <v>ГБОУ "Морская школа"</v>
      </c>
      <c r="C73" s="5">
        <f t="shared" si="9"/>
        <v>11002</v>
      </c>
      <c r="D73" s="5" t="str">
        <f t="shared" si="9"/>
        <v>СОШ</v>
      </c>
      <c r="E73" s="11" t="str">
        <f t="shared" si="9"/>
        <v>5 1</v>
      </c>
      <c r="F73" s="7">
        <f t="shared" si="9"/>
        <v>101</v>
      </c>
      <c r="G73" s="7">
        <f t="shared" si="9"/>
        <v>89</v>
      </c>
      <c r="H73" s="8">
        <f t="shared" si="5"/>
        <v>11002071</v>
      </c>
      <c r="I73" s="9">
        <v>0</v>
      </c>
      <c r="J73" s="9">
        <v>2</v>
      </c>
      <c r="K73" s="9">
        <v>1</v>
      </c>
      <c r="L73" s="9">
        <v>2</v>
      </c>
      <c r="M73" s="9">
        <v>2</v>
      </c>
      <c r="N73" s="9">
        <v>1</v>
      </c>
      <c r="O73" s="9">
        <v>0</v>
      </c>
      <c r="P73" s="9">
        <v>1</v>
      </c>
      <c r="Q73" s="9">
        <v>2</v>
      </c>
      <c r="R73" s="9">
        <v>1</v>
      </c>
      <c r="S73" s="9">
        <v>2</v>
      </c>
      <c r="T73" s="10">
        <f t="shared" si="8"/>
        <v>14</v>
      </c>
    </row>
    <row r="74" spans="1:20" ht="30" customHeight="1" x14ac:dyDescent="0.25">
      <c r="A74" s="3" t="s">
        <v>11</v>
      </c>
      <c r="B74" s="4" t="str">
        <f t="shared" si="9"/>
        <v>ГБОУ "Морская школа"</v>
      </c>
      <c r="C74" s="5">
        <f t="shared" si="9"/>
        <v>11002</v>
      </c>
      <c r="D74" s="5" t="str">
        <f t="shared" si="9"/>
        <v>СОШ</v>
      </c>
      <c r="E74" s="11" t="str">
        <f t="shared" si="9"/>
        <v>5 1</v>
      </c>
      <c r="F74" s="7">
        <f t="shared" si="9"/>
        <v>101</v>
      </c>
      <c r="G74" s="7">
        <f t="shared" si="9"/>
        <v>89</v>
      </c>
      <c r="H74" s="8">
        <f t="shared" si="5"/>
        <v>11002072</v>
      </c>
      <c r="I74" s="9">
        <v>0</v>
      </c>
      <c r="J74" s="9">
        <v>1</v>
      </c>
      <c r="K74" s="9">
        <v>1</v>
      </c>
      <c r="L74" s="9">
        <v>2</v>
      </c>
      <c r="M74" s="9">
        <v>1</v>
      </c>
      <c r="N74" s="9">
        <v>0</v>
      </c>
      <c r="O74" s="9">
        <v>1</v>
      </c>
      <c r="P74" s="9">
        <v>1</v>
      </c>
      <c r="Q74" s="9">
        <v>1</v>
      </c>
      <c r="R74" s="9">
        <v>1</v>
      </c>
      <c r="S74" s="9">
        <v>0</v>
      </c>
      <c r="T74" s="10">
        <f t="shared" si="8"/>
        <v>9</v>
      </c>
    </row>
    <row r="75" spans="1:20" ht="30" customHeight="1" x14ac:dyDescent="0.25">
      <c r="A75" s="3" t="s">
        <v>11</v>
      </c>
      <c r="B75" s="4" t="str">
        <f t="shared" si="9"/>
        <v>ГБОУ "Морская школа"</v>
      </c>
      <c r="C75" s="5">
        <f t="shared" si="9"/>
        <v>11002</v>
      </c>
      <c r="D75" s="5" t="str">
        <f t="shared" si="9"/>
        <v>СОШ</v>
      </c>
      <c r="E75" s="11" t="str">
        <f t="shared" si="9"/>
        <v>5 1</v>
      </c>
      <c r="F75" s="7">
        <f t="shared" si="9"/>
        <v>101</v>
      </c>
      <c r="G75" s="7">
        <f t="shared" si="9"/>
        <v>89</v>
      </c>
      <c r="H75" s="8">
        <f t="shared" si="5"/>
        <v>11002073</v>
      </c>
      <c r="I75" s="9">
        <v>0</v>
      </c>
      <c r="J75" s="9">
        <v>1</v>
      </c>
      <c r="K75" s="9">
        <v>1</v>
      </c>
      <c r="L75" s="9">
        <v>2</v>
      </c>
      <c r="M75" s="9">
        <v>1</v>
      </c>
      <c r="N75" s="9">
        <v>1</v>
      </c>
      <c r="O75" s="9">
        <v>0</v>
      </c>
      <c r="P75" s="9">
        <v>0</v>
      </c>
      <c r="Q75" s="9">
        <v>1</v>
      </c>
      <c r="R75" s="9">
        <v>1</v>
      </c>
      <c r="S75" s="9">
        <v>1</v>
      </c>
      <c r="T75" s="10">
        <f t="shared" si="8"/>
        <v>9</v>
      </c>
    </row>
    <row r="76" spans="1:20" ht="30" customHeight="1" x14ac:dyDescent="0.25">
      <c r="A76" s="3" t="s">
        <v>11</v>
      </c>
      <c r="B76" s="4" t="str">
        <f t="shared" si="9"/>
        <v>ГБОУ "Морская школа"</v>
      </c>
      <c r="C76" s="5">
        <f t="shared" si="9"/>
        <v>11002</v>
      </c>
      <c r="D76" s="5" t="str">
        <f t="shared" si="9"/>
        <v>СОШ</v>
      </c>
      <c r="E76" s="11" t="str">
        <f t="shared" si="9"/>
        <v>5 1</v>
      </c>
      <c r="F76" s="7">
        <f t="shared" si="9"/>
        <v>101</v>
      </c>
      <c r="G76" s="7">
        <f t="shared" si="9"/>
        <v>89</v>
      </c>
      <c r="H76" s="8">
        <f t="shared" si="5"/>
        <v>11002074</v>
      </c>
      <c r="I76" s="9">
        <v>0</v>
      </c>
      <c r="J76" s="9">
        <v>1</v>
      </c>
      <c r="K76" s="9">
        <v>0</v>
      </c>
      <c r="L76" s="9">
        <v>2</v>
      </c>
      <c r="M76" s="9">
        <v>1</v>
      </c>
      <c r="N76" s="9">
        <v>0</v>
      </c>
      <c r="O76" s="9">
        <v>1</v>
      </c>
      <c r="P76" s="9">
        <v>1</v>
      </c>
      <c r="Q76" s="9">
        <v>1</v>
      </c>
      <c r="R76" s="9">
        <v>0</v>
      </c>
      <c r="S76" s="9">
        <v>2</v>
      </c>
      <c r="T76" s="10">
        <f t="shared" si="8"/>
        <v>9</v>
      </c>
    </row>
    <row r="77" spans="1:20" ht="30" customHeight="1" x14ac:dyDescent="0.25">
      <c r="A77" s="3" t="s">
        <v>11</v>
      </c>
      <c r="B77" s="4" t="str">
        <f t="shared" si="9"/>
        <v>ГБОУ "Морская школа"</v>
      </c>
      <c r="C77" s="5">
        <f t="shared" si="9"/>
        <v>11002</v>
      </c>
      <c r="D77" s="5" t="str">
        <f t="shared" si="9"/>
        <v>СОШ</v>
      </c>
      <c r="E77" s="11" t="str">
        <f t="shared" si="9"/>
        <v>5 1</v>
      </c>
      <c r="F77" s="7">
        <f t="shared" si="9"/>
        <v>101</v>
      </c>
      <c r="G77" s="7">
        <f t="shared" si="9"/>
        <v>89</v>
      </c>
      <c r="H77" s="8">
        <f t="shared" si="5"/>
        <v>11002075</v>
      </c>
      <c r="I77" s="9">
        <v>0</v>
      </c>
      <c r="J77" s="9">
        <v>2</v>
      </c>
      <c r="K77" s="9">
        <v>0</v>
      </c>
      <c r="L77" s="9">
        <v>2</v>
      </c>
      <c r="M77" s="9">
        <v>2</v>
      </c>
      <c r="N77" s="9">
        <v>1</v>
      </c>
      <c r="O77" s="9">
        <v>1</v>
      </c>
      <c r="P77" s="9">
        <v>1</v>
      </c>
      <c r="Q77" s="9">
        <v>2</v>
      </c>
      <c r="R77" s="9">
        <v>1</v>
      </c>
      <c r="S77" s="9">
        <v>2</v>
      </c>
      <c r="T77" s="10">
        <f t="shared" si="8"/>
        <v>14</v>
      </c>
    </row>
    <row r="78" spans="1:20" ht="30" customHeight="1" x14ac:dyDescent="0.25">
      <c r="A78" s="3" t="s">
        <v>11</v>
      </c>
      <c r="B78" s="4" t="str">
        <f t="shared" si="9"/>
        <v>ГБОУ "Морская школа"</v>
      </c>
      <c r="C78" s="5">
        <f t="shared" si="9"/>
        <v>11002</v>
      </c>
      <c r="D78" s="5" t="str">
        <f t="shared" si="9"/>
        <v>СОШ</v>
      </c>
      <c r="E78" s="11" t="str">
        <f t="shared" si="9"/>
        <v>5 1</v>
      </c>
      <c r="F78" s="7">
        <f t="shared" si="9"/>
        <v>101</v>
      </c>
      <c r="G78" s="7">
        <f t="shared" si="9"/>
        <v>89</v>
      </c>
      <c r="H78" s="8">
        <f t="shared" si="5"/>
        <v>11002076</v>
      </c>
      <c r="I78" s="9">
        <v>0</v>
      </c>
      <c r="J78" s="9">
        <v>1</v>
      </c>
      <c r="K78" s="9">
        <v>0</v>
      </c>
      <c r="L78" s="9">
        <v>2</v>
      </c>
      <c r="M78" s="9">
        <v>1</v>
      </c>
      <c r="N78" s="9">
        <v>1</v>
      </c>
      <c r="O78" s="9">
        <v>1</v>
      </c>
      <c r="P78" s="9">
        <v>1</v>
      </c>
      <c r="Q78" s="9">
        <v>0</v>
      </c>
      <c r="R78" s="9">
        <v>1</v>
      </c>
      <c r="S78" s="9">
        <v>1</v>
      </c>
      <c r="T78" s="10">
        <f t="shared" si="8"/>
        <v>9</v>
      </c>
    </row>
    <row r="79" spans="1:20" ht="30" customHeight="1" x14ac:dyDescent="0.25">
      <c r="A79" s="3" t="s">
        <v>11</v>
      </c>
      <c r="B79" s="4" t="str">
        <f t="shared" si="9"/>
        <v>ГБОУ "Морская школа"</v>
      </c>
      <c r="C79" s="5">
        <f t="shared" si="9"/>
        <v>11002</v>
      </c>
      <c r="D79" s="5" t="str">
        <f t="shared" si="9"/>
        <v>СОШ</v>
      </c>
      <c r="E79" s="11" t="str">
        <f t="shared" si="9"/>
        <v>5 1</v>
      </c>
      <c r="F79" s="7">
        <f t="shared" si="9"/>
        <v>101</v>
      </c>
      <c r="G79" s="7">
        <f t="shared" si="9"/>
        <v>89</v>
      </c>
      <c r="H79" s="8">
        <f t="shared" si="5"/>
        <v>11002077</v>
      </c>
      <c r="I79" s="9">
        <v>0</v>
      </c>
      <c r="J79" s="9">
        <v>1</v>
      </c>
      <c r="K79" s="9">
        <v>1</v>
      </c>
      <c r="L79" s="9">
        <v>2</v>
      </c>
      <c r="M79" s="9">
        <v>2</v>
      </c>
      <c r="N79" s="9">
        <v>1</v>
      </c>
      <c r="O79" s="9">
        <v>1</v>
      </c>
      <c r="P79" s="9">
        <v>1</v>
      </c>
      <c r="Q79" s="9">
        <v>1</v>
      </c>
      <c r="R79" s="9">
        <v>1</v>
      </c>
      <c r="S79" s="9">
        <v>1</v>
      </c>
      <c r="T79" s="10">
        <f t="shared" si="8"/>
        <v>12</v>
      </c>
    </row>
    <row r="80" spans="1:20" ht="30" customHeight="1" x14ac:dyDescent="0.25">
      <c r="A80" s="3" t="s">
        <v>11</v>
      </c>
      <c r="B80" s="4" t="str">
        <f t="shared" si="9"/>
        <v>ГБОУ "Морская школа"</v>
      </c>
      <c r="C80" s="5">
        <f t="shared" si="9"/>
        <v>11002</v>
      </c>
      <c r="D80" s="5" t="str">
        <f t="shared" si="9"/>
        <v>СОШ</v>
      </c>
      <c r="E80" s="11" t="str">
        <f t="shared" si="9"/>
        <v>5 1</v>
      </c>
      <c r="F80" s="7">
        <f t="shared" si="9"/>
        <v>101</v>
      </c>
      <c r="G80" s="7">
        <f t="shared" si="9"/>
        <v>89</v>
      </c>
      <c r="H80" s="8">
        <f t="shared" si="5"/>
        <v>11002078</v>
      </c>
      <c r="I80" s="9">
        <v>0</v>
      </c>
      <c r="J80" s="9">
        <v>2</v>
      </c>
      <c r="K80" s="9">
        <v>0</v>
      </c>
      <c r="L80" s="9">
        <v>2</v>
      </c>
      <c r="M80" s="9">
        <v>0</v>
      </c>
      <c r="N80" s="9">
        <v>0</v>
      </c>
      <c r="O80" s="9">
        <v>0</v>
      </c>
      <c r="P80" s="9">
        <v>0</v>
      </c>
      <c r="Q80" s="9">
        <v>0</v>
      </c>
      <c r="R80" s="9">
        <v>0</v>
      </c>
      <c r="S80" s="9">
        <v>0</v>
      </c>
      <c r="T80" s="10">
        <f t="shared" si="8"/>
        <v>4</v>
      </c>
    </row>
    <row r="81" spans="1:20" ht="30" customHeight="1" x14ac:dyDescent="0.25">
      <c r="A81" s="3" t="s">
        <v>11</v>
      </c>
      <c r="B81" s="4" t="str">
        <f t="shared" si="9"/>
        <v>ГБОУ "Морская школа"</v>
      </c>
      <c r="C81" s="5">
        <f t="shared" si="9"/>
        <v>11002</v>
      </c>
      <c r="D81" s="5" t="str">
        <f t="shared" si="9"/>
        <v>СОШ</v>
      </c>
      <c r="E81" s="11" t="str">
        <f t="shared" si="9"/>
        <v>5 1</v>
      </c>
      <c r="F81" s="7">
        <f t="shared" si="9"/>
        <v>101</v>
      </c>
      <c r="G81" s="7">
        <f t="shared" si="9"/>
        <v>89</v>
      </c>
      <c r="H81" s="8">
        <f t="shared" si="5"/>
        <v>11002079</v>
      </c>
      <c r="I81" s="9">
        <v>0</v>
      </c>
      <c r="J81" s="9">
        <v>0</v>
      </c>
      <c r="K81" s="9">
        <v>0</v>
      </c>
      <c r="L81" s="9">
        <v>2</v>
      </c>
      <c r="M81" s="9">
        <v>2</v>
      </c>
      <c r="N81" s="9">
        <v>1</v>
      </c>
      <c r="O81" s="9">
        <v>0</v>
      </c>
      <c r="P81" s="9">
        <v>0</v>
      </c>
      <c r="Q81" s="9">
        <v>0</v>
      </c>
      <c r="R81" s="9">
        <v>0</v>
      </c>
      <c r="S81" s="9">
        <v>1</v>
      </c>
      <c r="T81" s="10">
        <f t="shared" si="8"/>
        <v>6</v>
      </c>
    </row>
    <row r="82" spans="1:20" ht="30" customHeight="1" x14ac:dyDescent="0.25">
      <c r="A82" s="3" t="s">
        <v>11</v>
      </c>
      <c r="B82" s="4" t="str">
        <f t="shared" si="9"/>
        <v>ГБОУ "Морская школа"</v>
      </c>
      <c r="C82" s="5">
        <f t="shared" si="9"/>
        <v>11002</v>
      </c>
      <c r="D82" s="5" t="str">
        <f t="shared" si="9"/>
        <v>СОШ</v>
      </c>
      <c r="E82" s="11" t="str">
        <f t="shared" si="9"/>
        <v>5 1</v>
      </c>
      <c r="F82" s="7">
        <f t="shared" si="9"/>
        <v>101</v>
      </c>
      <c r="G82" s="7">
        <f t="shared" si="9"/>
        <v>89</v>
      </c>
      <c r="H82" s="8">
        <f t="shared" si="5"/>
        <v>11002080</v>
      </c>
      <c r="I82" s="9">
        <v>0</v>
      </c>
      <c r="J82" s="9">
        <v>1</v>
      </c>
      <c r="K82" s="9">
        <v>0</v>
      </c>
      <c r="L82" s="9">
        <v>2</v>
      </c>
      <c r="M82" s="9">
        <v>2</v>
      </c>
      <c r="N82" s="9">
        <v>0</v>
      </c>
      <c r="O82" s="9">
        <v>1</v>
      </c>
      <c r="P82" s="9">
        <v>1</v>
      </c>
      <c r="Q82" s="9">
        <v>0</v>
      </c>
      <c r="R82" s="9">
        <v>0</v>
      </c>
      <c r="S82" s="9">
        <v>0</v>
      </c>
      <c r="T82" s="10">
        <f t="shared" si="8"/>
        <v>7</v>
      </c>
    </row>
    <row r="83" spans="1:20" ht="30" customHeight="1" x14ac:dyDescent="0.25">
      <c r="A83" s="3" t="s">
        <v>11</v>
      </c>
      <c r="B83" s="4" t="str">
        <f t="shared" si="9"/>
        <v>ГБОУ "Морская школа"</v>
      </c>
      <c r="C83" s="5">
        <f t="shared" si="9"/>
        <v>11002</v>
      </c>
      <c r="D83" s="5" t="str">
        <f t="shared" si="9"/>
        <v>СОШ</v>
      </c>
      <c r="E83" s="11" t="str">
        <f t="shared" si="9"/>
        <v>5 1</v>
      </c>
      <c r="F83" s="7">
        <f t="shared" si="9"/>
        <v>101</v>
      </c>
      <c r="G83" s="7">
        <f t="shared" si="9"/>
        <v>89</v>
      </c>
      <c r="H83" s="8">
        <f t="shared" si="5"/>
        <v>11002081</v>
      </c>
      <c r="I83" s="9">
        <v>0</v>
      </c>
      <c r="J83" s="9">
        <v>2</v>
      </c>
      <c r="K83" s="9">
        <v>0</v>
      </c>
      <c r="L83" s="9">
        <v>2</v>
      </c>
      <c r="M83" s="9">
        <v>2</v>
      </c>
      <c r="N83" s="9">
        <v>1</v>
      </c>
      <c r="O83" s="9">
        <v>0</v>
      </c>
      <c r="P83" s="9">
        <v>0</v>
      </c>
      <c r="Q83" s="9">
        <v>1</v>
      </c>
      <c r="R83" s="9">
        <v>1</v>
      </c>
      <c r="S83" s="9">
        <v>1</v>
      </c>
      <c r="T83" s="10">
        <f t="shared" si="8"/>
        <v>10</v>
      </c>
    </row>
    <row r="84" spans="1:20" ht="30" customHeight="1" x14ac:dyDescent="0.25">
      <c r="A84" s="3" t="s">
        <v>11</v>
      </c>
      <c r="B84" s="4" t="str">
        <f t="shared" ref="B84:G91" si="10">B83</f>
        <v>ГБОУ "Морская школа"</v>
      </c>
      <c r="C84" s="5">
        <f t="shared" si="10"/>
        <v>11002</v>
      </c>
      <c r="D84" s="5" t="str">
        <f t="shared" si="10"/>
        <v>СОШ</v>
      </c>
      <c r="E84" s="11" t="str">
        <f t="shared" si="10"/>
        <v>5 1</v>
      </c>
      <c r="F84" s="7">
        <f t="shared" si="10"/>
        <v>101</v>
      </c>
      <c r="G84" s="7">
        <f t="shared" si="10"/>
        <v>89</v>
      </c>
      <c r="H84" s="8">
        <f t="shared" si="5"/>
        <v>11002082</v>
      </c>
      <c r="I84" s="9">
        <v>0</v>
      </c>
      <c r="J84" s="9">
        <v>1</v>
      </c>
      <c r="K84" s="9">
        <v>1</v>
      </c>
      <c r="L84" s="9">
        <v>2</v>
      </c>
      <c r="M84" s="9">
        <v>2</v>
      </c>
      <c r="N84" s="9">
        <v>0</v>
      </c>
      <c r="O84" s="9">
        <v>0</v>
      </c>
      <c r="P84" s="9">
        <v>1</v>
      </c>
      <c r="Q84" s="9">
        <v>1</v>
      </c>
      <c r="R84" s="9">
        <v>1</v>
      </c>
      <c r="S84" s="9">
        <v>2</v>
      </c>
      <c r="T84" s="10">
        <f t="shared" si="8"/>
        <v>11</v>
      </c>
    </row>
    <row r="85" spans="1:20" ht="30" customHeight="1" x14ac:dyDescent="0.25">
      <c r="A85" s="3" t="s">
        <v>11</v>
      </c>
      <c r="B85" s="4" t="str">
        <f t="shared" si="10"/>
        <v>ГБОУ "Морская школа"</v>
      </c>
      <c r="C85" s="5">
        <f t="shared" si="10"/>
        <v>11002</v>
      </c>
      <c r="D85" s="5" t="str">
        <f t="shared" si="10"/>
        <v>СОШ</v>
      </c>
      <c r="E85" s="11" t="str">
        <f t="shared" si="10"/>
        <v>5 1</v>
      </c>
      <c r="F85" s="7">
        <f t="shared" si="10"/>
        <v>101</v>
      </c>
      <c r="G85" s="7">
        <f t="shared" si="10"/>
        <v>89</v>
      </c>
      <c r="H85" s="8">
        <f t="shared" si="5"/>
        <v>11002083</v>
      </c>
      <c r="I85" s="9">
        <v>0</v>
      </c>
      <c r="J85" s="9">
        <v>1</v>
      </c>
      <c r="K85" s="9">
        <v>0</v>
      </c>
      <c r="L85" s="9">
        <v>2</v>
      </c>
      <c r="M85" s="9">
        <v>1</v>
      </c>
      <c r="N85" s="9">
        <v>1</v>
      </c>
      <c r="O85" s="9">
        <v>0</v>
      </c>
      <c r="P85" s="9">
        <v>1</v>
      </c>
      <c r="Q85" s="9">
        <v>2</v>
      </c>
      <c r="R85" s="9">
        <v>0</v>
      </c>
      <c r="S85" s="9">
        <v>2</v>
      </c>
      <c r="T85" s="10">
        <f t="shared" si="8"/>
        <v>10</v>
      </c>
    </row>
    <row r="86" spans="1:20" ht="30" customHeight="1" x14ac:dyDescent="0.25">
      <c r="A86" s="3" t="s">
        <v>11</v>
      </c>
      <c r="B86" s="4" t="str">
        <f t="shared" si="10"/>
        <v>ГБОУ "Морская школа"</v>
      </c>
      <c r="C86" s="5">
        <f t="shared" si="10"/>
        <v>11002</v>
      </c>
      <c r="D86" s="5" t="str">
        <f t="shared" si="10"/>
        <v>СОШ</v>
      </c>
      <c r="E86" s="11" t="str">
        <f t="shared" si="10"/>
        <v>5 1</v>
      </c>
      <c r="F86" s="7">
        <f t="shared" si="10"/>
        <v>101</v>
      </c>
      <c r="G86" s="7">
        <f t="shared" si="10"/>
        <v>89</v>
      </c>
      <c r="H86" s="8">
        <f t="shared" ref="H86:H91" si="11">H85+1</f>
        <v>11002084</v>
      </c>
      <c r="I86" s="9">
        <v>0</v>
      </c>
      <c r="J86" s="9">
        <v>1</v>
      </c>
      <c r="K86" s="9">
        <v>0</v>
      </c>
      <c r="L86" s="9">
        <v>2</v>
      </c>
      <c r="M86" s="9">
        <v>2</v>
      </c>
      <c r="N86" s="9">
        <v>0</v>
      </c>
      <c r="O86" s="9">
        <v>1</v>
      </c>
      <c r="P86" s="9">
        <v>0</v>
      </c>
      <c r="Q86" s="9">
        <v>2</v>
      </c>
      <c r="R86" s="9">
        <v>1</v>
      </c>
      <c r="S86" s="9">
        <v>1</v>
      </c>
      <c r="T86" s="10">
        <f t="shared" si="8"/>
        <v>10</v>
      </c>
    </row>
    <row r="87" spans="1:20" ht="30" customHeight="1" x14ac:dyDescent="0.25">
      <c r="A87" s="3" t="s">
        <v>11</v>
      </c>
      <c r="B87" s="4" t="str">
        <f t="shared" si="10"/>
        <v>ГБОУ "Морская школа"</v>
      </c>
      <c r="C87" s="5">
        <f t="shared" si="10"/>
        <v>11002</v>
      </c>
      <c r="D87" s="5" t="str">
        <f t="shared" si="10"/>
        <v>СОШ</v>
      </c>
      <c r="E87" s="11" t="str">
        <f t="shared" si="10"/>
        <v>5 1</v>
      </c>
      <c r="F87" s="7">
        <f t="shared" si="10"/>
        <v>101</v>
      </c>
      <c r="G87" s="7">
        <f t="shared" si="10"/>
        <v>89</v>
      </c>
      <c r="H87" s="8">
        <f t="shared" si="11"/>
        <v>11002085</v>
      </c>
      <c r="I87" s="9">
        <v>0</v>
      </c>
      <c r="J87" s="9">
        <v>1</v>
      </c>
      <c r="K87" s="9">
        <v>1</v>
      </c>
      <c r="L87" s="9">
        <v>2</v>
      </c>
      <c r="M87" s="9">
        <v>2</v>
      </c>
      <c r="N87" s="9">
        <v>1</v>
      </c>
      <c r="O87" s="9">
        <v>1</v>
      </c>
      <c r="P87" s="9">
        <v>1</v>
      </c>
      <c r="Q87" s="9">
        <v>2</v>
      </c>
      <c r="R87" s="9">
        <v>2</v>
      </c>
      <c r="S87" s="9">
        <v>2</v>
      </c>
      <c r="T87" s="10">
        <f t="shared" si="8"/>
        <v>15</v>
      </c>
    </row>
    <row r="88" spans="1:20" ht="30" customHeight="1" x14ac:dyDescent="0.25">
      <c r="A88" s="3" t="s">
        <v>11</v>
      </c>
      <c r="B88" s="4" t="str">
        <f t="shared" si="10"/>
        <v>ГБОУ "Морская школа"</v>
      </c>
      <c r="C88" s="5">
        <f t="shared" si="10"/>
        <v>11002</v>
      </c>
      <c r="D88" s="5" t="str">
        <f t="shared" si="10"/>
        <v>СОШ</v>
      </c>
      <c r="E88" s="11" t="str">
        <f t="shared" si="10"/>
        <v>5 1</v>
      </c>
      <c r="F88" s="7">
        <f t="shared" si="10"/>
        <v>101</v>
      </c>
      <c r="G88" s="7">
        <f t="shared" si="10"/>
        <v>89</v>
      </c>
      <c r="H88" s="8">
        <f t="shared" si="11"/>
        <v>11002086</v>
      </c>
      <c r="I88" s="9">
        <v>0</v>
      </c>
      <c r="J88" s="9">
        <v>1</v>
      </c>
      <c r="K88" s="9">
        <v>1</v>
      </c>
      <c r="L88" s="9">
        <v>2</v>
      </c>
      <c r="M88" s="9">
        <v>1</v>
      </c>
      <c r="N88" s="9">
        <v>0</v>
      </c>
      <c r="O88" s="9">
        <v>1</v>
      </c>
      <c r="P88" s="9">
        <v>1</v>
      </c>
      <c r="Q88" s="9">
        <v>1</v>
      </c>
      <c r="R88" s="9">
        <v>1</v>
      </c>
      <c r="S88" s="9">
        <v>1</v>
      </c>
      <c r="T88" s="10">
        <f t="shared" si="8"/>
        <v>10</v>
      </c>
    </row>
    <row r="89" spans="1:20" ht="30" customHeight="1" x14ac:dyDescent="0.25">
      <c r="A89" s="3" t="s">
        <v>11</v>
      </c>
      <c r="B89" s="4" t="str">
        <f t="shared" si="10"/>
        <v>ГБОУ "Морская школа"</v>
      </c>
      <c r="C89" s="5">
        <f t="shared" si="10"/>
        <v>11002</v>
      </c>
      <c r="D89" s="5" t="str">
        <f t="shared" si="10"/>
        <v>СОШ</v>
      </c>
      <c r="E89" s="11" t="str">
        <f t="shared" si="10"/>
        <v>5 1</v>
      </c>
      <c r="F89" s="7">
        <f t="shared" si="10"/>
        <v>101</v>
      </c>
      <c r="G89" s="7">
        <f t="shared" si="10"/>
        <v>89</v>
      </c>
      <c r="H89" s="8">
        <f t="shared" si="11"/>
        <v>11002087</v>
      </c>
      <c r="I89" s="9">
        <v>0</v>
      </c>
      <c r="J89" s="9">
        <v>0</v>
      </c>
      <c r="K89" s="9">
        <v>0</v>
      </c>
      <c r="L89" s="9">
        <v>2</v>
      </c>
      <c r="M89" s="9">
        <v>1</v>
      </c>
      <c r="N89" s="9">
        <v>1</v>
      </c>
      <c r="O89" s="9">
        <v>0</v>
      </c>
      <c r="P89" s="9">
        <v>1</v>
      </c>
      <c r="Q89" s="9">
        <v>2</v>
      </c>
      <c r="R89" s="9">
        <v>1</v>
      </c>
      <c r="S89" s="9">
        <v>1</v>
      </c>
      <c r="T89" s="10">
        <f t="shared" si="8"/>
        <v>9</v>
      </c>
    </row>
    <row r="90" spans="1:20" ht="30" customHeight="1" x14ac:dyDescent="0.25">
      <c r="A90" s="3" t="s">
        <v>11</v>
      </c>
      <c r="B90" s="4" t="str">
        <f t="shared" si="10"/>
        <v>ГБОУ "Морская школа"</v>
      </c>
      <c r="C90" s="5">
        <f t="shared" si="10"/>
        <v>11002</v>
      </c>
      <c r="D90" s="5" t="str">
        <f t="shared" si="10"/>
        <v>СОШ</v>
      </c>
      <c r="E90" s="11" t="str">
        <f t="shared" si="10"/>
        <v>5 1</v>
      </c>
      <c r="F90" s="7">
        <f t="shared" si="10"/>
        <v>101</v>
      </c>
      <c r="G90" s="7">
        <f t="shared" si="10"/>
        <v>89</v>
      </c>
      <c r="H90" s="8">
        <f t="shared" si="11"/>
        <v>11002088</v>
      </c>
      <c r="I90" s="9">
        <v>0</v>
      </c>
      <c r="J90" s="9">
        <v>0</v>
      </c>
      <c r="K90" s="9">
        <v>0</v>
      </c>
      <c r="L90" s="9">
        <v>2</v>
      </c>
      <c r="M90" s="9">
        <v>0</v>
      </c>
      <c r="N90" s="9">
        <v>0</v>
      </c>
      <c r="O90" s="9">
        <v>1</v>
      </c>
      <c r="P90" s="9">
        <v>1</v>
      </c>
      <c r="Q90" s="9">
        <v>1</v>
      </c>
      <c r="R90" s="9">
        <v>0</v>
      </c>
      <c r="S90" s="9">
        <v>2</v>
      </c>
      <c r="T90" s="10">
        <f t="shared" si="8"/>
        <v>7</v>
      </c>
    </row>
    <row r="91" spans="1:20" ht="30" customHeight="1" x14ac:dyDescent="0.25">
      <c r="A91" s="3" t="s">
        <v>11</v>
      </c>
      <c r="B91" s="4" t="str">
        <f t="shared" si="10"/>
        <v>ГБОУ "Морская школа"</v>
      </c>
      <c r="C91" s="5">
        <f t="shared" si="10"/>
        <v>11002</v>
      </c>
      <c r="D91" s="5" t="str">
        <f t="shared" si="10"/>
        <v>СОШ</v>
      </c>
      <c r="E91" s="11" t="str">
        <f t="shared" si="10"/>
        <v>5 1</v>
      </c>
      <c r="F91" s="7">
        <f t="shared" si="10"/>
        <v>101</v>
      </c>
      <c r="G91" s="7">
        <f t="shared" si="10"/>
        <v>89</v>
      </c>
      <c r="H91" s="8">
        <f t="shared" si="11"/>
        <v>11002089</v>
      </c>
      <c r="I91" s="9">
        <v>0</v>
      </c>
      <c r="J91" s="9">
        <v>0</v>
      </c>
      <c r="K91" s="9">
        <v>0</v>
      </c>
      <c r="L91" s="9">
        <v>2</v>
      </c>
      <c r="M91" s="9">
        <v>1</v>
      </c>
      <c r="N91" s="9">
        <v>1</v>
      </c>
      <c r="O91" s="9">
        <v>1</v>
      </c>
      <c r="P91" s="9">
        <v>1</v>
      </c>
      <c r="Q91" s="9">
        <v>1</v>
      </c>
      <c r="R91" s="9">
        <v>1</v>
      </c>
      <c r="S91" s="9">
        <v>2</v>
      </c>
      <c r="T91" s="10">
        <f t="shared" si="8"/>
        <v>10</v>
      </c>
    </row>
    <row r="92" spans="1:20" s="58" customFormat="1" x14ac:dyDescent="0.25">
      <c r="A92" s="58" t="s">
        <v>118</v>
      </c>
      <c r="I92" s="58">
        <v>2</v>
      </c>
      <c r="J92" s="58">
        <v>2</v>
      </c>
      <c r="K92" s="58">
        <v>1</v>
      </c>
      <c r="L92" s="58">
        <v>2</v>
      </c>
      <c r="M92" s="58">
        <v>2</v>
      </c>
      <c r="N92" s="58">
        <v>1</v>
      </c>
      <c r="O92" s="58">
        <v>1</v>
      </c>
      <c r="P92" s="58">
        <v>2</v>
      </c>
      <c r="Q92" s="58">
        <v>2</v>
      </c>
      <c r="R92" s="58">
        <v>2</v>
      </c>
      <c r="S92" s="58">
        <v>2</v>
      </c>
      <c r="T92" s="58">
        <f>SUM(I92:S92)</f>
        <v>19</v>
      </c>
    </row>
    <row r="93" spans="1:20" x14ac:dyDescent="0.25">
      <c r="B93" s="58" t="s">
        <v>17</v>
      </c>
      <c r="F93">
        <v>101</v>
      </c>
      <c r="G93">
        <v>89</v>
      </c>
      <c r="I93" s="79">
        <f>SUM(I3:I91)/(89*I92)</f>
        <v>0.24157303370786518</v>
      </c>
      <c r="J93" s="79">
        <f t="shared" ref="J93:T93" si="12">SUM(J3:J91)/(89*J92)</f>
        <v>0.449438202247191</v>
      </c>
      <c r="K93" s="79">
        <f t="shared" si="12"/>
        <v>0.5617977528089888</v>
      </c>
      <c r="L93" s="79">
        <f t="shared" si="12"/>
        <v>0.9719101123595506</v>
      </c>
      <c r="M93" s="79">
        <f t="shared" si="12"/>
        <v>0.6348314606741573</v>
      </c>
      <c r="N93" s="79">
        <f t="shared" si="12"/>
        <v>0.47191011235955055</v>
      </c>
      <c r="O93" s="79">
        <f t="shared" si="12"/>
        <v>0.5280898876404494</v>
      </c>
      <c r="P93" s="79">
        <f t="shared" si="12"/>
        <v>0.5168539325842697</v>
      </c>
      <c r="Q93" s="79">
        <f t="shared" si="12"/>
        <v>0.6404494382022472</v>
      </c>
      <c r="R93" s="79">
        <f t="shared" si="12"/>
        <v>0.5449438202247191</v>
      </c>
      <c r="S93" s="79">
        <f t="shared" si="12"/>
        <v>0.7078651685393258</v>
      </c>
      <c r="T93" s="79">
        <f t="shared" si="12"/>
        <v>0.57776463630987585</v>
      </c>
    </row>
  </sheetData>
  <mergeCells count="9">
    <mergeCell ref="G1:G2"/>
    <mergeCell ref="H1:H2"/>
    <mergeCell ref="T1:T2"/>
    <mergeCell ref="A1:A2"/>
    <mergeCell ref="B1:B2"/>
    <mergeCell ref="C1:C2"/>
    <mergeCell ref="D1:D2"/>
    <mergeCell ref="E1:E2"/>
    <mergeCell ref="F1:F2"/>
  </mergeCells>
  <dataValidations count="4">
    <dataValidation type="list" allowBlank="1" showInputMessage="1" showErrorMessage="1" sqref="I3:J91 L3:M91 P3:S91">
      <formula1>балл2</formula1>
    </dataValidation>
    <dataValidation allowBlank="1" showErrorMessage="1" sqref="E3:G91"/>
    <dataValidation type="list" allowBlank="1" showInputMessage="1" showErrorMessage="1" sqref="K3:K91 N3:O91">
      <formula1>балл1</formula1>
    </dataValidation>
    <dataValidation type="list" allowBlank="1" showInputMessage="1" showErrorMessage="1" sqref="B3">
      <formula1>Название</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Y39"/>
  <sheetViews>
    <sheetView zoomScale="85" zoomScaleNormal="85" workbookViewId="0">
      <selection activeCell="W1" sqref="W1:X21"/>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s>
  <sheetData>
    <row r="1" spans="1:25" ht="59.25" customHeight="1"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c r="W1" s="76" t="s">
        <v>158</v>
      </c>
      <c r="X1" s="76" t="s">
        <v>159</v>
      </c>
      <c r="Y1" s="76" t="s">
        <v>160</v>
      </c>
    </row>
    <row r="2" spans="1:25" ht="44.25" customHeight="1"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COUNTIF(T$3:T$37,W2)</f>
        <v>0</v>
      </c>
      <c r="Y2" s="83">
        <f>X2/$X$22</f>
        <v>0</v>
      </c>
    </row>
    <row r="3" spans="1:25" ht="30" customHeight="1" x14ac:dyDescent="0.25">
      <c r="A3" s="3" t="s">
        <v>11</v>
      </c>
      <c r="B3" s="4" t="s">
        <v>23</v>
      </c>
      <c r="C3" s="5">
        <f>VLOOKUP(B3,[2]Списки!$C$1:$E$70,2,FALSE)</f>
        <v>11351</v>
      </c>
      <c r="D3" s="5" t="str">
        <f>VLOOKUP(B3,[2]Списки!$C$1:$E$70,3,FALSE)</f>
        <v>СОШ с углуб.</v>
      </c>
      <c r="E3" s="6" t="s">
        <v>15</v>
      </c>
      <c r="F3" s="7">
        <v>38</v>
      </c>
      <c r="G3" s="7">
        <v>35</v>
      </c>
      <c r="H3" s="8">
        <f>C3*1000+1</f>
        <v>11351001</v>
      </c>
      <c r="I3" s="9">
        <v>1</v>
      </c>
      <c r="J3" s="9">
        <v>2</v>
      </c>
      <c r="K3" s="9">
        <v>1</v>
      </c>
      <c r="L3" s="9">
        <v>2</v>
      </c>
      <c r="M3" s="9">
        <v>2</v>
      </c>
      <c r="N3" s="9">
        <v>1</v>
      </c>
      <c r="O3" s="9">
        <v>1</v>
      </c>
      <c r="P3" s="9">
        <v>2</v>
      </c>
      <c r="Q3" s="9">
        <v>2</v>
      </c>
      <c r="R3" s="9">
        <v>2</v>
      </c>
      <c r="S3" s="9">
        <v>2</v>
      </c>
      <c r="T3" s="10">
        <f>IF(COUNTBLANK(I3:S3)&gt;=1,"Не писал",SUM(I3:S3))</f>
        <v>18</v>
      </c>
      <c r="W3" s="76">
        <v>1</v>
      </c>
      <c r="X3" s="76">
        <f t="shared" ref="X3:X21" si="0">COUNTIF(T$3:T$37,W3)</f>
        <v>0</v>
      </c>
      <c r="Y3" s="83">
        <f t="shared" ref="Y3:Y21" si="1">X3/$X$22</f>
        <v>0</v>
      </c>
    </row>
    <row r="4" spans="1:25" ht="30" customHeight="1" x14ac:dyDescent="0.25">
      <c r="A4" s="3" t="s">
        <v>11</v>
      </c>
      <c r="B4" s="4" t="str">
        <f t="shared" ref="B4:G19" si="2">B3</f>
        <v>ГБОУ СОШ №351</v>
      </c>
      <c r="C4" s="5">
        <f t="shared" si="2"/>
        <v>11351</v>
      </c>
      <c r="D4" s="5" t="str">
        <f t="shared" si="2"/>
        <v>СОШ с углуб.</v>
      </c>
      <c r="E4" s="11" t="str">
        <f t="shared" si="2"/>
        <v>5а</v>
      </c>
      <c r="F4" s="7">
        <f t="shared" si="2"/>
        <v>38</v>
      </c>
      <c r="G4" s="7">
        <f t="shared" si="2"/>
        <v>35</v>
      </c>
      <c r="H4" s="8">
        <f>H3+1</f>
        <v>11351002</v>
      </c>
      <c r="I4" s="9">
        <v>0</v>
      </c>
      <c r="J4" s="9">
        <v>2</v>
      </c>
      <c r="K4" s="9">
        <v>1</v>
      </c>
      <c r="L4" s="9">
        <v>2</v>
      </c>
      <c r="M4" s="9">
        <v>1</v>
      </c>
      <c r="N4" s="9">
        <v>1</v>
      </c>
      <c r="O4" s="9">
        <v>1</v>
      </c>
      <c r="P4" s="9">
        <v>0</v>
      </c>
      <c r="Q4" s="9">
        <v>0</v>
      </c>
      <c r="R4" s="9">
        <v>2</v>
      </c>
      <c r="S4" s="9">
        <v>1</v>
      </c>
      <c r="T4" s="10">
        <f t="shared" ref="T4:T37" si="3">IF(COUNTBLANK(I4:S4)&gt;=1,"Не писал",SUM(I4:S4))</f>
        <v>11</v>
      </c>
      <c r="W4" s="76">
        <v>2</v>
      </c>
      <c r="X4" s="76">
        <f t="shared" si="0"/>
        <v>1</v>
      </c>
      <c r="Y4" s="83">
        <f t="shared" si="1"/>
        <v>2.8571428571428571E-2</v>
      </c>
    </row>
    <row r="5" spans="1:25" ht="30" customHeight="1" x14ac:dyDescent="0.25">
      <c r="A5" s="3" t="s">
        <v>11</v>
      </c>
      <c r="B5" s="4" t="str">
        <f t="shared" si="2"/>
        <v>ГБОУ СОШ №351</v>
      </c>
      <c r="C5" s="5">
        <f t="shared" si="2"/>
        <v>11351</v>
      </c>
      <c r="D5" s="5" t="str">
        <f t="shared" si="2"/>
        <v>СОШ с углуб.</v>
      </c>
      <c r="E5" s="11" t="str">
        <f t="shared" si="2"/>
        <v>5а</v>
      </c>
      <c r="F5" s="7">
        <f t="shared" si="2"/>
        <v>38</v>
      </c>
      <c r="G5" s="7">
        <f t="shared" si="2"/>
        <v>35</v>
      </c>
      <c r="H5" s="8">
        <f t="shared" ref="H5:H37" si="4">H4+1</f>
        <v>11351003</v>
      </c>
      <c r="I5" s="9">
        <v>1</v>
      </c>
      <c r="J5" s="9">
        <v>2</v>
      </c>
      <c r="K5" s="9">
        <v>0</v>
      </c>
      <c r="L5" s="9">
        <v>2</v>
      </c>
      <c r="M5" s="9">
        <v>0</v>
      </c>
      <c r="N5" s="9">
        <v>0</v>
      </c>
      <c r="O5" s="9">
        <v>0</v>
      </c>
      <c r="P5" s="9">
        <v>2</v>
      </c>
      <c r="Q5" s="9">
        <v>1</v>
      </c>
      <c r="R5" s="9">
        <v>2</v>
      </c>
      <c r="S5" s="9">
        <v>2</v>
      </c>
      <c r="T5" s="10">
        <f t="shared" si="3"/>
        <v>12</v>
      </c>
      <c r="W5" s="76">
        <v>3</v>
      </c>
      <c r="X5" s="76">
        <f t="shared" si="0"/>
        <v>0</v>
      </c>
      <c r="Y5" s="83">
        <f t="shared" si="1"/>
        <v>0</v>
      </c>
    </row>
    <row r="6" spans="1:25" ht="30" customHeight="1" x14ac:dyDescent="0.25">
      <c r="A6" s="3" t="s">
        <v>11</v>
      </c>
      <c r="B6" s="4" t="str">
        <f t="shared" si="2"/>
        <v>ГБОУ СОШ №351</v>
      </c>
      <c r="C6" s="5">
        <f t="shared" si="2"/>
        <v>11351</v>
      </c>
      <c r="D6" s="5" t="str">
        <f t="shared" si="2"/>
        <v>СОШ с углуб.</v>
      </c>
      <c r="E6" s="11" t="str">
        <f t="shared" si="2"/>
        <v>5а</v>
      </c>
      <c r="F6" s="7">
        <f t="shared" si="2"/>
        <v>38</v>
      </c>
      <c r="G6" s="7">
        <f t="shared" si="2"/>
        <v>35</v>
      </c>
      <c r="H6" s="8">
        <f t="shared" si="4"/>
        <v>11351004</v>
      </c>
      <c r="I6" s="9">
        <v>0</v>
      </c>
      <c r="J6" s="9">
        <v>0</v>
      </c>
      <c r="K6" s="9">
        <v>0</v>
      </c>
      <c r="L6" s="9">
        <v>2</v>
      </c>
      <c r="M6" s="9">
        <v>1</v>
      </c>
      <c r="N6" s="9">
        <v>0</v>
      </c>
      <c r="O6" s="9">
        <v>0</v>
      </c>
      <c r="P6" s="9">
        <v>1</v>
      </c>
      <c r="Q6" s="9">
        <v>1</v>
      </c>
      <c r="R6" s="9">
        <v>2</v>
      </c>
      <c r="S6" s="9">
        <v>2</v>
      </c>
      <c r="T6" s="10">
        <f t="shared" si="3"/>
        <v>9</v>
      </c>
      <c r="W6" s="76">
        <v>4</v>
      </c>
      <c r="X6" s="76">
        <f t="shared" si="0"/>
        <v>0</v>
      </c>
      <c r="Y6" s="83">
        <f t="shared" si="1"/>
        <v>0</v>
      </c>
    </row>
    <row r="7" spans="1:25" ht="30" customHeight="1" x14ac:dyDescent="0.25">
      <c r="A7" s="3" t="s">
        <v>11</v>
      </c>
      <c r="B7" s="4" t="str">
        <f t="shared" si="2"/>
        <v>ГБОУ СОШ №351</v>
      </c>
      <c r="C7" s="5">
        <f t="shared" si="2"/>
        <v>11351</v>
      </c>
      <c r="D7" s="5" t="str">
        <f t="shared" si="2"/>
        <v>СОШ с углуб.</v>
      </c>
      <c r="E7" s="11" t="str">
        <f t="shared" si="2"/>
        <v>5а</v>
      </c>
      <c r="F7" s="7">
        <f t="shared" si="2"/>
        <v>38</v>
      </c>
      <c r="G7" s="7">
        <f t="shared" si="2"/>
        <v>35</v>
      </c>
      <c r="H7" s="8">
        <f t="shared" si="4"/>
        <v>11351005</v>
      </c>
      <c r="I7" s="9">
        <v>1</v>
      </c>
      <c r="J7" s="9">
        <v>2</v>
      </c>
      <c r="K7" s="9">
        <v>1</v>
      </c>
      <c r="L7" s="9">
        <v>2</v>
      </c>
      <c r="M7" s="9">
        <v>2</v>
      </c>
      <c r="N7" s="9">
        <v>1</v>
      </c>
      <c r="O7" s="9">
        <v>0</v>
      </c>
      <c r="P7" s="9">
        <v>2</v>
      </c>
      <c r="Q7" s="9">
        <v>2</v>
      </c>
      <c r="R7" s="9">
        <v>2</v>
      </c>
      <c r="S7" s="9">
        <v>1</v>
      </c>
      <c r="T7" s="10">
        <f t="shared" si="3"/>
        <v>16</v>
      </c>
      <c r="W7" s="76">
        <v>5</v>
      </c>
      <c r="X7" s="76">
        <f t="shared" si="0"/>
        <v>0</v>
      </c>
      <c r="Y7" s="83">
        <f t="shared" si="1"/>
        <v>0</v>
      </c>
    </row>
    <row r="8" spans="1:25" ht="30" customHeight="1" x14ac:dyDescent="0.25">
      <c r="A8" s="3" t="s">
        <v>11</v>
      </c>
      <c r="B8" s="4" t="str">
        <f t="shared" si="2"/>
        <v>ГБОУ СОШ №351</v>
      </c>
      <c r="C8" s="5">
        <f t="shared" si="2"/>
        <v>11351</v>
      </c>
      <c r="D8" s="5" t="str">
        <f t="shared" si="2"/>
        <v>СОШ с углуб.</v>
      </c>
      <c r="E8" s="11" t="str">
        <f t="shared" si="2"/>
        <v>5а</v>
      </c>
      <c r="F8" s="7">
        <f t="shared" si="2"/>
        <v>38</v>
      </c>
      <c r="G8" s="7">
        <f t="shared" si="2"/>
        <v>35</v>
      </c>
      <c r="H8" s="8">
        <f t="shared" si="4"/>
        <v>11351006</v>
      </c>
      <c r="I8" s="9">
        <v>0</v>
      </c>
      <c r="J8" s="9">
        <v>2</v>
      </c>
      <c r="K8" s="9">
        <v>1</v>
      </c>
      <c r="L8" s="9">
        <v>2</v>
      </c>
      <c r="M8" s="9">
        <v>0</v>
      </c>
      <c r="N8" s="9">
        <v>1</v>
      </c>
      <c r="O8" s="9">
        <v>1</v>
      </c>
      <c r="P8" s="9">
        <v>2</v>
      </c>
      <c r="Q8" s="9">
        <v>1</v>
      </c>
      <c r="R8" s="9">
        <v>2</v>
      </c>
      <c r="S8" s="9">
        <v>1</v>
      </c>
      <c r="T8" s="10">
        <f t="shared" si="3"/>
        <v>13</v>
      </c>
      <c r="W8" s="76">
        <v>6</v>
      </c>
      <c r="X8" s="76">
        <f t="shared" si="0"/>
        <v>1</v>
      </c>
      <c r="Y8" s="83">
        <f t="shared" si="1"/>
        <v>2.8571428571428571E-2</v>
      </c>
    </row>
    <row r="9" spans="1:25" ht="30" customHeight="1" x14ac:dyDescent="0.25">
      <c r="A9" s="3" t="s">
        <v>11</v>
      </c>
      <c r="B9" s="4" t="str">
        <f t="shared" si="2"/>
        <v>ГБОУ СОШ №351</v>
      </c>
      <c r="C9" s="5">
        <f t="shared" si="2"/>
        <v>11351</v>
      </c>
      <c r="D9" s="5" t="str">
        <f t="shared" si="2"/>
        <v>СОШ с углуб.</v>
      </c>
      <c r="E9" s="11" t="str">
        <f t="shared" si="2"/>
        <v>5а</v>
      </c>
      <c r="F9" s="7">
        <f t="shared" si="2"/>
        <v>38</v>
      </c>
      <c r="G9" s="7">
        <f t="shared" si="2"/>
        <v>35</v>
      </c>
      <c r="H9" s="8">
        <f t="shared" si="4"/>
        <v>11351007</v>
      </c>
      <c r="I9" s="9">
        <v>0</v>
      </c>
      <c r="J9" s="9">
        <v>1</v>
      </c>
      <c r="K9" s="9">
        <v>1</v>
      </c>
      <c r="L9" s="9">
        <v>2</v>
      </c>
      <c r="M9" s="9">
        <v>2</v>
      </c>
      <c r="N9" s="9">
        <v>0</v>
      </c>
      <c r="O9" s="9">
        <v>0</v>
      </c>
      <c r="P9" s="9">
        <v>2</v>
      </c>
      <c r="Q9" s="9">
        <v>2</v>
      </c>
      <c r="R9" s="9">
        <v>2</v>
      </c>
      <c r="S9" s="9">
        <v>2</v>
      </c>
      <c r="T9" s="10">
        <f t="shared" si="3"/>
        <v>14</v>
      </c>
      <c r="W9" s="76">
        <v>7</v>
      </c>
      <c r="X9" s="76">
        <f t="shared" si="0"/>
        <v>1</v>
      </c>
      <c r="Y9" s="83">
        <f t="shared" si="1"/>
        <v>2.8571428571428571E-2</v>
      </c>
    </row>
    <row r="10" spans="1:25" ht="30" customHeight="1" x14ac:dyDescent="0.25">
      <c r="A10" s="3" t="s">
        <v>11</v>
      </c>
      <c r="B10" s="4" t="str">
        <f t="shared" si="2"/>
        <v>ГБОУ СОШ №351</v>
      </c>
      <c r="C10" s="5">
        <f t="shared" si="2"/>
        <v>11351</v>
      </c>
      <c r="D10" s="5" t="str">
        <f t="shared" si="2"/>
        <v>СОШ с углуб.</v>
      </c>
      <c r="E10" s="11" t="str">
        <f t="shared" si="2"/>
        <v>5а</v>
      </c>
      <c r="F10" s="7">
        <f t="shared" si="2"/>
        <v>38</v>
      </c>
      <c r="G10" s="7">
        <f t="shared" si="2"/>
        <v>35</v>
      </c>
      <c r="H10" s="8">
        <f t="shared" si="4"/>
        <v>11351008</v>
      </c>
      <c r="I10" s="9">
        <v>1</v>
      </c>
      <c r="J10" s="9">
        <v>0</v>
      </c>
      <c r="K10" s="9">
        <v>1</v>
      </c>
      <c r="L10" s="9">
        <v>2</v>
      </c>
      <c r="M10" s="9">
        <v>1</v>
      </c>
      <c r="N10" s="9">
        <v>1</v>
      </c>
      <c r="O10" s="9">
        <v>1</v>
      </c>
      <c r="P10" s="9">
        <v>2</v>
      </c>
      <c r="Q10" s="9">
        <v>2</v>
      </c>
      <c r="R10" s="9">
        <v>1</v>
      </c>
      <c r="S10" s="9">
        <v>1</v>
      </c>
      <c r="T10" s="10">
        <f t="shared" si="3"/>
        <v>13</v>
      </c>
      <c r="W10" s="76">
        <v>8</v>
      </c>
      <c r="X10" s="76">
        <f t="shared" si="0"/>
        <v>4</v>
      </c>
      <c r="Y10" s="83">
        <f t="shared" si="1"/>
        <v>0.11428571428571428</v>
      </c>
    </row>
    <row r="11" spans="1:25" ht="30" customHeight="1" x14ac:dyDescent="0.25">
      <c r="A11" s="3" t="s">
        <v>11</v>
      </c>
      <c r="B11" s="4" t="str">
        <f t="shared" si="2"/>
        <v>ГБОУ СОШ №351</v>
      </c>
      <c r="C11" s="5">
        <f t="shared" si="2"/>
        <v>11351</v>
      </c>
      <c r="D11" s="5" t="str">
        <f t="shared" si="2"/>
        <v>СОШ с углуб.</v>
      </c>
      <c r="E11" s="11" t="str">
        <f t="shared" si="2"/>
        <v>5а</v>
      </c>
      <c r="F11" s="7">
        <f t="shared" si="2"/>
        <v>38</v>
      </c>
      <c r="G11" s="7">
        <f t="shared" si="2"/>
        <v>35</v>
      </c>
      <c r="H11" s="8">
        <f t="shared" si="4"/>
        <v>11351009</v>
      </c>
      <c r="I11" s="9">
        <v>1</v>
      </c>
      <c r="J11" s="9">
        <v>2</v>
      </c>
      <c r="K11" s="9">
        <v>0</v>
      </c>
      <c r="L11" s="9">
        <v>2</v>
      </c>
      <c r="M11" s="9">
        <v>1</v>
      </c>
      <c r="N11" s="9">
        <v>1</v>
      </c>
      <c r="O11" s="9">
        <v>1</v>
      </c>
      <c r="P11" s="9">
        <v>2</v>
      </c>
      <c r="Q11" s="9">
        <v>2</v>
      </c>
      <c r="R11" s="9">
        <v>2</v>
      </c>
      <c r="S11" s="9">
        <v>2</v>
      </c>
      <c r="T11" s="10">
        <f t="shared" si="3"/>
        <v>16</v>
      </c>
      <c r="W11" s="76">
        <v>9</v>
      </c>
      <c r="X11" s="76">
        <f t="shared" si="0"/>
        <v>2</v>
      </c>
      <c r="Y11" s="83">
        <f t="shared" si="1"/>
        <v>5.7142857142857141E-2</v>
      </c>
    </row>
    <row r="12" spans="1:25" ht="30" customHeight="1" x14ac:dyDescent="0.25">
      <c r="A12" s="3" t="s">
        <v>11</v>
      </c>
      <c r="B12" s="4" t="str">
        <f t="shared" si="2"/>
        <v>ГБОУ СОШ №351</v>
      </c>
      <c r="C12" s="5">
        <f t="shared" si="2"/>
        <v>11351</v>
      </c>
      <c r="D12" s="5" t="str">
        <f t="shared" si="2"/>
        <v>СОШ с углуб.</v>
      </c>
      <c r="E12" s="11" t="str">
        <f t="shared" si="2"/>
        <v>5а</v>
      </c>
      <c r="F12" s="7">
        <f t="shared" si="2"/>
        <v>38</v>
      </c>
      <c r="G12" s="7">
        <f t="shared" si="2"/>
        <v>35</v>
      </c>
      <c r="H12" s="8">
        <f t="shared" si="4"/>
        <v>11351010</v>
      </c>
      <c r="I12" s="9">
        <v>0</v>
      </c>
      <c r="J12" s="9">
        <v>1</v>
      </c>
      <c r="K12" s="9">
        <v>0</v>
      </c>
      <c r="L12" s="9">
        <v>2</v>
      </c>
      <c r="M12" s="9">
        <v>1</v>
      </c>
      <c r="N12" s="9">
        <v>1</v>
      </c>
      <c r="O12" s="9">
        <v>0</v>
      </c>
      <c r="P12" s="9">
        <v>1</v>
      </c>
      <c r="Q12" s="9">
        <v>2</v>
      </c>
      <c r="R12" s="9">
        <v>2</v>
      </c>
      <c r="S12" s="9">
        <v>2</v>
      </c>
      <c r="T12" s="10">
        <f t="shared" si="3"/>
        <v>12</v>
      </c>
      <c r="W12" s="76">
        <v>10</v>
      </c>
      <c r="X12" s="76">
        <f t="shared" si="0"/>
        <v>2</v>
      </c>
      <c r="Y12" s="83">
        <f t="shared" si="1"/>
        <v>5.7142857142857141E-2</v>
      </c>
    </row>
    <row r="13" spans="1:25" ht="30" customHeight="1" x14ac:dyDescent="0.25">
      <c r="A13" s="3" t="s">
        <v>11</v>
      </c>
      <c r="B13" s="4" t="str">
        <f t="shared" si="2"/>
        <v>ГБОУ СОШ №351</v>
      </c>
      <c r="C13" s="5">
        <f t="shared" si="2"/>
        <v>11351</v>
      </c>
      <c r="D13" s="5" t="str">
        <f t="shared" si="2"/>
        <v>СОШ с углуб.</v>
      </c>
      <c r="E13" s="11" t="str">
        <f t="shared" si="2"/>
        <v>5а</v>
      </c>
      <c r="F13" s="7">
        <f t="shared" si="2"/>
        <v>38</v>
      </c>
      <c r="G13" s="7">
        <f t="shared" si="2"/>
        <v>35</v>
      </c>
      <c r="H13" s="8">
        <f t="shared" si="4"/>
        <v>11351011</v>
      </c>
      <c r="I13" s="9">
        <v>1</v>
      </c>
      <c r="J13" s="9">
        <v>1</v>
      </c>
      <c r="K13" s="9">
        <v>1</v>
      </c>
      <c r="L13" s="9">
        <v>2</v>
      </c>
      <c r="M13" s="9">
        <v>2</v>
      </c>
      <c r="N13" s="9">
        <v>1</v>
      </c>
      <c r="O13" s="9">
        <v>1</v>
      </c>
      <c r="P13" s="9">
        <v>2</v>
      </c>
      <c r="Q13" s="9">
        <v>2</v>
      </c>
      <c r="R13" s="9">
        <v>2</v>
      </c>
      <c r="S13" s="9">
        <v>2</v>
      </c>
      <c r="T13" s="10">
        <f t="shared" si="3"/>
        <v>17</v>
      </c>
      <c r="W13" s="76">
        <v>11</v>
      </c>
      <c r="X13" s="76">
        <f t="shared" si="0"/>
        <v>4</v>
      </c>
      <c r="Y13" s="83">
        <f t="shared" si="1"/>
        <v>0.11428571428571428</v>
      </c>
    </row>
    <row r="14" spans="1:25" ht="30" customHeight="1" x14ac:dyDescent="0.25">
      <c r="A14" s="3" t="s">
        <v>11</v>
      </c>
      <c r="B14" s="4" t="str">
        <f t="shared" si="2"/>
        <v>ГБОУ СОШ №351</v>
      </c>
      <c r="C14" s="5">
        <f t="shared" si="2"/>
        <v>11351</v>
      </c>
      <c r="D14" s="5" t="str">
        <f t="shared" si="2"/>
        <v>СОШ с углуб.</v>
      </c>
      <c r="E14" s="11" t="str">
        <f t="shared" si="2"/>
        <v>5а</v>
      </c>
      <c r="F14" s="7">
        <f t="shared" si="2"/>
        <v>38</v>
      </c>
      <c r="G14" s="7">
        <f t="shared" si="2"/>
        <v>35</v>
      </c>
      <c r="H14" s="8">
        <f t="shared" si="4"/>
        <v>11351012</v>
      </c>
      <c r="I14" s="9">
        <v>1</v>
      </c>
      <c r="J14" s="9">
        <v>1</v>
      </c>
      <c r="K14" s="9">
        <v>0</v>
      </c>
      <c r="L14" s="9">
        <v>2</v>
      </c>
      <c r="M14" s="9">
        <v>0</v>
      </c>
      <c r="N14" s="9">
        <v>1</v>
      </c>
      <c r="O14" s="9">
        <v>1</v>
      </c>
      <c r="P14" s="9">
        <v>2</v>
      </c>
      <c r="Q14" s="9">
        <v>2</v>
      </c>
      <c r="R14" s="9">
        <v>2</v>
      </c>
      <c r="S14" s="9">
        <v>2</v>
      </c>
      <c r="T14" s="10">
        <f t="shared" si="3"/>
        <v>14</v>
      </c>
      <c r="W14" s="76">
        <v>12</v>
      </c>
      <c r="X14" s="76">
        <f t="shared" si="0"/>
        <v>5</v>
      </c>
      <c r="Y14" s="83">
        <f t="shared" si="1"/>
        <v>0.14285714285714285</v>
      </c>
    </row>
    <row r="15" spans="1:25" ht="30" customHeight="1" x14ac:dyDescent="0.25">
      <c r="A15" s="3" t="s">
        <v>11</v>
      </c>
      <c r="B15" s="4" t="str">
        <f t="shared" si="2"/>
        <v>ГБОУ СОШ №351</v>
      </c>
      <c r="C15" s="5">
        <f t="shared" si="2"/>
        <v>11351</v>
      </c>
      <c r="D15" s="5" t="str">
        <f t="shared" si="2"/>
        <v>СОШ с углуб.</v>
      </c>
      <c r="E15" s="11" t="str">
        <f t="shared" si="2"/>
        <v>5а</v>
      </c>
      <c r="F15" s="7">
        <f t="shared" si="2"/>
        <v>38</v>
      </c>
      <c r="G15" s="7">
        <f t="shared" si="2"/>
        <v>35</v>
      </c>
      <c r="H15" s="8">
        <f t="shared" si="4"/>
        <v>11351013</v>
      </c>
      <c r="I15" s="9">
        <v>0</v>
      </c>
      <c r="J15" s="9">
        <v>1</v>
      </c>
      <c r="K15" s="9">
        <v>0</v>
      </c>
      <c r="L15" s="9">
        <v>2</v>
      </c>
      <c r="M15" s="9">
        <v>1</v>
      </c>
      <c r="N15" s="9">
        <v>1</v>
      </c>
      <c r="O15" s="9">
        <v>1</v>
      </c>
      <c r="P15" s="9">
        <v>2</v>
      </c>
      <c r="Q15" s="9">
        <v>2</v>
      </c>
      <c r="R15" s="9">
        <v>2</v>
      </c>
      <c r="S15" s="9">
        <v>1</v>
      </c>
      <c r="T15" s="10">
        <f t="shared" si="3"/>
        <v>13</v>
      </c>
      <c r="W15" s="76">
        <v>13</v>
      </c>
      <c r="X15" s="76">
        <f t="shared" si="0"/>
        <v>5</v>
      </c>
      <c r="Y15" s="83">
        <f t="shared" si="1"/>
        <v>0.14285714285714285</v>
      </c>
    </row>
    <row r="16" spans="1:25" ht="30" customHeight="1" x14ac:dyDescent="0.25">
      <c r="A16" s="3" t="s">
        <v>11</v>
      </c>
      <c r="B16" s="4" t="str">
        <f t="shared" si="2"/>
        <v>ГБОУ СОШ №351</v>
      </c>
      <c r="C16" s="5">
        <f t="shared" si="2"/>
        <v>11351</v>
      </c>
      <c r="D16" s="5" t="str">
        <f t="shared" si="2"/>
        <v>СОШ с углуб.</v>
      </c>
      <c r="E16" s="11" t="str">
        <f t="shared" si="2"/>
        <v>5а</v>
      </c>
      <c r="F16" s="7">
        <f t="shared" si="2"/>
        <v>38</v>
      </c>
      <c r="G16" s="7">
        <f t="shared" si="2"/>
        <v>35</v>
      </c>
      <c r="H16" s="8">
        <f t="shared" si="4"/>
        <v>11351014</v>
      </c>
      <c r="I16" s="9">
        <v>0</v>
      </c>
      <c r="J16" s="9">
        <v>0</v>
      </c>
      <c r="K16" s="9">
        <v>0</v>
      </c>
      <c r="L16" s="9">
        <v>2</v>
      </c>
      <c r="M16" s="9">
        <v>1</v>
      </c>
      <c r="N16" s="9">
        <v>0</v>
      </c>
      <c r="O16" s="9">
        <v>1</v>
      </c>
      <c r="P16" s="9">
        <v>2</v>
      </c>
      <c r="Q16" s="9">
        <v>2</v>
      </c>
      <c r="R16" s="9">
        <v>1</v>
      </c>
      <c r="S16" s="9">
        <v>1</v>
      </c>
      <c r="T16" s="10">
        <f t="shared" si="3"/>
        <v>10</v>
      </c>
      <c r="W16" s="76">
        <v>14</v>
      </c>
      <c r="X16" s="76">
        <f t="shared" si="0"/>
        <v>3</v>
      </c>
      <c r="Y16" s="83">
        <f t="shared" si="1"/>
        <v>8.5714285714285715E-2</v>
      </c>
    </row>
    <row r="17" spans="1:25" ht="30" customHeight="1" x14ac:dyDescent="0.25">
      <c r="A17" s="3" t="s">
        <v>11</v>
      </c>
      <c r="B17" s="4" t="str">
        <f t="shared" si="2"/>
        <v>ГБОУ СОШ №351</v>
      </c>
      <c r="C17" s="5">
        <f t="shared" si="2"/>
        <v>11351</v>
      </c>
      <c r="D17" s="5" t="str">
        <f t="shared" si="2"/>
        <v>СОШ с углуб.</v>
      </c>
      <c r="E17" s="11" t="str">
        <f t="shared" si="2"/>
        <v>5а</v>
      </c>
      <c r="F17" s="7">
        <f t="shared" si="2"/>
        <v>38</v>
      </c>
      <c r="G17" s="7">
        <f t="shared" si="2"/>
        <v>35</v>
      </c>
      <c r="H17" s="8">
        <f t="shared" si="4"/>
        <v>11351015</v>
      </c>
      <c r="I17" s="9">
        <v>1</v>
      </c>
      <c r="J17" s="9">
        <v>1</v>
      </c>
      <c r="K17" s="9">
        <v>0</v>
      </c>
      <c r="L17" s="9">
        <v>2</v>
      </c>
      <c r="M17" s="9">
        <v>1</v>
      </c>
      <c r="N17" s="9">
        <v>1</v>
      </c>
      <c r="O17" s="9">
        <v>0</v>
      </c>
      <c r="P17" s="9">
        <v>2</v>
      </c>
      <c r="Q17" s="9">
        <v>2</v>
      </c>
      <c r="R17" s="9">
        <v>2</v>
      </c>
      <c r="S17" s="9">
        <v>1</v>
      </c>
      <c r="T17" s="10">
        <f t="shared" si="3"/>
        <v>13</v>
      </c>
      <c r="W17" s="76">
        <v>15</v>
      </c>
      <c r="X17" s="76">
        <f t="shared" si="0"/>
        <v>2</v>
      </c>
      <c r="Y17" s="83">
        <f t="shared" si="1"/>
        <v>5.7142857142857141E-2</v>
      </c>
    </row>
    <row r="18" spans="1:25" ht="30" customHeight="1" x14ac:dyDescent="0.25">
      <c r="A18" s="3" t="s">
        <v>11</v>
      </c>
      <c r="B18" s="4" t="str">
        <f t="shared" si="2"/>
        <v>ГБОУ СОШ №351</v>
      </c>
      <c r="C18" s="5">
        <f t="shared" si="2"/>
        <v>11351</v>
      </c>
      <c r="D18" s="5" t="str">
        <f t="shared" si="2"/>
        <v>СОШ с углуб.</v>
      </c>
      <c r="E18" s="11" t="str">
        <f t="shared" si="2"/>
        <v>5а</v>
      </c>
      <c r="F18" s="7">
        <f t="shared" si="2"/>
        <v>38</v>
      </c>
      <c r="G18" s="7">
        <f t="shared" si="2"/>
        <v>35</v>
      </c>
      <c r="H18" s="8">
        <f t="shared" si="4"/>
        <v>11351016</v>
      </c>
      <c r="I18" s="9">
        <v>1</v>
      </c>
      <c r="J18" s="9">
        <v>2</v>
      </c>
      <c r="K18" s="9">
        <v>0</v>
      </c>
      <c r="L18" s="9">
        <v>2</v>
      </c>
      <c r="M18" s="9">
        <v>2</v>
      </c>
      <c r="N18" s="9">
        <v>1</v>
      </c>
      <c r="O18" s="9">
        <v>1</v>
      </c>
      <c r="P18" s="9">
        <v>2</v>
      </c>
      <c r="Q18" s="9">
        <v>2</v>
      </c>
      <c r="R18" s="9">
        <v>2</v>
      </c>
      <c r="S18" s="9">
        <v>2</v>
      </c>
      <c r="T18" s="10">
        <f t="shared" si="3"/>
        <v>17</v>
      </c>
      <c r="W18" s="76">
        <v>16</v>
      </c>
      <c r="X18" s="76">
        <f t="shared" si="0"/>
        <v>2</v>
      </c>
      <c r="Y18" s="83">
        <f t="shared" si="1"/>
        <v>5.7142857142857141E-2</v>
      </c>
    </row>
    <row r="19" spans="1:25" ht="30" customHeight="1" x14ac:dyDescent="0.25">
      <c r="A19" s="3" t="s">
        <v>11</v>
      </c>
      <c r="B19" s="4" t="str">
        <f t="shared" si="2"/>
        <v>ГБОУ СОШ №351</v>
      </c>
      <c r="C19" s="5">
        <f t="shared" si="2"/>
        <v>11351</v>
      </c>
      <c r="D19" s="5" t="str">
        <f t="shared" si="2"/>
        <v>СОШ с углуб.</v>
      </c>
      <c r="E19" s="13" t="s">
        <v>16</v>
      </c>
      <c r="F19" s="7">
        <f t="shared" si="2"/>
        <v>38</v>
      </c>
      <c r="G19" s="7">
        <f t="shared" si="2"/>
        <v>35</v>
      </c>
      <c r="H19" s="8">
        <f t="shared" si="4"/>
        <v>11351017</v>
      </c>
      <c r="I19" s="9">
        <v>0</v>
      </c>
      <c r="J19" s="9">
        <v>2</v>
      </c>
      <c r="K19" s="9">
        <v>1</v>
      </c>
      <c r="L19" s="9">
        <v>2</v>
      </c>
      <c r="M19" s="9">
        <v>1</v>
      </c>
      <c r="N19" s="9">
        <v>1</v>
      </c>
      <c r="O19" s="9">
        <v>1</v>
      </c>
      <c r="P19" s="9">
        <v>2</v>
      </c>
      <c r="Q19" s="9">
        <v>2</v>
      </c>
      <c r="R19" s="9">
        <v>2</v>
      </c>
      <c r="S19" s="9">
        <v>1</v>
      </c>
      <c r="T19" s="10">
        <f t="shared" si="3"/>
        <v>15</v>
      </c>
      <c r="W19" s="76">
        <v>17</v>
      </c>
      <c r="X19" s="76">
        <f t="shared" si="0"/>
        <v>2</v>
      </c>
      <c r="Y19" s="83">
        <f t="shared" si="1"/>
        <v>5.7142857142857141E-2</v>
      </c>
    </row>
    <row r="20" spans="1:25" ht="30" customHeight="1" x14ac:dyDescent="0.25">
      <c r="A20" s="3" t="s">
        <v>11</v>
      </c>
      <c r="B20" s="4" t="str">
        <f t="shared" ref="B20:G35" si="5">B19</f>
        <v>ГБОУ СОШ №351</v>
      </c>
      <c r="C20" s="5">
        <f t="shared" si="5"/>
        <v>11351</v>
      </c>
      <c r="D20" s="5" t="str">
        <f t="shared" si="5"/>
        <v>СОШ с углуб.</v>
      </c>
      <c r="E20" s="11" t="str">
        <f t="shared" si="5"/>
        <v>5б</v>
      </c>
      <c r="F20" s="7">
        <f t="shared" si="5"/>
        <v>38</v>
      </c>
      <c r="G20" s="7">
        <f t="shared" si="5"/>
        <v>35</v>
      </c>
      <c r="H20" s="8">
        <f t="shared" si="4"/>
        <v>11351018</v>
      </c>
      <c r="I20" s="9">
        <v>2</v>
      </c>
      <c r="J20" s="9">
        <v>0</v>
      </c>
      <c r="K20" s="9">
        <v>1</v>
      </c>
      <c r="L20" s="9">
        <v>2</v>
      </c>
      <c r="M20" s="9">
        <v>0</v>
      </c>
      <c r="N20" s="9">
        <v>1</v>
      </c>
      <c r="O20" s="9">
        <v>0</v>
      </c>
      <c r="P20" s="9">
        <v>2</v>
      </c>
      <c r="Q20" s="9">
        <v>2</v>
      </c>
      <c r="R20" s="9">
        <v>2</v>
      </c>
      <c r="S20" s="9">
        <v>1</v>
      </c>
      <c r="T20" s="10">
        <f t="shared" si="3"/>
        <v>13</v>
      </c>
      <c r="W20" s="76">
        <v>18</v>
      </c>
      <c r="X20" s="76">
        <f t="shared" si="0"/>
        <v>1</v>
      </c>
      <c r="Y20" s="83">
        <f t="shared" si="1"/>
        <v>2.8571428571428571E-2</v>
      </c>
    </row>
    <row r="21" spans="1:25" ht="30" customHeight="1" x14ac:dyDescent="0.25">
      <c r="A21" s="3" t="s">
        <v>11</v>
      </c>
      <c r="B21" s="4" t="str">
        <f t="shared" si="5"/>
        <v>ГБОУ СОШ №351</v>
      </c>
      <c r="C21" s="5">
        <f t="shared" si="5"/>
        <v>11351</v>
      </c>
      <c r="D21" s="5" t="str">
        <f t="shared" si="5"/>
        <v>СОШ с углуб.</v>
      </c>
      <c r="E21" s="11" t="str">
        <f t="shared" si="5"/>
        <v>5б</v>
      </c>
      <c r="F21" s="7">
        <f t="shared" si="5"/>
        <v>38</v>
      </c>
      <c r="G21" s="7">
        <f t="shared" si="5"/>
        <v>35</v>
      </c>
      <c r="H21" s="8">
        <f t="shared" si="4"/>
        <v>11351019</v>
      </c>
      <c r="I21" s="9">
        <v>2</v>
      </c>
      <c r="J21" s="9">
        <v>2</v>
      </c>
      <c r="K21" s="9">
        <v>1</v>
      </c>
      <c r="L21" s="9">
        <v>2</v>
      </c>
      <c r="M21" s="9">
        <v>1</v>
      </c>
      <c r="N21" s="9">
        <v>1</v>
      </c>
      <c r="O21" s="9">
        <v>0</v>
      </c>
      <c r="P21" s="9">
        <v>2</v>
      </c>
      <c r="Q21" s="9">
        <v>2</v>
      </c>
      <c r="R21" s="9">
        <v>1</v>
      </c>
      <c r="S21" s="9">
        <v>1</v>
      </c>
      <c r="T21" s="10">
        <f t="shared" si="3"/>
        <v>15</v>
      </c>
      <c r="W21" s="76">
        <v>19</v>
      </c>
      <c r="X21" s="76">
        <f t="shared" si="0"/>
        <v>0</v>
      </c>
      <c r="Y21" s="83">
        <f t="shared" si="1"/>
        <v>0</v>
      </c>
    </row>
    <row r="22" spans="1:25" ht="30" customHeight="1" x14ac:dyDescent="0.25">
      <c r="A22" s="3" t="s">
        <v>11</v>
      </c>
      <c r="B22" s="4" t="str">
        <f t="shared" si="5"/>
        <v>ГБОУ СОШ №351</v>
      </c>
      <c r="C22" s="5">
        <f t="shared" si="5"/>
        <v>11351</v>
      </c>
      <c r="D22" s="5" t="str">
        <f t="shared" si="5"/>
        <v>СОШ с углуб.</v>
      </c>
      <c r="E22" s="11" t="str">
        <f t="shared" si="5"/>
        <v>5б</v>
      </c>
      <c r="F22" s="7">
        <f t="shared" si="5"/>
        <v>38</v>
      </c>
      <c r="G22" s="7">
        <f t="shared" si="5"/>
        <v>35</v>
      </c>
      <c r="H22" s="8">
        <f t="shared" si="4"/>
        <v>11351020</v>
      </c>
      <c r="I22" s="9">
        <v>0</v>
      </c>
      <c r="J22" s="9">
        <v>0</v>
      </c>
      <c r="K22" s="9">
        <v>1</v>
      </c>
      <c r="L22" s="9">
        <v>2</v>
      </c>
      <c r="M22" s="9">
        <v>1</v>
      </c>
      <c r="N22" s="9">
        <v>1</v>
      </c>
      <c r="O22" s="9">
        <v>0</v>
      </c>
      <c r="P22" s="9">
        <v>2</v>
      </c>
      <c r="Q22" s="9">
        <v>1</v>
      </c>
      <c r="R22" s="9">
        <v>2</v>
      </c>
      <c r="S22" s="9">
        <v>1</v>
      </c>
      <c r="T22" s="10">
        <f t="shared" si="3"/>
        <v>11</v>
      </c>
      <c r="W22" s="58"/>
      <c r="X22" s="58">
        <f>SUM(X2:X21)</f>
        <v>35</v>
      </c>
      <c r="Y22" s="58"/>
    </row>
    <row r="23" spans="1:25" ht="30" customHeight="1" x14ac:dyDescent="0.25">
      <c r="A23" s="3" t="s">
        <v>11</v>
      </c>
      <c r="B23" s="4" t="str">
        <f t="shared" si="5"/>
        <v>ГБОУ СОШ №351</v>
      </c>
      <c r="C23" s="5">
        <f t="shared" si="5"/>
        <v>11351</v>
      </c>
      <c r="D23" s="5" t="str">
        <f t="shared" si="5"/>
        <v>СОШ с углуб.</v>
      </c>
      <c r="E23" s="11" t="str">
        <f t="shared" si="5"/>
        <v>5б</v>
      </c>
      <c r="F23" s="7">
        <f t="shared" si="5"/>
        <v>38</v>
      </c>
      <c r="G23" s="7">
        <f t="shared" si="5"/>
        <v>35</v>
      </c>
      <c r="H23" s="8">
        <f t="shared" si="4"/>
        <v>11351021</v>
      </c>
      <c r="I23" s="9">
        <v>0</v>
      </c>
      <c r="J23" s="9">
        <v>1</v>
      </c>
      <c r="K23" s="9">
        <v>0</v>
      </c>
      <c r="L23" s="9">
        <v>2</v>
      </c>
      <c r="M23" s="9">
        <v>1</v>
      </c>
      <c r="N23" s="9">
        <v>0</v>
      </c>
      <c r="O23" s="9">
        <v>0</v>
      </c>
      <c r="P23" s="9">
        <v>0</v>
      </c>
      <c r="Q23" s="9">
        <v>1</v>
      </c>
      <c r="R23" s="9">
        <v>0</v>
      </c>
      <c r="S23" s="9">
        <v>1</v>
      </c>
      <c r="T23" s="10">
        <f t="shared" si="3"/>
        <v>6</v>
      </c>
    </row>
    <row r="24" spans="1:25" ht="30" customHeight="1" x14ac:dyDescent="0.25">
      <c r="A24" s="3" t="s">
        <v>11</v>
      </c>
      <c r="B24" s="4" t="str">
        <f t="shared" si="5"/>
        <v>ГБОУ СОШ №351</v>
      </c>
      <c r="C24" s="5">
        <f t="shared" si="5"/>
        <v>11351</v>
      </c>
      <c r="D24" s="5" t="str">
        <f t="shared" si="5"/>
        <v>СОШ с углуб.</v>
      </c>
      <c r="E24" s="11" t="str">
        <f t="shared" si="5"/>
        <v>5б</v>
      </c>
      <c r="F24" s="7">
        <f t="shared" si="5"/>
        <v>38</v>
      </c>
      <c r="G24" s="7">
        <f t="shared" si="5"/>
        <v>35</v>
      </c>
      <c r="H24" s="8">
        <f t="shared" si="4"/>
        <v>11351022</v>
      </c>
      <c r="I24" s="9">
        <v>0</v>
      </c>
      <c r="J24" s="9">
        <v>2</v>
      </c>
      <c r="K24" s="9">
        <v>1</v>
      </c>
      <c r="L24" s="9">
        <v>2</v>
      </c>
      <c r="M24" s="9">
        <v>1</v>
      </c>
      <c r="N24" s="9">
        <v>1</v>
      </c>
      <c r="O24" s="9">
        <v>0</v>
      </c>
      <c r="P24" s="9">
        <v>2</v>
      </c>
      <c r="Q24" s="9">
        <v>1</v>
      </c>
      <c r="R24" s="9">
        <v>1</v>
      </c>
      <c r="S24" s="9">
        <v>1</v>
      </c>
      <c r="T24" s="10">
        <f t="shared" si="3"/>
        <v>12</v>
      </c>
    </row>
    <row r="25" spans="1:25" ht="30" customHeight="1" x14ac:dyDescent="0.25">
      <c r="A25" s="3" t="s">
        <v>11</v>
      </c>
      <c r="B25" s="4" t="str">
        <f t="shared" si="5"/>
        <v>ГБОУ СОШ №351</v>
      </c>
      <c r="C25" s="5">
        <f t="shared" si="5"/>
        <v>11351</v>
      </c>
      <c r="D25" s="5" t="str">
        <f t="shared" si="5"/>
        <v>СОШ с углуб.</v>
      </c>
      <c r="E25" s="11" t="str">
        <f t="shared" si="5"/>
        <v>5б</v>
      </c>
      <c r="F25" s="7">
        <f t="shared" si="5"/>
        <v>38</v>
      </c>
      <c r="G25" s="7">
        <f t="shared" si="5"/>
        <v>35</v>
      </c>
      <c r="H25" s="8">
        <f t="shared" si="4"/>
        <v>11351023</v>
      </c>
      <c r="I25" s="9">
        <v>0</v>
      </c>
      <c r="J25" s="9">
        <v>0</v>
      </c>
      <c r="K25" s="9">
        <v>0</v>
      </c>
      <c r="L25" s="9">
        <v>2</v>
      </c>
      <c r="M25" s="9">
        <v>0</v>
      </c>
      <c r="N25" s="9">
        <v>0</v>
      </c>
      <c r="O25" s="9">
        <v>0</v>
      </c>
      <c r="P25" s="9">
        <v>2</v>
      </c>
      <c r="Q25" s="9">
        <v>2</v>
      </c>
      <c r="R25" s="9">
        <v>0</v>
      </c>
      <c r="S25" s="9">
        <v>1</v>
      </c>
      <c r="T25" s="10">
        <f t="shared" si="3"/>
        <v>7</v>
      </c>
    </row>
    <row r="26" spans="1:25" ht="30" customHeight="1" x14ac:dyDescent="0.25">
      <c r="A26" s="3" t="s">
        <v>11</v>
      </c>
      <c r="B26" s="4" t="str">
        <f t="shared" si="5"/>
        <v>ГБОУ СОШ №351</v>
      </c>
      <c r="C26" s="5">
        <f t="shared" si="5"/>
        <v>11351</v>
      </c>
      <c r="D26" s="5" t="str">
        <f t="shared" si="5"/>
        <v>СОШ с углуб.</v>
      </c>
      <c r="E26" s="11" t="str">
        <f t="shared" si="5"/>
        <v>5б</v>
      </c>
      <c r="F26" s="7">
        <f t="shared" si="5"/>
        <v>38</v>
      </c>
      <c r="G26" s="7">
        <f t="shared" si="5"/>
        <v>35</v>
      </c>
      <c r="H26" s="8">
        <f t="shared" si="4"/>
        <v>11351024</v>
      </c>
      <c r="I26" s="9">
        <v>0</v>
      </c>
      <c r="J26" s="9">
        <v>0</v>
      </c>
      <c r="K26" s="9">
        <v>0</v>
      </c>
      <c r="L26" s="9">
        <v>2</v>
      </c>
      <c r="M26" s="9">
        <v>0</v>
      </c>
      <c r="N26" s="9">
        <v>1</v>
      </c>
      <c r="O26" s="9">
        <v>0</v>
      </c>
      <c r="P26" s="9">
        <v>2</v>
      </c>
      <c r="Q26" s="9">
        <v>1</v>
      </c>
      <c r="R26" s="9">
        <v>1</v>
      </c>
      <c r="S26" s="9">
        <v>1</v>
      </c>
      <c r="T26" s="10">
        <f t="shared" si="3"/>
        <v>8</v>
      </c>
    </row>
    <row r="27" spans="1:25" ht="30" customHeight="1" x14ac:dyDescent="0.25">
      <c r="A27" s="3" t="s">
        <v>11</v>
      </c>
      <c r="B27" s="4" t="str">
        <f t="shared" si="5"/>
        <v>ГБОУ СОШ №351</v>
      </c>
      <c r="C27" s="5">
        <f t="shared" si="5"/>
        <v>11351</v>
      </c>
      <c r="D27" s="5" t="str">
        <f t="shared" si="5"/>
        <v>СОШ с углуб.</v>
      </c>
      <c r="E27" s="11" t="str">
        <f t="shared" si="5"/>
        <v>5б</v>
      </c>
      <c r="F27" s="7">
        <f t="shared" si="5"/>
        <v>38</v>
      </c>
      <c r="G27" s="7">
        <f t="shared" si="5"/>
        <v>35</v>
      </c>
      <c r="H27" s="8">
        <f t="shared" si="4"/>
        <v>11351025</v>
      </c>
      <c r="I27" s="9">
        <v>0</v>
      </c>
      <c r="J27" s="9">
        <v>0</v>
      </c>
      <c r="K27" s="9">
        <v>0</v>
      </c>
      <c r="L27" s="9">
        <v>2</v>
      </c>
      <c r="M27" s="9">
        <v>0</v>
      </c>
      <c r="N27" s="9">
        <v>1</v>
      </c>
      <c r="O27" s="9">
        <v>0</v>
      </c>
      <c r="P27" s="9">
        <v>2</v>
      </c>
      <c r="Q27" s="9">
        <v>1</v>
      </c>
      <c r="R27" s="9">
        <v>1</v>
      </c>
      <c r="S27" s="9">
        <v>1</v>
      </c>
      <c r="T27" s="10">
        <f t="shared" si="3"/>
        <v>8</v>
      </c>
    </row>
    <row r="28" spans="1:25" ht="30" customHeight="1" x14ac:dyDescent="0.25">
      <c r="A28" s="3" t="s">
        <v>11</v>
      </c>
      <c r="B28" s="4" t="str">
        <f t="shared" si="5"/>
        <v>ГБОУ СОШ №351</v>
      </c>
      <c r="C28" s="5">
        <f t="shared" si="5"/>
        <v>11351</v>
      </c>
      <c r="D28" s="5" t="str">
        <f t="shared" si="5"/>
        <v>СОШ с углуб.</v>
      </c>
      <c r="E28" s="11" t="str">
        <f t="shared" si="5"/>
        <v>5б</v>
      </c>
      <c r="F28" s="7">
        <f t="shared" si="5"/>
        <v>38</v>
      </c>
      <c r="G28" s="7">
        <f t="shared" si="5"/>
        <v>35</v>
      </c>
      <c r="H28" s="8">
        <f t="shared" si="4"/>
        <v>11351026</v>
      </c>
      <c r="I28" s="9">
        <v>0</v>
      </c>
      <c r="J28" s="9">
        <v>1</v>
      </c>
      <c r="K28" s="9">
        <v>0</v>
      </c>
      <c r="L28" s="9">
        <v>2</v>
      </c>
      <c r="M28" s="9">
        <v>1</v>
      </c>
      <c r="N28" s="9">
        <v>0</v>
      </c>
      <c r="O28" s="9">
        <v>0</v>
      </c>
      <c r="P28" s="9">
        <v>2</v>
      </c>
      <c r="Q28" s="9">
        <v>1</v>
      </c>
      <c r="R28" s="9">
        <v>0</v>
      </c>
      <c r="S28" s="9">
        <v>1</v>
      </c>
      <c r="T28" s="10">
        <f t="shared" si="3"/>
        <v>8</v>
      </c>
    </row>
    <row r="29" spans="1:25" ht="30" customHeight="1" x14ac:dyDescent="0.25">
      <c r="A29" s="3" t="s">
        <v>11</v>
      </c>
      <c r="B29" s="4" t="str">
        <f t="shared" si="5"/>
        <v>ГБОУ СОШ №351</v>
      </c>
      <c r="C29" s="5">
        <f t="shared" si="5"/>
        <v>11351</v>
      </c>
      <c r="D29" s="5" t="str">
        <f t="shared" si="5"/>
        <v>СОШ с углуб.</v>
      </c>
      <c r="E29" s="11" t="str">
        <f t="shared" si="5"/>
        <v>5б</v>
      </c>
      <c r="F29" s="7">
        <f t="shared" si="5"/>
        <v>38</v>
      </c>
      <c r="G29" s="7">
        <f t="shared" si="5"/>
        <v>35</v>
      </c>
      <c r="H29" s="8">
        <f t="shared" si="4"/>
        <v>11351027</v>
      </c>
      <c r="I29" s="9">
        <v>0</v>
      </c>
      <c r="J29" s="9">
        <v>2</v>
      </c>
      <c r="K29" s="9">
        <v>0</v>
      </c>
      <c r="L29" s="9">
        <v>1</v>
      </c>
      <c r="M29" s="9">
        <v>1</v>
      </c>
      <c r="N29" s="9">
        <v>1</v>
      </c>
      <c r="O29" s="9">
        <v>0</v>
      </c>
      <c r="P29" s="9">
        <v>2</v>
      </c>
      <c r="Q29" s="9">
        <v>1</v>
      </c>
      <c r="R29" s="9">
        <v>0</v>
      </c>
      <c r="S29" s="9">
        <v>0</v>
      </c>
      <c r="T29" s="10">
        <f t="shared" si="3"/>
        <v>8</v>
      </c>
    </row>
    <row r="30" spans="1:25" ht="30" customHeight="1" x14ac:dyDescent="0.25">
      <c r="A30" s="3" t="s">
        <v>11</v>
      </c>
      <c r="B30" s="4" t="str">
        <f t="shared" si="5"/>
        <v>ГБОУ СОШ №351</v>
      </c>
      <c r="C30" s="5">
        <f t="shared" si="5"/>
        <v>11351</v>
      </c>
      <c r="D30" s="5" t="str">
        <f t="shared" si="5"/>
        <v>СОШ с углуб.</v>
      </c>
      <c r="E30" s="11" t="str">
        <f t="shared" si="5"/>
        <v>5б</v>
      </c>
      <c r="F30" s="7">
        <f t="shared" si="5"/>
        <v>38</v>
      </c>
      <c r="G30" s="7">
        <f t="shared" si="5"/>
        <v>35</v>
      </c>
      <c r="H30" s="8">
        <f t="shared" si="4"/>
        <v>11351028</v>
      </c>
      <c r="I30" s="9">
        <v>0</v>
      </c>
      <c r="J30" s="9">
        <v>2</v>
      </c>
      <c r="K30" s="9">
        <v>0</v>
      </c>
      <c r="L30" s="9">
        <v>2</v>
      </c>
      <c r="M30" s="9">
        <v>1</v>
      </c>
      <c r="N30" s="9">
        <v>0</v>
      </c>
      <c r="O30" s="9">
        <v>0</v>
      </c>
      <c r="P30" s="9">
        <v>1</v>
      </c>
      <c r="Q30" s="9">
        <v>1</v>
      </c>
      <c r="R30" s="9">
        <v>1</v>
      </c>
      <c r="S30" s="9">
        <v>1</v>
      </c>
      <c r="T30" s="10">
        <f t="shared" si="3"/>
        <v>9</v>
      </c>
    </row>
    <row r="31" spans="1:25" ht="30" customHeight="1" x14ac:dyDescent="0.25">
      <c r="A31" s="3" t="s">
        <v>11</v>
      </c>
      <c r="B31" s="4" t="str">
        <f t="shared" si="5"/>
        <v>ГБОУ СОШ №351</v>
      </c>
      <c r="C31" s="5">
        <f t="shared" si="5"/>
        <v>11351</v>
      </c>
      <c r="D31" s="5" t="str">
        <f t="shared" si="5"/>
        <v>СОШ с углуб.</v>
      </c>
      <c r="E31" s="11" t="str">
        <f t="shared" si="5"/>
        <v>5б</v>
      </c>
      <c r="F31" s="7">
        <f t="shared" si="5"/>
        <v>38</v>
      </c>
      <c r="G31" s="7">
        <f t="shared" si="5"/>
        <v>35</v>
      </c>
      <c r="H31" s="8">
        <f t="shared" si="4"/>
        <v>11351029</v>
      </c>
      <c r="I31" s="9">
        <v>0</v>
      </c>
      <c r="J31" s="9">
        <v>1</v>
      </c>
      <c r="K31" s="9">
        <v>0</v>
      </c>
      <c r="L31" s="9">
        <v>2</v>
      </c>
      <c r="M31" s="9">
        <v>1</v>
      </c>
      <c r="N31" s="9">
        <v>1</v>
      </c>
      <c r="O31" s="9">
        <v>0</v>
      </c>
      <c r="P31" s="9">
        <v>2</v>
      </c>
      <c r="Q31" s="9">
        <v>1</v>
      </c>
      <c r="R31" s="9">
        <v>1</v>
      </c>
      <c r="S31" s="9">
        <v>1</v>
      </c>
      <c r="T31" s="10">
        <f t="shared" si="3"/>
        <v>10</v>
      </c>
    </row>
    <row r="32" spans="1:25" ht="30" customHeight="1" x14ac:dyDescent="0.25">
      <c r="A32" s="3" t="s">
        <v>11</v>
      </c>
      <c r="B32" s="4" t="str">
        <f t="shared" si="5"/>
        <v>ГБОУ СОШ №351</v>
      </c>
      <c r="C32" s="5">
        <f t="shared" si="5"/>
        <v>11351</v>
      </c>
      <c r="D32" s="5" t="str">
        <f t="shared" si="5"/>
        <v>СОШ с углуб.</v>
      </c>
      <c r="E32" s="11" t="str">
        <f t="shared" si="5"/>
        <v>5б</v>
      </c>
      <c r="F32" s="7">
        <f t="shared" si="5"/>
        <v>38</v>
      </c>
      <c r="G32" s="7">
        <f t="shared" si="5"/>
        <v>35</v>
      </c>
      <c r="H32" s="8">
        <f t="shared" si="4"/>
        <v>11351030</v>
      </c>
      <c r="I32" s="9">
        <v>0</v>
      </c>
      <c r="J32" s="9">
        <v>0</v>
      </c>
      <c r="K32" s="9">
        <v>0</v>
      </c>
      <c r="L32" s="9">
        <v>1</v>
      </c>
      <c r="M32" s="9">
        <v>0</v>
      </c>
      <c r="N32" s="9">
        <v>1</v>
      </c>
      <c r="O32" s="9">
        <v>0</v>
      </c>
      <c r="P32" s="9">
        <v>0</v>
      </c>
      <c r="Q32" s="9">
        <v>0</v>
      </c>
      <c r="R32" s="9">
        <v>0</v>
      </c>
      <c r="S32" s="9">
        <v>0</v>
      </c>
      <c r="T32" s="10">
        <f t="shared" si="3"/>
        <v>2</v>
      </c>
    </row>
    <row r="33" spans="1:20" ht="30" customHeight="1" x14ac:dyDescent="0.25">
      <c r="A33" s="3" t="s">
        <v>11</v>
      </c>
      <c r="B33" s="4" t="str">
        <f t="shared" si="5"/>
        <v>ГБОУ СОШ №351</v>
      </c>
      <c r="C33" s="5">
        <f t="shared" si="5"/>
        <v>11351</v>
      </c>
      <c r="D33" s="5" t="str">
        <f t="shared" si="5"/>
        <v>СОШ с углуб.</v>
      </c>
      <c r="E33" s="11" t="str">
        <f t="shared" si="5"/>
        <v>5б</v>
      </c>
      <c r="F33" s="7">
        <f t="shared" si="5"/>
        <v>38</v>
      </c>
      <c r="G33" s="7">
        <f t="shared" si="5"/>
        <v>35</v>
      </c>
      <c r="H33" s="8">
        <f t="shared" si="4"/>
        <v>11351031</v>
      </c>
      <c r="I33" s="9">
        <v>0</v>
      </c>
      <c r="J33" s="9">
        <v>2</v>
      </c>
      <c r="K33" s="9">
        <v>0</v>
      </c>
      <c r="L33" s="9">
        <v>2</v>
      </c>
      <c r="M33" s="9">
        <v>1</v>
      </c>
      <c r="N33" s="9">
        <v>1</v>
      </c>
      <c r="O33" s="9">
        <v>1</v>
      </c>
      <c r="P33" s="9">
        <v>2</v>
      </c>
      <c r="Q33" s="9">
        <v>0</v>
      </c>
      <c r="R33" s="9">
        <v>2</v>
      </c>
      <c r="S33" s="9">
        <v>0</v>
      </c>
      <c r="T33" s="10">
        <f t="shared" si="3"/>
        <v>11</v>
      </c>
    </row>
    <row r="34" spans="1:20" ht="30" customHeight="1" x14ac:dyDescent="0.25">
      <c r="A34" s="3" t="s">
        <v>11</v>
      </c>
      <c r="B34" s="4" t="str">
        <f t="shared" si="5"/>
        <v>ГБОУ СОШ №351</v>
      </c>
      <c r="C34" s="5">
        <f t="shared" si="5"/>
        <v>11351</v>
      </c>
      <c r="D34" s="5" t="str">
        <f t="shared" si="5"/>
        <v>СОШ с углуб.</v>
      </c>
      <c r="E34" s="11" t="str">
        <f t="shared" si="5"/>
        <v>5б</v>
      </c>
      <c r="F34" s="7">
        <f t="shared" si="5"/>
        <v>38</v>
      </c>
      <c r="G34" s="7">
        <f t="shared" si="5"/>
        <v>35</v>
      </c>
      <c r="H34" s="8">
        <f t="shared" si="4"/>
        <v>11351032</v>
      </c>
      <c r="I34" s="9">
        <v>0</v>
      </c>
      <c r="J34" s="9">
        <v>1</v>
      </c>
      <c r="K34" s="9">
        <v>1</v>
      </c>
      <c r="L34" s="9">
        <v>2</v>
      </c>
      <c r="M34" s="9">
        <v>1</v>
      </c>
      <c r="N34" s="9">
        <v>0</v>
      </c>
      <c r="O34" s="9">
        <v>1</v>
      </c>
      <c r="P34" s="9">
        <v>2</v>
      </c>
      <c r="Q34" s="9">
        <v>0</v>
      </c>
      <c r="R34" s="9">
        <v>2</v>
      </c>
      <c r="S34" s="9">
        <v>1</v>
      </c>
      <c r="T34" s="10">
        <f t="shared" si="3"/>
        <v>11</v>
      </c>
    </row>
    <row r="35" spans="1:20" ht="30" customHeight="1" x14ac:dyDescent="0.25">
      <c r="A35" s="3" t="s">
        <v>11</v>
      </c>
      <c r="B35" s="4" t="str">
        <f t="shared" si="5"/>
        <v>ГБОУ СОШ №351</v>
      </c>
      <c r="C35" s="5">
        <f t="shared" si="5"/>
        <v>11351</v>
      </c>
      <c r="D35" s="5" t="str">
        <f t="shared" si="5"/>
        <v>СОШ с углуб.</v>
      </c>
      <c r="E35" s="11" t="str">
        <f t="shared" si="5"/>
        <v>5б</v>
      </c>
      <c r="F35" s="7">
        <f t="shared" si="5"/>
        <v>38</v>
      </c>
      <c r="G35" s="7">
        <f t="shared" si="5"/>
        <v>35</v>
      </c>
      <c r="H35" s="8">
        <f t="shared" si="4"/>
        <v>11351033</v>
      </c>
      <c r="I35" s="9">
        <v>0</v>
      </c>
      <c r="J35" s="9">
        <v>2</v>
      </c>
      <c r="K35" s="9">
        <v>1</v>
      </c>
      <c r="L35" s="9">
        <v>2</v>
      </c>
      <c r="M35" s="9">
        <v>2</v>
      </c>
      <c r="N35" s="9">
        <v>0</v>
      </c>
      <c r="O35" s="9">
        <v>1</v>
      </c>
      <c r="P35" s="9">
        <v>2</v>
      </c>
      <c r="Q35" s="9">
        <v>0</v>
      </c>
      <c r="R35" s="9">
        <v>1</v>
      </c>
      <c r="S35" s="9">
        <v>1</v>
      </c>
      <c r="T35" s="10">
        <f t="shared" si="3"/>
        <v>12</v>
      </c>
    </row>
    <row r="36" spans="1:20" ht="30" customHeight="1" x14ac:dyDescent="0.25">
      <c r="A36" s="3" t="s">
        <v>11</v>
      </c>
      <c r="B36" s="4" t="str">
        <f t="shared" ref="B36:G37" si="6">B35</f>
        <v>ГБОУ СОШ №351</v>
      </c>
      <c r="C36" s="5">
        <f t="shared" si="6"/>
        <v>11351</v>
      </c>
      <c r="D36" s="5" t="str">
        <f t="shared" si="6"/>
        <v>СОШ с углуб.</v>
      </c>
      <c r="E36" s="11" t="str">
        <f t="shared" si="6"/>
        <v>5б</v>
      </c>
      <c r="F36" s="7">
        <f t="shared" si="6"/>
        <v>38</v>
      </c>
      <c r="G36" s="7">
        <f t="shared" si="6"/>
        <v>35</v>
      </c>
      <c r="H36" s="8">
        <f t="shared" si="4"/>
        <v>11351034</v>
      </c>
      <c r="I36" s="9">
        <v>0</v>
      </c>
      <c r="J36" s="9">
        <v>1</v>
      </c>
      <c r="K36" s="9">
        <v>1</v>
      </c>
      <c r="L36" s="9">
        <v>2</v>
      </c>
      <c r="M36" s="9">
        <v>1</v>
      </c>
      <c r="N36" s="9">
        <v>1</v>
      </c>
      <c r="O36" s="9">
        <v>0</v>
      </c>
      <c r="P36" s="9">
        <v>2</v>
      </c>
      <c r="Q36" s="9">
        <v>2</v>
      </c>
      <c r="R36" s="9">
        <v>1</v>
      </c>
      <c r="S36" s="9">
        <v>1</v>
      </c>
      <c r="T36" s="10">
        <f t="shared" si="3"/>
        <v>12</v>
      </c>
    </row>
    <row r="37" spans="1:20" ht="30" customHeight="1" x14ac:dyDescent="0.25">
      <c r="A37" s="3" t="s">
        <v>11</v>
      </c>
      <c r="B37" s="4" t="str">
        <f t="shared" si="6"/>
        <v>ГБОУ СОШ №351</v>
      </c>
      <c r="C37" s="5">
        <f t="shared" si="6"/>
        <v>11351</v>
      </c>
      <c r="D37" s="5" t="str">
        <f t="shared" si="6"/>
        <v>СОШ с углуб.</v>
      </c>
      <c r="E37" s="11" t="str">
        <f t="shared" si="6"/>
        <v>5б</v>
      </c>
      <c r="F37" s="7">
        <f t="shared" si="6"/>
        <v>38</v>
      </c>
      <c r="G37" s="7">
        <f t="shared" si="6"/>
        <v>35</v>
      </c>
      <c r="H37" s="8">
        <f t="shared" si="4"/>
        <v>11351035</v>
      </c>
      <c r="I37" s="9">
        <v>0</v>
      </c>
      <c r="J37" s="9">
        <v>2</v>
      </c>
      <c r="K37" s="9">
        <v>1</v>
      </c>
      <c r="L37" s="9">
        <v>2</v>
      </c>
      <c r="M37" s="9">
        <v>1</v>
      </c>
      <c r="N37" s="9">
        <v>0</v>
      </c>
      <c r="O37" s="9">
        <v>1</v>
      </c>
      <c r="P37" s="9">
        <v>2</v>
      </c>
      <c r="Q37" s="9">
        <v>2</v>
      </c>
      <c r="R37" s="9">
        <v>2</v>
      </c>
      <c r="S37" s="9">
        <v>1</v>
      </c>
      <c r="T37" s="10">
        <f t="shared" si="3"/>
        <v>14</v>
      </c>
    </row>
    <row r="38" spans="1:20" s="58" customFormat="1" x14ac:dyDescent="0.25">
      <c r="A38" s="58" t="s">
        <v>118</v>
      </c>
      <c r="I38" s="58">
        <v>2</v>
      </c>
      <c r="J38" s="58">
        <v>2</v>
      </c>
      <c r="K38" s="58">
        <v>1</v>
      </c>
      <c r="L38" s="58">
        <v>2</v>
      </c>
      <c r="M38" s="58">
        <v>2</v>
      </c>
      <c r="N38" s="58">
        <v>1</v>
      </c>
      <c r="O38" s="58">
        <v>1</v>
      </c>
      <c r="P38" s="58">
        <v>2</v>
      </c>
      <c r="Q38" s="58">
        <v>2</v>
      </c>
      <c r="R38" s="58">
        <v>2</v>
      </c>
      <c r="S38" s="58">
        <v>2</v>
      </c>
      <c r="T38" s="58">
        <f>SUM(I38:S38)</f>
        <v>19</v>
      </c>
    </row>
    <row r="39" spans="1:20" x14ac:dyDescent="0.25">
      <c r="B39" s="58" t="s">
        <v>23</v>
      </c>
      <c r="F39">
        <v>38</v>
      </c>
      <c r="G39">
        <v>35</v>
      </c>
      <c r="I39" s="79">
        <f>SUM(I3:I37)/(35*I38)</f>
        <v>0.18571428571428572</v>
      </c>
      <c r="J39" s="79">
        <f t="shared" ref="J39:T39" si="7">SUM(J3:J37)/(35*J38)</f>
        <v>0.58571428571428574</v>
      </c>
      <c r="K39" s="79">
        <f t="shared" si="7"/>
        <v>0.45714285714285713</v>
      </c>
      <c r="L39" s="79">
        <f t="shared" si="7"/>
        <v>0.97142857142857142</v>
      </c>
      <c r="M39" s="79">
        <f t="shared" si="7"/>
        <v>0.47142857142857142</v>
      </c>
      <c r="N39" s="79">
        <f t="shared" si="7"/>
        <v>0.68571428571428572</v>
      </c>
      <c r="O39" s="79">
        <f t="shared" si="7"/>
        <v>0.42857142857142855</v>
      </c>
      <c r="P39" s="79">
        <f t="shared" si="7"/>
        <v>0.87142857142857144</v>
      </c>
      <c r="Q39" s="79">
        <f t="shared" si="7"/>
        <v>0.68571428571428572</v>
      </c>
      <c r="R39" s="79">
        <f t="shared" si="7"/>
        <v>0.7142857142857143</v>
      </c>
      <c r="S39" s="79">
        <f t="shared" si="7"/>
        <v>0.58571428571428574</v>
      </c>
      <c r="T39" s="79">
        <f t="shared" si="7"/>
        <v>0.61654135338345861</v>
      </c>
    </row>
  </sheetData>
  <mergeCells count="9">
    <mergeCell ref="G1:G2"/>
    <mergeCell ref="H1:H2"/>
    <mergeCell ref="T1:T2"/>
    <mergeCell ref="A1:A2"/>
    <mergeCell ref="B1:B2"/>
    <mergeCell ref="C1:C2"/>
    <mergeCell ref="D1:D2"/>
    <mergeCell ref="E1:E2"/>
    <mergeCell ref="F1:F2"/>
  </mergeCells>
  <dataValidations count="4">
    <dataValidation type="list" allowBlank="1" showInputMessage="1" showErrorMessage="1" sqref="I3:J37 L3:M37 P3:S37">
      <formula1>балл2</formula1>
    </dataValidation>
    <dataValidation allowBlank="1" showErrorMessage="1" sqref="E3:G37"/>
    <dataValidation type="list" allowBlank="1" showInputMessage="1" showErrorMessage="1" sqref="K3:K37 N3:O37">
      <formula1>балл1</formula1>
    </dataValidation>
    <dataValidation type="list" allowBlank="1" showInputMessage="1" showErrorMessage="1" sqref="B3">
      <formula1>Название</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1:Y22"/>
  <sheetViews>
    <sheetView zoomScale="70" zoomScaleNormal="70" workbookViewId="0">
      <selection activeCell="W1" sqref="W1:X21"/>
    </sheetView>
  </sheetViews>
  <sheetFormatPr defaultRowHeight="15" x14ac:dyDescent="0.25"/>
  <cols>
    <col min="1" max="1" width="16.5703125" customWidth="1"/>
    <col min="2" max="2" width="18.7109375" customWidth="1"/>
    <col min="3" max="3" width="9.42578125" customWidth="1"/>
    <col min="4" max="4" width="10.140625" customWidth="1"/>
    <col min="5" max="5" width="13.85546875" style="12" customWidth="1"/>
    <col min="6" max="6" width="12.42578125" customWidth="1"/>
    <col min="7" max="7" width="15" customWidth="1"/>
    <col min="8" max="8" width="12.42578125" customWidth="1"/>
    <col min="9" max="19" width="5.7109375" customWidth="1"/>
  </cols>
  <sheetData>
    <row r="1" spans="1:25" ht="59.25" customHeight="1" x14ac:dyDescent="0.25">
      <c r="A1" s="117" t="s">
        <v>0</v>
      </c>
      <c r="B1" s="117" t="s">
        <v>1</v>
      </c>
      <c r="C1" s="117" t="s">
        <v>2</v>
      </c>
      <c r="D1" s="117" t="s">
        <v>3</v>
      </c>
      <c r="E1" s="117" t="s">
        <v>4</v>
      </c>
      <c r="F1" s="117" t="s">
        <v>5</v>
      </c>
      <c r="G1" s="117" t="s">
        <v>6</v>
      </c>
      <c r="H1" s="117" t="s">
        <v>7</v>
      </c>
      <c r="I1" s="1">
        <v>1</v>
      </c>
      <c r="J1" s="1">
        <v>2</v>
      </c>
      <c r="K1" s="1">
        <v>3</v>
      </c>
      <c r="L1" s="1">
        <v>4</v>
      </c>
      <c r="M1" s="1">
        <v>5</v>
      </c>
      <c r="N1" s="1">
        <v>6</v>
      </c>
      <c r="O1" s="1">
        <v>7</v>
      </c>
      <c r="P1" s="1">
        <v>8</v>
      </c>
      <c r="Q1" s="1">
        <v>9</v>
      </c>
      <c r="R1" s="1">
        <v>10</v>
      </c>
      <c r="S1" s="1">
        <v>11</v>
      </c>
      <c r="T1" s="132" t="s">
        <v>8</v>
      </c>
      <c r="W1" t="s">
        <v>158</v>
      </c>
      <c r="X1" t="s">
        <v>159</v>
      </c>
      <c r="Y1" t="s">
        <v>160</v>
      </c>
    </row>
    <row r="2" spans="1:25" ht="44.25" customHeight="1" x14ac:dyDescent="0.25">
      <c r="A2" s="118"/>
      <c r="B2" s="118"/>
      <c r="C2" s="118"/>
      <c r="D2" s="118"/>
      <c r="E2" s="133"/>
      <c r="F2" s="134"/>
      <c r="G2" s="118"/>
      <c r="H2" s="131"/>
      <c r="I2" s="2" t="s">
        <v>9</v>
      </c>
      <c r="J2" s="2" t="s">
        <v>9</v>
      </c>
      <c r="K2" s="2" t="s">
        <v>10</v>
      </c>
      <c r="L2" s="2" t="s">
        <v>9</v>
      </c>
      <c r="M2" s="2" t="s">
        <v>9</v>
      </c>
      <c r="N2" s="2" t="s">
        <v>10</v>
      </c>
      <c r="O2" s="2" t="s">
        <v>10</v>
      </c>
      <c r="P2" s="2" t="s">
        <v>9</v>
      </c>
      <c r="Q2" s="2" t="s">
        <v>9</v>
      </c>
      <c r="R2" s="2" t="s">
        <v>9</v>
      </c>
      <c r="S2" s="2" t="s">
        <v>9</v>
      </c>
      <c r="T2" s="132"/>
      <c r="W2" s="76">
        <v>0</v>
      </c>
      <c r="X2" s="76">
        <f>COUNTIF(T$3:T$19,W2)</f>
        <v>0</v>
      </c>
      <c r="Y2" s="83">
        <f>X2/$X$22</f>
        <v>0</v>
      </c>
    </row>
    <row r="3" spans="1:25" ht="30" customHeight="1" x14ac:dyDescent="0.25">
      <c r="A3" s="3" t="s">
        <v>11</v>
      </c>
      <c r="B3" s="4" t="s">
        <v>24</v>
      </c>
      <c r="C3" s="5">
        <f>VLOOKUP(B3,[3]Списки!$C$1:$E$70,2,FALSE)</f>
        <v>11353</v>
      </c>
      <c r="D3" s="5" t="str">
        <f>VLOOKUP(B3,[3]Списки!$C$1:$E$70,3,FALSE)</f>
        <v>СОШ</v>
      </c>
      <c r="E3" s="6" t="s">
        <v>15</v>
      </c>
      <c r="F3" s="7">
        <v>19</v>
      </c>
      <c r="G3" s="7">
        <v>17</v>
      </c>
      <c r="H3" s="8">
        <f>C3*1000+1</f>
        <v>11353001</v>
      </c>
      <c r="I3" s="9">
        <v>1</v>
      </c>
      <c r="J3" s="9">
        <v>1</v>
      </c>
      <c r="K3" s="9">
        <v>1</v>
      </c>
      <c r="L3" s="9">
        <v>2</v>
      </c>
      <c r="M3" s="9">
        <v>1</v>
      </c>
      <c r="N3" s="9">
        <v>0</v>
      </c>
      <c r="O3" s="9">
        <v>1</v>
      </c>
      <c r="P3" s="9">
        <v>2</v>
      </c>
      <c r="Q3" s="9">
        <v>1</v>
      </c>
      <c r="R3" s="9">
        <v>2</v>
      </c>
      <c r="S3" s="9">
        <v>2</v>
      </c>
      <c r="T3" s="10">
        <f>IF(COUNTBLANK(I3:S3)&gt;=1,"Не писал",SUM(I3:S3))</f>
        <v>14</v>
      </c>
      <c r="W3" s="76">
        <v>1</v>
      </c>
      <c r="X3" s="76">
        <f t="shared" ref="X3:X21" si="0">COUNTIF(T$3:T$19,W3)</f>
        <v>0</v>
      </c>
      <c r="Y3" s="83">
        <f t="shared" ref="Y3:Y21" si="1">X3/$X$22</f>
        <v>0</v>
      </c>
    </row>
    <row r="4" spans="1:25" ht="30" customHeight="1" x14ac:dyDescent="0.25">
      <c r="A4" s="3" t="s">
        <v>11</v>
      </c>
      <c r="B4" s="4" t="str">
        <f t="shared" ref="B4:G19" si="2">B3</f>
        <v>ГБОУ СОШ №353</v>
      </c>
      <c r="C4" s="5">
        <f t="shared" si="2"/>
        <v>11353</v>
      </c>
      <c r="D4" s="5" t="str">
        <f t="shared" si="2"/>
        <v>СОШ</v>
      </c>
      <c r="E4" s="11" t="str">
        <f t="shared" si="2"/>
        <v>5а</v>
      </c>
      <c r="F4" s="7">
        <f t="shared" si="2"/>
        <v>19</v>
      </c>
      <c r="G4" s="7">
        <f t="shared" si="2"/>
        <v>17</v>
      </c>
      <c r="H4" s="8">
        <f>H3+1</f>
        <v>11353002</v>
      </c>
      <c r="I4" s="9">
        <v>0</v>
      </c>
      <c r="J4" s="9">
        <v>1</v>
      </c>
      <c r="K4" s="9">
        <v>1</v>
      </c>
      <c r="L4" s="9">
        <v>2</v>
      </c>
      <c r="M4" s="9">
        <v>1</v>
      </c>
      <c r="N4" s="9">
        <v>0</v>
      </c>
      <c r="O4" s="9">
        <v>1</v>
      </c>
      <c r="P4" s="9">
        <v>2</v>
      </c>
      <c r="Q4" s="9">
        <v>2</v>
      </c>
      <c r="R4" s="9">
        <v>2</v>
      </c>
      <c r="S4" s="9">
        <v>2</v>
      </c>
      <c r="T4" s="10">
        <f t="shared" ref="T4:T19" si="3">IF(COUNTBLANK(I4:S4)&gt;=1,"Не писал",SUM(I4:S4))</f>
        <v>14</v>
      </c>
      <c r="W4" s="76">
        <v>2</v>
      </c>
      <c r="X4" s="76">
        <f t="shared" si="0"/>
        <v>0</v>
      </c>
      <c r="Y4" s="83">
        <f t="shared" si="1"/>
        <v>0</v>
      </c>
    </row>
    <row r="5" spans="1:25" ht="30" customHeight="1" x14ac:dyDescent="0.25">
      <c r="A5" s="3" t="s">
        <v>11</v>
      </c>
      <c r="B5" s="4" t="str">
        <f t="shared" si="2"/>
        <v>ГБОУ СОШ №353</v>
      </c>
      <c r="C5" s="5">
        <f t="shared" si="2"/>
        <v>11353</v>
      </c>
      <c r="D5" s="5" t="str">
        <f t="shared" si="2"/>
        <v>СОШ</v>
      </c>
      <c r="E5" s="11" t="str">
        <f t="shared" si="2"/>
        <v>5а</v>
      </c>
      <c r="F5" s="7">
        <f t="shared" si="2"/>
        <v>19</v>
      </c>
      <c r="G5" s="7">
        <f t="shared" si="2"/>
        <v>17</v>
      </c>
      <c r="H5" s="8">
        <f t="shared" ref="H5:H19" si="4">H4+1</f>
        <v>11353003</v>
      </c>
      <c r="I5" s="9">
        <v>2</v>
      </c>
      <c r="J5" s="9">
        <v>1</v>
      </c>
      <c r="K5" s="9">
        <v>1</v>
      </c>
      <c r="L5" s="9">
        <v>2</v>
      </c>
      <c r="M5" s="9">
        <v>2</v>
      </c>
      <c r="N5" s="9">
        <v>1</v>
      </c>
      <c r="O5" s="9">
        <v>1</v>
      </c>
      <c r="P5" s="9">
        <v>2</v>
      </c>
      <c r="Q5" s="9">
        <v>2</v>
      </c>
      <c r="R5" s="9">
        <v>2</v>
      </c>
      <c r="S5" s="9">
        <v>2</v>
      </c>
      <c r="T5" s="10">
        <f t="shared" si="3"/>
        <v>18</v>
      </c>
      <c r="W5" s="76">
        <v>3</v>
      </c>
      <c r="X5" s="76">
        <f t="shared" si="0"/>
        <v>0</v>
      </c>
      <c r="Y5" s="83">
        <f t="shared" si="1"/>
        <v>0</v>
      </c>
    </row>
    <row r="6" spans="1:25" ht="30" customHeight="1" x14ac:dyDescent="0.25">
      <c r="A6" s="3" t="s">
        <v>11</v>
      </c>
      <c r="B6" s="4" t="str">
        <f t="shared" si="2"/>
        <v>ГБОУ СОШ №353</v>
      </c>
      <c r="C6" s="5">
        <f t="shared" si="2"/>
        <v>11353</v>
      </c>
      <c r="D6" s="5" t="str">
        <f t="shared" si="2"/>
        <v>СОШ</v>
      </c>
      <c r="E6" s="11" t="str">
        <f t="shared" si="2"/>
        <v>5а</v>
      </c>
      <c r="F6" s="7">
        <f t="shared" si="2"/>
        <v>19</v>
      </c>
      <c r="G6" s="7">
        <f t="shared" si="2"/>
        <v>17</v>
      </c>
      <c r="H6" s="8">
        <f t="shared" si="4"/>
        <v>11353004</v>
      </c>
      <c r="I6" s="9">
        <v>1</v>
      </c>
      <c r="J6" s="9">
        <v>1</v>
      </c>
      <c r="K6" s="9">
        <v>1</v>
      </c>
      <c r="L6" s="9">
        <v>2</v>
      </c>
      <c r="M6" s="9">
        <v>1</v>
      </c>
      <c r="N6" s="9">
        <v>1</v>
      </c>
      <c r="O6" s="9">
        <v>0</v>
      </c>
      <c r="P6" s="9">
        <v>1</v>
      </c>
      <c r="Q6" s="9">
        <v>1</v>
      </c>
      <c r="R6" s="9">
        <v>1</v>
      </c>
      <c r="S6" s="9">
        <v>1</v>
      </c>
      <c r="T6" s="10">
        <f t="shared" si="3"/>
        <v>11</v>
      </c>
      <c r="W6" s="76">
        <v>4</v>
      </c>
      <c r="X6" s="76">
        <f t="shared" si="0"/>
        <v>0</v>
      </c>
      <c r="Y6" s="83">
        <f t="shared" si="1"/>
        <v>0</v>
      </c>
    </row>
    <row r="7" spans="1:25" ht="30" customHeight="1" x14ac:dyDescent="0.25">
      <c r="A7" s="3" t="s">
        <v>11</v>
      </c>
      <c r="B7" s="4" t="str">
        <f t="shared" si="2"/>
        <v>ГБОУ СОШ №353</v>
      </c>
      <c r="C7" s="5">
        <f t="shared" si="2"/>
        <v>11353</v>
      </c>
      <c r="D7" s="5" t="str">
        <f t="shared" si="2"/>
        <v>СОШ</v>
      </c>
      <c r="E7" s="11" t="str">
        <f t="shared" si="2"/>
        <v>5а</v>
      </c>
      <c r="F7" s="7">
        <f t="shared" si="2"/>
        <v>19</v>
      </c>
      <c r="G7" s="7">
        <f t="shared" si="2"/>
        <v>17</v>
      </c>
      <c r="H7" s="8">
        <f t="shared" si="4"/>
        <v>11353005</v>
      </c>
      <c r="I7" s="9">
        <v>0</v>
      </c>
      <c r="J7" s="9">
        <v>1</v>
      </c>
      <c r="K7" s="9">
        <v>1</v>
      </c>
      <c r="L7" s="9">
        <v>2</v>
      </c>
      <c r="M7" s="9">
        <v>1</v>
      </c>
      <c r="N7" s="9">
        <v>1</v>
      </c>
      <c r="O7" s="9">
        <v>1</v>
      </c>
      <c r="P7" s="9">
        <v>2</v>
      </c>
      <c r="Q7" s="9">
        <v>2</v>
      </c>
      <c r="R7" s="9">
        <v>2</v>
      </c>
      <c r="S7" s="9">
        <v>2</v>
      </c>
      <c r="T7" s="10">
        <f t="shared" si="3"/>
        <v>15</v>
      </c>
      <c r="W7" s="76">
        <v>5</v>
      </c>
      <c r="X7" s="76">
        <f t="shared" si="0"/>
        <v>0</v>
      </c>
      <c r="Y7" s="83">
        <f t="shared" si="1"/>
        <v>0</v>
      </c>
    </row>
    <row r="8" spans="1:25" ht="30" customHeight="1" x14ac:dyDescent="0.25">
      <c r="A8" s="3" t="s">
        <v>11</v>
      </c>
      <c r="B8" s="4" t="str">
        <f t="shared" si="2"/>
        <v>ГБОУ СОШ №353</v>
      </c>
      <c r="C8" s="5">
        <f t="shared" si="2"/>
        <v>11353</v>
      </c>
      <c r="D8" s="5" t="str">
        <f t="shared" si="2"/>
        <v>СОШ</v>
      </c>
      <c r="E8" s="11" t="str">
        <f t="shared" si="2"/>
        <v>5а</v>
      </c>
      <c r="F8" s="7">
        <f t="shared" si="2"/>
        <v>19</v>
      </c>
      <c r="G8" s="7">
        <f t="shared" si="2"/>
        <v>17</v>
      </c>
      <c r="H8" s="8">
        <f t="shared" si="4"/>
        <v>11353006</v>
      </c>
      <c r="I8" s="9">
        <v>1</v>
      </c>
      <c r="J8" s="9">
        <v>0</v>
      </c>
      <c r="K8" s="9">
        <v>0</v>
      </c>
      <c r="L8" s="9">
        <v>2</v>
      </c>
      <c r="M8" s="9">
        <v>2</v>
      </c>
      <c r="N8" s="9">
        <v>0</v>
      </c>
      <c r="O8" s="9">
        <v>1</v>
      </c>
      <c r="P8" s="9">
        <v>2</v>
      </c>
      <c r="Q8" s="9">
        <v>1</v>
      </c>
      <c r="R8" s="9">
        <v>1</v>
      </c>
      <c r="S8" s="9">
        <v>1</v>
      </c>
      <c r="T8" s="10">
        <f t="shared" si="3"/>
        <v>11</v>
      </c>
      <c r="W8" s="76">
        <v>6</v>
      </c>
      <c r="X8" s="76">
        <f t="shared" si="0"/>
        <v>0</v>
      </c>
      <c r="Y8" s="83">
        <f t="shared" si="1"/>
        <v>0</v>
      </c>
    </row>
    <row r="9" spans="1:25" ht="30" customHeight="1" x14ac:dyDescent="0.25">
      <c r="A9" s="3" t="s">
        <v>11</v>
      </c>
      <c r="B9" s="4" t="str">
        <f t="shared" si="2"/>
        <v>ГБОУ СОШ №353</v>
      </c>
      <c r="C9" s="5">
        <f t="shared" si="2"/>
        <v>11353</v>
      </c>
      <c r="D9" s="5" t="str">
        <f t="shared" si="2"/>
        <v>СОШ</v>
      </c>
      <c r="E9" s="11" t="str">
        <f t="shared" si="2"/>
        <v>5а</v>
      </c>
      <c r="F9" s="7">
        <f t="shared" si="2"/>
        <v>19</v>
      </c>
      <c r="G9" s="7">
        <f t="shared" si="2"/>
        <v>17</v>
      </c>
      <c r="H9" s="8">
        <f t="shared" si="4"/>
        <v>11353007</v>
      </c>
      <c r="I9" s="9">
        <v>1</v>
      </c>
      <c r="J9" s="9">
        <v>1</v>
      </c>
      <c r="K9" s="9">
        <v>1</v>
      </c>
      <c r="L9" s="9">
        <v>2</v>
      </c>
      <c r="M9" s="9">
        <v>1</v>
      </c>
      <c r="N9" s="9">
        <v>0</v>
      </c>
      <c r="O9" s="9">
        <v>1</v>
      </c>
      <c r="P9" s="9">
        <v>2</v>
      </c>
      <c r="Q9" s="9">
        <v>1</v>
      </c>
      <c r="R9" s="9">
        <v>2</v>
      </c>
      <c r="S9" s="9">
        <v>2</v>
      </c>
      <c r="T9" s="10">
        <f t="shared" si="3"/>
        <v>14</v>
      </c>
      <c r="W9" s="76">
        <v>7</v>
      </c>
      <c r="X9" s="76">
        <f t="shared" si="0"/>
        <v>0</v>
      </c>
      <c r="Y9" s="83">
        <f t="shared" si="1"/>
        <v>0</v>
      </c>
    </row>
    <row r="10" spans="1:25" ht="30" customHeight="1" x14ac:dyDescent="0.25">
      <c r="A10" s="3" t="s">
        <v>11</v>
      </c>
      <c r="B10" s="4" t="str">
        <f t="shared" si="2"/>
        <v>ГБОУ СОШ №353</v>
      </c>
      <c r="C10" s="5">
        <f t="shared" si="2"/>
        <v>11353</v>
      </c>
      <c r="D10" s="5" t="str">
        <f t="shared" si="2"/>
        <v>СОШ</v>
      </c>
      <c r="E10" s="11" t="str">
        <f t="shared" si="2"/>
        <v>5а</v>
      </c>
      <c r="F10" s="7">
        <f t="shared" si="2"/>
        <v>19</v>
      </c>
      <c r="G10" s="7">
        <f t="shared" si="2"/>
        <v>17</v>
      </c>
      <c r="H10" s="8">
        <f t="shared" si="4"/>
        <v>11353008</v>
      </c>
      <c r="I10" s="9">
        <v>2</v>
      </c>
      <c r="J10" s="9">
        <v>1</v>
      </c>
      <c r="K10" s="9">
        <v>1</v>
      </c>
      <c r="L10" s="9">
        <v>2</v>
      </c>
      <c r="M10" s="9">
        <v>2</v>
      </c>
      <c r="N10" s="9">
        <v>1</v>
      </c>
      <c r="O10" s="9">
        <v>0</v>
      </c>
      <c r="P10" s="9">
        <v>2</v>
      </c>
      <c r="Q10" s="9">
        <v>2</v>
      </c>
      <c r="R10" s="9">
        <v>2</v>
      </c>
      <c r="S10" s="9">
        <v>2</v>
      </c>
      <c r="T10" s="10">
        <f t="shared" si="3"/>
        <v>17</v>
      </c>
      <c r="W10" s="76">
        <v>8</v>
      </c>
      <c r="X10" s="76">
        <f t="shared" si="0"/>
        <v>1</v>
      </c>
      <c r="Y10" s="83">
        <f t="shared" si="1"/>
        <v>5.8823529411764705E-2</v>
      </c>
    </row>
    <row r="11" spans="1:25" ht="30" customHeight="1" x14ac:dyDescent="0.25">
      <c r="A11" s="3" t="s">
        <v>11</v>
      </c>
      <c r="B11" s="4" t="str">
        <f t="shared" si="2"/>
        <v>ГБОУ СОШ №353</v>
      </c>
      <c r="C11" s="5">
        <f t="shared" si="2"/>
        <v>11353</v>
      </c>
      <c r="D11" s="5" t="str">
        <f t="shared" si="2"/>
        <v>СОШ</v>
      </c>
      <c r="E11" s="11" t="str">
        <f t="shared" si="2"/>
        <v>5а</v>
      </c>
      <c r="F11" s="7">
        <f t="shared" si="2"/>
        <v>19</v>
      </c>
      <c r="G11" s="7">
        <f t="shared" si="2"/>
        <v>17</v>
      </c>
      <c r="H11" s="8">
        <f t="shared" si="4"/>
        <v>11353009</v>
      </c>
      <c r="I11" s="9">
        <v>0</v>
      </c>
      <c r="J11" s="9">
        <v>0</v>
      </c>
      <c r="K11" s="9">
        <v>0</v>
      </c>
      <c r="L11" s="9">
        <v>2</v>
      </c>
      <c r="M11" s="9">
        <v>2</v>
      </c>
      <c r="N11" s="9">
        <v>1</v>
      </c>
      <c r="O11" s="9">
        <v>1</v>
      </c>
      <c r="P11" s="9">
        <v>1</v>
      </c>
      <c r="Q11" s="9">
        <v>1</v>
      </c>
      <c r="R11" s="9">
        <v>0</v>
      </c>
      <c r="S11" s="9">
        <v>2</v>
      </c>
      <c r="T11" s="10">
        <f t="shared" si="3"/>
        <v>10</v>
      </c>
      <c r="W11" s="76">
        <v>9</v>
      </c>
      <c r="X11" s="76">
        <f t="shared" si="0"/>
        <v>0</v>
      </c>
      <c r="Y11" s="83">
        <f t="shared" si="1"/>
        <v>0</v>
      </c>
    </row>
    <row r="12" spans="1:25" ht="30" customHeight="1" x14ac:dyDescent="0.25">
      <c r="A12" s="3" t="s">
        <v>11</v>
      </c>
      <c r="B12" s="4" t="str">
        <f t="shared" si="2"/>
        <v>ГБОУ СОШ №353</v>
      </c>
      <c r="C12" s="5">
        <f t="shared" si="2"/>
        <v>11353</v>
      </c>
      <c r="D12" s="5" t="str">
        <f t="shared" si="2"/>
        <v>СОШ</v>
      </c>
      <c r="E12" s="11" t="str">
        <f t="shared" si="2"/>
        <v>5а</v>
      </c>
      <c r="F12" s="7">
        <f t="shared" si="2"/>
        <v>19</v>
      </c>
      <c r="G12" s="7">
        <f t="shared" si="2"/>
        <v>17</v>
      </c>
      <c r="H12" s="8">
        <f t="shared" si="4"/>
        <v>11353010</v>
      </c>
      <c r="I12" s="9">
        <v>0</v>
      </c>
      <c r="J12" s="9">
        <v>1</v>
      </c>
      <c r="K12" s="9">
        <v>1</v>
      </c>
      <c r="L12" s="9">
        <v>2</v>
      </c>
      <c r="M12" s="9">
        <v>1</v>
      </c>
      <c r="N12" s="9">
        <v>0</v>
      </c>
      <c r="O12" s="9">
        <v>1</v>
      </c>
      <c r="P12" s="9">
        <v>0</v>
      </c>
      <c r="Q12" s="9">
        <v>2</v>
      </c>
      <c r="R12" s="9">
        <v>2</v>
      </c>
      <c r="S12" s="9">
        <v>2</v>
      </c>
      <c r="T12" s="10">
        <f t="shared" si="3"/>
        <v>12</v>
      </c>
      <c r="W12" s="76">
        <v>10</v>
      </c>
      <c r="X12" s="76">
        <f t="shared" si="0"/>
        <v>2</v>
      </c>
      <c r="Y12" s="83">
        <f t="shared" si="1"/>
        <v>0.11764705882352941</v>
      </c>
    </row>
    <row r="13" spans="1:25" ht="30" customHeight="1" x14ac:dyDescent="0.25">
      <c r="A13" s="3" t="s">
        <v>11</v>
      </c>
      <c r="B13" s="4" t="str">
        <f t="shared" si="2"/>
        <v>ГБОУ СОШ №353</v>
      </c>
      <c r="C13" s="5">
        <f t="shared" si="2"/>
        <v>11353</v>
      </c>
      <c r="D13" s="5" t="str">
        <f t="shared" si="2"/>
        <v>СОШ</v>
      </c>
      <c r="E13" s="11" t="str">
        <f t="shared" si="2"/>
        <v>5а</v>
      </c>
      <c r="F13" s="7">
        <f t="shared" si="2"/>
        <v>19</v>
      </c>
      <c r="G13" s="7">
        <f t="shared" si="2"/>
        <v>17</v>
      </c>
      <c r="H13" s="8">
        <f t="shared" si="4"/>
        <v>11353011</v>
      </c>
      <c r="I13" s="9">
        <v>2</v>
      </c>
      <c r="J13" s="9">
        <v>1</v>
      </c>
      <c r="K13" s="9">
        <v>1</v>
      </c>
      <c r="L13" s="9">
        <v>2</v>
      </c>
      <c r="M13" s="9">
        <v>2</v>
      </c>
      <c r="N13" s="9">
        <v>1</v>
      </c>
      <c r="O13" s="9">
        <v>1</v>
      </c>
      <c r="P13" s="9">
        <v>2</v>
      </c>
      <c r="Q13" s="9">
        <v>2</v>
      </c>
      <c r="R13" s="9">
        <v>2</v>
      </c>
      <c r="S13" s="9">
        <v>2</v>
      </c>
      <c r="T13" s="10">
        <f t="shared" si="3"/>
        <v>18</v>
      </c>
      <c r="W13" s="76">
        <v>11</v>
      </c>
      <c r="X13" s="76">
        <f t="shared" si="0"/>
        <v>3</v>
      </c>
      <c r="Y13" s="83">
        <f t="shared" si="1"/>
        <v>0.17647058823529413</v>
      </c>
    </row>
    <row r="14" spans="1:25" ht="30" customHeight="1" x14ac:dyDescent="0.25">
      <c r="A14" s="3" t="s">
        <v>11</v>
      </c>
      <c r="B14" s="4" t="str">
        <f t="shared" si="2"/>
        <v>ГБОУ СОШ №353</v>
      </c>
      <c r="C14" s="5">
        <f t="shared" si="2"/>
        <v>11353</v>
      </c>
      <c r="D14" s="5" t="str">
        <f t="shared" si="2"/>
        <v>СОШ</v>
      </c>
      <c r="E14" s="11" t="str">
        <f t="shared" si="2"/>
        <v>5а</v>
      </c>
      <c r="F14" s="7">
        <f t="shared" si="2"/>
        <v>19</v>
      </c>
      <c r="G14" s="7">
        <f t="shared" si="2"/>
        <v>17</v>
      </c>
      <c r="H14" s="8">
        <f t="shared" si="4"/>
        <v>11353012</v>
      </c>
      <c r="I14" s="9">
        <v>0</v>
      </c>
      <c r="J14" s="9">
        <v>1</v>
      </c>
      <c r="K14" s="9">
        <v>0</v>
      </c>
      <c r="L14" s="9">
        <v>2</v>
      </c>
      <c r="M14" s="9">
        <v>1</v>
      </c>
      <c r="N14" s="9">
        <v>1</v>
      </c>
      <c r="O14" s="9">
        <v>1</v>
      </c>
      <c r="P14" s="9">
        <v>1</v>
      </c>
      <c r="Q14" s="9">
        <v>1</v>
      </c>
      <c r="R14" s="9">
        <v>0</v>
      </c>
      <c r="S14" s="9">
        <v>0</v>
      </c>
      <c r="T14" s="10">
        <f t="shared" si="3"/>
        <v>8</v>
      </c>
      <c r="W14" s="76">
        <v>12</v>
      </c>
      <c r="X14" s="76">
        <f t="shared" si="0"/>
        <v>2</v>
      </c>
      <c r="Y14" s="83">
        <f t="shared" si="1"/>
        <v>0.11764705882352941</v>
      </c>
    </row>
    <row r="15" spans="1:25" ht="30" customHeight="1" x14ac:dyDescent="0.25">
      <c r="A15" s="3" t="s">
        <v>11</v>
      </c>
      <c r="B15" s="4" t="str">
        <f t="shared" si="2"/>
        <v>ГБОУ СОШ №353</v>
      </c>
      <c r="C15" s="5">
        <f t="shared" si="2"/>
        <v>11353</v>
      </c>
      <c r="D15" s="5" t="str">
        <f t="shared" si="2"/>
        <v>СОШ</v>
      </c>
      <c r="E15" s="11" t="str">
        <f t="shared" si="2"/>
        <v>5а</v>
      </c>
      <c r="F15" s="7">
        <f t="shared" si="2"/>
        <v>19</v>
      </c>
      <c r="G15" s="7">
        <f t="shared" si="2"/>
        <v>17</v>
      </c>
      <c r="H15" s="8">
        <f t="shared" si="4"/>
        <v>11353013</v>
      </c>
      <c r="I15" s="9">
        <v>0</v>
      </c>
      <c r="J15" s="9">
        <v>0</v>
      </c>
      <c r="K15" s="9">
        <v>1</v>
      </c>
      <c r="L15" s="9">
        <v>2</v>
      </c>
      <c r="M15" s="9">
        <v>1</v>
      </c>
      <c r="N15" s="9">
        <v>0</v>
      </c>
      <c r="O15" s="9">
        <v>1</v>
      </c>
      <c r="P15" s="9">
        <v>2</v>
      </c>
      <c r="Q15" s="9">
        <v>0</v>
      </c>
      <c r="R15" s="9">
        <v>2</v>
      </c>
      <c r="S15" s="9">
        <v>2</v>
      </c>
      <c r="T15" s="10">
        <f t="shared" si="3"/>
        <v>11</v>
      </c>
      <c r="W15" s="76">
        <v>13</v>
      </c>
      <c r="X15" s="76">
        <f t="shared" si="0"/>
        <v>2</v>
      </c>
      <c r="Y15" s="83">
        <f t="shared" si="1"/>
        <v>0.11764705882352941</v>
      </c>
    </row>
    <row r="16" spans="1:25" ht="30" customHeight="1" x14ac:dyDescent="0.25">
      <c r="A16" s="3" t="s">
        <v>11</v>
      </c>
      <c r="B16" s="4" t="str">
        <f t="shared" si="2"/>
        <v>ГБОУ СОШ №353</v>
      </c>
      <c r="C16" s="5">
        <f t="shared" si="2"/>
        <v>11353</v>
      </c>
      <c r="D16" s="5" t="str">
        <f t="shared" si="2"/>
        <v>СОШ</v>
      </c>
      <c r="E16" s="11" t="str">
        <f t="shared" si="2"/>
        <v>5а</v>
      </c>
      <c r="F16" s="7">
        <f t="shared" si="2"/>
        <v>19</v>
      </c>
      <c r="G16" s="7">
        <f t="shared" si="2"/>
        <v>17</v>
      </c>
      <c r="H16" s="8">
        <f t="shared" si="4"/>
        <v>11353014</v>
      </c>
      <c r="I16" s="9">
        <v>0</v>
      </c>
      <c r="J16" s="9">
        <v>1</v>
      </c>
      <c r="K16" s="9">
        <v>1</v>
      </c>
      <c r="L16" s="9">
        <v>2</v>
      </c>
      <c r="M16" s="9">
        <v>1</v>
      </c>
      <c r="N16" s="9">
        <v>1</v>
      </c>
      <c r="O16" s="9">
        <v>0</v>
      </c>
      <c r="P16" s="9">
        <v>2</v>
      </c>
      <c r="Q16" s="9">
        <v>0</v>
      </c>
      <c r="R16" s="9">
        <v>1</v>
      </c>
      <c r="S16" s="9">
        <v>1</v>
      </c>
      <c r="T16" s="10">
        <f t="shared" si="3"/>
        <v>10</v>
      </c>
      <c r="W16" s="76">
        <v>14</v>
      </c>
      <c r="X16" s="76">
        <f t="shared" si="0"/>
        <v>3</v>
      </c>
      <c r="Y16" s="83">
        <f t="shared" si="1"/>
        <v>0.17647058823529413</v>
      </c>
    </row>
    <row r="17" spans="1:25" ht="30" customHeight="1" x14ac:dyDescent="0.25">
      <c r="A17" s="3" t="s">
        <v>11</v>
      </c>
      <c r="B17" s="4" t="str">
        <f t="shared" si="2"/>
        <v>ГБОУ СОШ №353</v>
      </c>
      <c r="C17" s="5">
        <f t="shared" si="2"/>
        <v>11353</v>
      </c>
      <c r="D17" s="5" t="str">
        <f t="shared" si="2"/>
        <v>СОШ</v>
      </c>
      <c r="E17" s="11" t="str">
        <f t="shared" si="2"/>
        <v>5а</v>
      </c>
      <c r="F17" s="7">
        <f t="shared" si="2"/>
        <v>19</v>
      </c>
      <c r="G17" s="7">
        <f t="shared" si="2"/>
        <v>17</v>
      </c>
      <c r="H17" s="8">
        <f t="shared" si="4"/>
        <v>11353015</v>
      </c>
      <c r="I17" s="9">
        <v>0</v>
      </c>
      <c r="J17" s="9">
        <v>2</v>
      </c>
      <c r="K17" s="9">
        <v>0</v>
      </c>
      <c r="L17" s="9">
        <v>2</v>
      </c>
      <c r="M17" s="9">
        <v>2</v>
      </c>
      <c r="N17" s="9">
        <v>0</v>
      </c>
      <c r="O17" s="9">
        <v>0</v>
      </c>
      <c r="P17" s="9">
        <v>2</v>
      </c>
      <c r="Q17" s="9">
        <v>1</v>
      </c>
      <c r="R17" s="9">
        <v>2</v>
      </c>
      <c r="S17" s="9">
        <v>2</v>
      </c>
      <c r="T17" s="10">
        <f t="shared" si="3"/>
        <v>13</v>
      </c>
      <c r="W17" s="76">
        <v>15</v>
      </c>
      <c r="X17" s="76">
        <f t="shared" si="0"/>
        <v>1</v>
      </c>
      <c r="Y17" s="83">
        <f t="shared" si="1"/>
        <v>5.8823529411764705E-2</v>
      </c>
    </row>
    <row r="18" spans="1:25" ht="30" customHeight="1" x14ac:dyDescent="0.25">
      <c r="A18" s="3" t="s">
        <v>11</v>
      </c>
      <c r="B18" s="4" t="str">
        <f t="shared" si="2"/>
        <v>ГБОУ СОШ №353</v>
      </c>
      <c r="C18" s="5">
        <f t="shared" si="2"/>
        <v>11353</v>
      </c>
      <c r="D18" s="5" t="str">
        <f t="shared" si="2"/>
        <v>СОШ</v>
      </c>
      <c r="E18" s="11" t="str">
        <f t="shared" si="2"/>
        <v>5а</v>
      </c>
      <c r="F18" s="7">
        <f t="shared" si="2"/>
        <v>19</v>
      </c>
      <c r="G18" s="7">
        <f t="shared" si="2"/>
        <v>17</v>
      </c>
      <c r="H18" s="8">
        <f t="shared" si="4"/>
        <v>11353016</v>
      </c>
      <c r="I18" s="9">
        <v>1</v>
      </c>
      <c r="J18" s="9">
        <v>1</v>
      </c>
      <c r="K18" s="9">
        <v>1</v>
      </c>
      <c r="L18" s="9">
        <v>1</v>
      </c>
      <c r="M18" s="9">
        <v>1</v>
      </c>
      <c r="N18" s="9">
        <v>0</v>
      </c>
      <c r="O18" s="9">
        <v>1</v>
      </c>
      <c r="P18" s="9">
        <v>2</v>
      </c>
      <c r="Q18" s="9">
        <v>0</v>
      </c>
      <c r="R18" s="9">
        <v>2</v>
      </c>
      <c r="S18" s="9">
        <v>2</v>
      </c>
      <c r="T18" s="10">
        <f t="shared" si="3"/>
        <v>12</v>
      </c>
      <c r="W18" s="76">
        <v>16</v>
      </c>
      <c r="X18" s="76">
        <f t="shared" si="0"/>
        <v>0</v>
      </c>
      <c r="Y18" s="83">
        <f t="shared" si="1"/>
        <v>0</v>
      </c>
    </row>
    <row r="19" spans="1:25" ht="30" customHeight="1" x14ac:dyDescent="0.25">
      <c r="A19" s="3" t="s">
        <v>11</v>
      </c>
      <c r="B19" s="4" t="str">
        <f t="shared" si="2"/>
        <v>ГБОУ СОШ №353</v>
      </c>
      <c r="C19" s="5">
        <f t="shared" si="2"/>
        <v>11353</v>
      </c>
      <c r="D19" s="5" t="str">
        <f t="shared" si="2"/>
        <v>СОШ</v>
      </c>
      <c r="E19" s="11" t="str">
        <f t="shared" si="2"/>
        <v>5а</v>
      </c>
      <c r="F19" s="7">
        <f t="shared" si="2"/>
        <v>19</v>
      </c>
      <c r="G19" s="7">
        <f t="shared" si="2"/>
        <v>17</v>
      </c>
      <c r="H19" s="8">
        <f t="shared" si="4"/>
        <v>11353017</v>
      </c>
      <c r="I19" s="9">
        <v>1</v>
      </c>
      <c r="J19" s="9">
        <v>1</v>
      </c>
      <c r="K19" s="9">
        <v>0</v>
      </c>
      <c r="L19" s="9">
        <v>2</v>
      </c>
      <c r="M19" s="9">
        <v>1</v>
      </c>
      <c r="N19" s="9">
        <v>0</v>
      </c>
      <c r="O19" s="9">
        <v>1</v>
      </c>
      <c r="P19" s="9">
        <v>2</v>
      </c>
      <c r="Q19" s="9">
        <v>1</v>
      </c>
      <c r="R19" s="9">
        <v>2</v>
      </c>
      <c r="S19" s="9">
        <v>2</v>
      </c>
      <c r="T19" s="10">
        <f t="shared" si="3"/>
        <v>13</v>
      </c>
      <c r="W19" s="76">
        <v>17</v>
      </c>
      <c r="X19" s="76">
        <f t="shared" si="0"/>
        <v>1</v>
      </c>
      <c r="Y19" s="83">
        <f t="shared" si="1"/>
        <v>5.8823529411764705E-2</v>
      </c>
    </row>
    <row r="20" spans="1:25" s="58" customFormat="1" x14ac:dyDescent="0.25">
      <c r="A20" s="58" t="s">
        <v>118</v>
      </c>
      <c r="I20" s="58">
        <v>2</v>
      </c>
      <c r="J20" s="58">
        <v>2</v>
      </c>
      <c r="K20" s="58">
        <v>1</v>
      </c>
      <c r="L20" s="58">
        <v>2</v>
      </c>
      <c r="M20" s="58">
        <v>2</v>
      </c>
      <c r="N20" s="58">
        <v>1</v>
      </c>
      <c r="O20" s="58">
        <v>1</v>
      </c>
      <c r="P20" s="58">
        <v>2</v>
      </c>
      <c r="Q20" s="58">
        <v>2</v>
      </c>
      <c r="R20" s="58">
        <v>2</v>
      </c>
      <c r="S20" s="58">
        <v>2</v>
      </c>
      <c r="T20" s="58">
        <f>SUM(I20:S20)</f>
        <v>19</v>
      </c>
      <c r="W20" s="76">
        <v>18</v>
      </c>
      <c r="X20" s="76">
        <f t="shared" si="0"/>
        <v>2</v>
      </c>
      <c r="Y20" s="83">
        <f t="shared" si="1"/>
        <v>0.11764705882352941</v>
      </c>
    </row>
    <row r="21" spans="1:25" x14ac:dyDescent="0.25">
      <c r="B21" s="58" t="s">
        <v>24</v>
      </c>
      <c r="C21" s="58"/>
      <c r="D21" s="58"/>
      <c r="F21" s="58">
        <v>19</v>
      </c>
      <c r="G21" s="58">
        <v>17</v>
      </c>
      <c r="I21" s="79">
        <f>SUM(I3:I19)/(17*I20)</f>
        <v>0.35294117647058826</v>
      </c>
      <c r="J21" s="79">
        <f t="shared" ref="J21:T21" si="5">SUM(J3:J19)/(17*J20)</f>
        <v>0.44117647058823528</v>
      </c>
      <c r="K21" s="79">
        <f t="shared" si="5"/>
        <v>0.70588235294117652</v>
      </c>
      <c r="L21" s="79">
        <f t="shared" si="5"/>
        <v>0.97058823529411764</v>
      </c>
      <c r="M21" s="79">
        <f t="shared" si="5"/>
        <v>0.67647058823529416</v>
      </c>
      <c r="N21" s="79">
        <f t="shared" si="5"/>
        <v>0.47058823529411764</v>
      </c>
      <c r="O21" s="79">
        <f t="shared" si="5"/>
        <v>0.76470588235294112</v>
      </c>
      <c r="P21" s="79">
        <f t="shared" si="5"/>
        <v>0.8529411764705882</v>
      </c>
      <c r="Q21" s="79">
        <f t="shared" si="5"/>
        <v>0.58823529411764708</v>
      </c>
      <c r="R21" s="79">
        <f t="shared" si="5"/>
        <v>0.79411764705882348</v>
      </c>
      <c r="S21" s="79">
        <f t="shared" si="5"/>
        <v>0.8529411764705882</v>
      </c>
      <c r="T21" s="79">
        <f t="shared" si="5"/>
        <v>0.68421052631578949</v>
      </c>
      <c r="W21" s="76">
        <v>19</v>
      </c>
      <c r="X21" s="76">
        <f t="shared" si="0"/>
        <v>0</v>
      </c>
      <c r="Y21" s="83">
        <f t="shared" si="1"/>
        <v>0</v>
      </c>
    </row>
    <row r="22" spans="1:25" x14ac:dyDescent="0.25">
      <c r="W22" s="58"/>
      <c r="X22" s="58">
        <f>SUM(X2:X21)</f>
        <v>17</v>
      </c>
      <c r="Y22" s="58"/>
    </row>
  </sheetData>
  <mergeCells count="9">
    <mergeCell ref="G1:G2"/>
    <mergeCell ref="H1:H2"/>
    <mergeCell ref="T1:T2"/>
    <mergeCell ref="A1:A2"/>
    <mergeCell ref="B1:B2"/>
    <mergeCell ref="C1:C2"/>
    <mergeCell ref="D1:D2"/>
    <mergeCell ref="E1:E2"/>
    <mergeCell ref="F1:F2"/>
  </mergeCells>
  <dataValidations count="4">
    <dataValidation type="list" allowBlank="1" showInputMessage="1" showErrorMessage="1" sqref="I3:J19 L3:M19 P3:S19">
      <formula1>балл2</formula1>
    </dataValidation>
    <dataValidation allowBlank="1" showErrorMessage="1" sqref="E3:G19"/>
    <dataValidation type="list" allowBlank="1" showInputMessage="1" showErrorMessage="1" sqref="K3:K19 N3:O19">
      <formula1>балл1</formula1>
    </dataValidation>
    <dataValidation type="list" allowBlank="1" showInputMessage="1" showErrorMessage="1" sqref="B3">
      <formula1>Название</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42</vt:i4>
      </vt:variant>
    </vt:vector>
  </HeadingPairs>
  <TitlesOfParts>
    <vt:vector size="42" baseType="lpstr">
      <vt:lpstr>Оглавление</vt:lpstr>
      <vt:lpstr>ОБщее</vt:lpstr>
      <vt:lpstr>Задания</vt:lpstr>
      <vt:lpstr>Регион</vt:lpstr>
      <vt:lpstr>РАйон</vt:lpstr>
      <vt:lpstr>1</vt:lpstr>
      <vt:lpstr>МШ</vt:lpstr>
      <vt:lpstr>351</vt:lpstr>
      <vt:lpstr>353</vt:lpstr>
      <vt:lpstr>354</vt:lpstr>
      <vt:lpstr>355</vt:lpstr>
      <vt:lpstr>356</vt:lpstr>
      <vt:lpstr>358</vt:lpstr>
      <vt:lpstr>362</vt:lpstr>
      <vt:lpstr>366</vt:lpstr>
      <vt:lpstr>370</vt:lpstr>
      <vt:lpstr>371</vt:lpstr>
      <vt:lpstr>372</vt:lpstr>
      <vt:lpstr>373</vt:lpstr>
      <vt:lpstr>376</vt:lpstr>
      <vt:lpstr>484</vt:lpstr>
      <vt:lpstr>485</vt:lpstr>
      <vt:lpstr>489</vt:lpstr>
      <vt:lpstr>495</vt:lpstr>
      <vt:lpstr>496</vt:lpstr>
      <vt:lpstr>507</vt:lpstr>
      <vt:lpstr>508</vt:lpstr>
      <vt:lpstr>510</vt:lpstr>
      <vt:lpstr>519</vt:lpstr>
      <vt:lpstr>524</vt:lpstr>
      <vt:lpstr>525</vt:lpstr>
      <vt:lpstr>526</vt:lpstr>
      <vt:lpstr>536</vt:lpstr>
      <vt:lpstr>537</vt:lpstr>
      <vt:lpstr>543</vt:lpstr>
      <vt:lpstr>544</vt:lpstr>
      <vt:lpstr>594</vt:lpstr>
      <vt:lpstr>643</vt:lpstr>
      <vt:lpstr>684</vt:lpstr>
      <vt:lpstr>Студиум</vt:lpstr>
      <vt:lpstr>Венеция</vt:lpstr>
      <vt:lpstr>Тет-а-Тет</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2017-12-08T09:01:24Z</dcterms:created>
  <dcterms:modified xsi:type="dcterms:W3CDTF">2018-02-06T10:02:52Z</dcterms:modified>
</cp:coreProperties>
</file>